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defaultThemeVersion="124226"/>
  <mc:AlternateContent xmlns:mc="http://schemas.openxmlformats.org/markup-compatibility/2006">
    <mc:Choice Requires="x15">
      <x15ac:absPath xmlns:x15ac="http://schemas.microsoft.com/office/spreadsheetml/2010/11/ac" url="/Users/hejiasu/Desktop/"/>
    </mc:Choice>
  </mc:AlternateContent>
  <xr:revisionPtr revIDLastSave="0" documentId="13_ncr:1_{DABD4A63-5AC4-1F43-BDBE-064DEB81A967}" xr6:coauthVersionLast="44" xr6:coauthVersionMax="44" xr10:uidLastSave="{00000000-0000-0000-0000-000000000000}"/>
  <bookViews>
    <workbookView xWindow="0" yWindow="0" windowWidth="28800" windowHeight="18000" activeTab="5" xr2:uid="{00000000-000D-0000-FFFF-FFFF00000000}"/>
  </bookViews>
  <sheets>
    <sheet name="Data Collection" sheetId="1" r:id="rId1"/>
    <sheet name="Sheet1" sheetId="2" r:id="rId2"/>
    <sheet name="Sheet2" sheetId="3" r:id="rId3"/>
    <sheet name="Sheet3" sheetId="4" r:id="rId4"/>
    <sheet name="Sheet4" sheetId="5" r:id="rId5"/>
    <sheet name="Sheet5" sheetId="6" r:id="rId6"/>
  </sheets>
  <definedNames>
    <definedName name="_xlnm._FilterDatabase" localSheetId="0" hidden="1">'Data Collection'!$D$1:$D$107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9" i="4" l="1"/>
  <c r="F28" i="4"/>
  <c r="F17" i="4"/>
  <c r="F16" i="4"/>
  <c r="H28" i="4" l="1"/>
  <c r="H29" i="4"/>
  <c r="H30" i="4"/>
  <c r="H31" i="4"/>
  <c r="H32" i="4"/>
  <c r="H27" i="4"/>
  <c r="H5" i="4"/>
  <c r="H6" i="4"/>
  <c r="H7" i="4"/>
  <c r="H8" i="4"/>
  <c r="H9" i="4"/>
  <c r="H10" i="4"/>
  <c r="H11" i="4"/>
  <c r="H12" i="4"/>
  <c r="H13" i="4"/>
  <c r="H14" i="4"/>
  <c r="H15" i="4"/>
  <c r="H16" i="4"/>
  <c r="H17" i="4"/>
  <c r="H18" i="4"/>
  <c r="H19" i="4"/>
  <c r="H20" i="4"/>
  <c r="H21" i="4"/>
  <c r="H22" i="4"/>
  <c r="H23" i="4"/>
  <c r="H4" i="4"/>
  <c r="H3" i="4"/>
  <c r="J5" i="1" l="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D38" i="2" l="1"/>
  <c r="C54" i="2"/>
  <c r="C55" i="2"/>
  <c r="C56" i="2"/>
  <c r="C53" i="2"/>
  <c r="I110" i="1"/>
  <c r="I109" i="1"/>
  <c r="I108" i="1"/>
  <c r="G107" i="1"/>
  <c r="H4" i="1" s="1"/>
  <c r="C43" i="4"/>
  <c r="C44" i="4"/>
  <c r="C45" i="4"/>
  <c r="C46" i="4"/>
  <c r="C47" i="4"/>
  <c r="C48" i="4"/>
  <c r="C49" i="4"/>
  <c r="C50" i="4"/>
  <c r="C51" i="4"/>
  <c r="C52" i="4"/>
  <c r="C53" i="4"/>
  <c r="C54" i="4"/>
  <c r="C55" i="4"/>
  <c r="C56" i="4"/>
  <c r="C57" i="4"/>
  <c r="C58" i="4"/>
  <c r="C59" i="4"/>
  <c r="C60" i="4"/>
  <c r="C42" i="4"/>
  <c r="C41" i="4"/>
  <c r="C40" i="4"/>
  <c r="I111" i="1" l="1"/>
  <c r="H3" i="1"/>
  <c r="H103" i="1"/>
  <c r="H99" i="1"/>
  <c r="H95" i="1"/>
  <c r="H91" i="1"/>
  <c r="H87" i="1"/>
  <c r="H83" i="1"/>
  <c r="H79" i="1"/>
  <c r="H75" i="1"/>
  <c r="H71" i="1"/>
  <c r="H67" i="1"/>
  <c r="H63" i="1"/>
  <c r="H59" i="1"/>
  <c r="H55" i="1"/>
  <c r="H51" i="1"/>
  <c r="H47" i="1"/>
  <c r="H43" i="1"/>
  <c r="H39" i="1"/>
  <c r="H35" i="1"/>
  <c r="H31" i="1"/>
  <c r="H27" i="1"/>
  <c r="H23" i="1"/>
  <c r="H19" i="1"/>
  <c r="H15" i="1"/>
  <c r="H11" i="1"/>
  <c r="H7" i="1"/>
  <c r="H106" i="1"/>
  <c r="H102" i="1"/>
  <c r="H98" i="1"/>
  <c r="H94" i="1"/>
  <c r="H90" i="1"/>
  <c r="H86" i="1"/>
  <c r="H82" i="1"/>
  <c r="H78" i="1"/>
  <c r="H74" i="1"/>
  <c r="H70" i="1"/>
  <c r="H66" i="1"/>
  <c r="H62" i="1"/>
  <c r="H58" i="1"/>
  <c r="H54" i="1"/>
  <c r="H50" i="1"/>
  <c r="H46" i="1"/>
  <c r="H42" i="1"/>
  <c r="H38" i="1"/>
  <c r="H34" i="1"/>
  <c r="H30" i="1"/>
  <c r="H26" i="1"/>
  <c r="H22" i="1"/>
  <c r="H18" i="1"/>
  <c r="H14" i="1"/>
  <c r="H10" i="1"/>
  <c r="H6" i="1"/>
  <c r="H105" i="1"/>
  <c r="H101" i="1"/>
  <c r="H97" i="1"/>
  <c r="H93" i="1"/>
  <c r="H89" i="1"/>
  <c r="H85" i="1"/>
  <c r="H81" i="1"/>
  <c r="H77" i="1"/>
  <c r="H73" i="1"/>
  <c r="H69" i="1"/>
  <c r="H65" i="1"/>
  <c r="H61" i="1"/>
  <c r="H57" i="1"/>
  <c r="H53" i="1"/>
  <c r="H49" i="1"/>
  <c r="H45" i="1"/>
  <c r="H41" i="1"/>
  <c r="H37" i="1"/>
  <c r="H33" i="1"/>
  <c r="H29" i="1"/>
  <c r="H25" i="1"/>
  <c r="H21" i="1"/>
  <c r="H17" i="1"/>
  <c r="H13" i="1"/>
  <c r="H9" i="1"/>
  <c r="H5" i="1"/>
  <c r="H2" i="1"/>
  <c r="H104" i="1"/>
  <c r="H100" i="1"/>
  <c r="H96" i="1"/>
  <c r="H92" i="1"/>
  <c r="H88" i="1"/>
  <c r="H84" i="1"/>
  <c r="H80" i="1"/>
  <c r="H76" i="1"/>
  <c r="H72" i="1"/>
  <c r="H68" i="1"/>
  <c r="H64" i="1"/>
  <c r="H60" i="1"/>
  <c r="H56" i="1"/>
  <c r="H52" i="1"/>
  <c r="H48" i="1"/>
  <c r="H44" i="1"/>
  <c r="H40" i="1"/>
  <c r="H36" i="1"/>
  <c r="H32" i="1"/>
  <c r="H28" i="1"/>
  <c r="H24" i="1"/>
  <c r="H20" i="1"/>
  <c r="H16" i="1"/>
  <c r="H12" i="1"/>
  <c r="H8" i="1"/>
  <c r="D17" i="2"/>
  <c r="B112" i="3"/>
  <c r="B111" i="3"/>
  <c r="B21" i="2"/>
  <c r="C8" i="2" s="1"/>
  <c r="B113" i="3" l="1"/>
  <c r="C113" i="3" s="1"/>
  <c r="C20" i="2"/>
  <c r="C19" i="2"/>
  <c r="C11" i="2"/>
  <c r="C12" i="2"/>
  <c r="C16" i="2"/>
  <c r="C7" i="2"/>
  <c r="C15" i="2"/>
  <c r="C6" i="2"/>
  <c r="C18" i="2"/>
  <c r="C14" i="2"/>
  <c r="C10" i="2"/>
  <c r="C5" i="2"/>
  <c r="C17" i="2"/>
  <c r="C13" i="2"/>
  <c r="C9" i="2"/>
  <c r="C21" i="2"/>
  <c r="C111" i="3" l="1"/>
  <c r="C112" i="3"/>
  <c r="B47" i="2"/>
  <c r="C33" i="2" l="1"/>
  <c r="C35" i="2"/>
  <c r="C39" i="2"/>
  <c r="C43" i="2"/>
  <c r="C47" i="2"/>
  <c r="C32" i="2"/>
  <c r="C36" i="2"/>
  <c r="C40" i="2"/>
  <c r="C44" i="2"/>
  <c r="C31" i="2"/>
  <c r="C37" i="2"/>
  <c r="C41" i="2"/>
  <c r="C45" i="2"/>
  <c r="C34" i="2"/>
  <c r="C38" i="2"/>
  <c r="C42" i="2"/>
  <c r="C46" i="2"/>
  <c r="D39" i="2"/>
</calcChain>
</file>

<file path=xl/sharedStrings.xml><?xml version="1.0" encoding="utf-8"?>
<sst xmlns="http://schemas.openxmlformats.org/spreadsheetml/2006/main" count="846" uniqueCount="351">
  <si>
    <t>Gvkey</t>
    <phoneticPr fontId="0" type="noConversion"/>
  </si>
  <si>
    <t>Company Name</t>
  </si>
  <si>
    <t>Details</t>
  </si>
  <si>
    <t>Date</t>
  </si>
  <si>
    <t>Company Ticker</t>
  </si>
  <si>
    <t>Thermo Fisher Scientific Inc</t>
  </si>
  <si>
    <t xml:space="preserve">Newomics Inc., a biotechnology company that sells and develops mass spectrometry products, services and diagnostics, has entered into a co-marketing agreement with Thermo Fisher Scientific, a biotechnology product development company. The companies will engage in joint marketing of multinozzle emitters from Newomics and liquid chromatography (LC) and mass spectrometry (MS) systems from Thermo Fisher.
</t>
  </si>
  <si>
    <t>Thermo Fisher Scientific Inc.</t>
  </si>
  <si>
    <t>SIGA Technologies, Inc. (SIGA), a pharmaceutical company, has entered into an international promotion agreement with Meridian Medical Technologies, Inc. (Meridian), a Pfizer Company, for the sale of oral TPOXX for the treatment of smallpox in all markets, except for the US and South Korea. SIGA will continue to be the owner of all rights in the U.S. market.
Under the terms of the Agreement, Meridian has been granted exclusive rights to market, advertise, promote, offer for sale, or sell oral TPOXX in a field of use specified in the Agreement in all geographic regions except for the US and South Korea (the “Territory”). SIGA will retain ownership, intellectual property, distribution and supply rights and regulatory responsibilities in connection with TPOXX, and, in the US and South Korean markets, will retain sales and marketing rights with respect to oral TPOXX. SIGA’s consent shall be required for the entry into any sales arrangement pursuant to the Agreement.</t>
  </si>
  <si>
    <t xml:space="preserve">SIGA Technologies, Inc. </t>
  </si>
  <si>
    <t>CPhI Conference, Meroven LLC announced a five-year agreement with CURE Pharmaceutical Corporation to exclusively market and distribute Spee-D, a weekly dose oral thin film Vitamin D3 in the USA.
Under the terms of the agreement, Meroven LLC will be responsible for conducting all regulatory activities to obtain marketing authorizations for Spee-D as well as marketing and distribution. 
CURE will be responsible for the manufacture of Spee D and its supply to Meroven at a predetermined transfer price.</t>
  </si>
  <si>
    <t>Cure Pharmaceutical Inc</t>
  </si>
  <si>
    <t>CURR [OTC]</t>
  </si>
  <si>
    <t>Glaukos Corp</t>
  </si>
  <si>
    <t>GKOS [NYSE]</t>
  </si>
  <si>
    <t>Santen Pharmaceutical Co., Ltd., and Glaukos Corp., announced that Santen’s US subsidiary, Santen Inc., has entered into a multi-year agreement whereby Glaukos will become the exclusive distributor of the MicroShunt (development code: DE-128) solely in the US market.
The MicroShunt is a novel, minimally-invasive, ab-externo surgical device being developed for primary open-angle glaucoma (POAG).
The agreement stipulates that upon potential US regulatory approval, Glaukos will be the exclusive distributor of the MicroShunt in the US, responsible for sales and distribution of the product. Santen will be responsible for marketing activities as well as maintaining responsibility for all aspects of the product’s manufacture, quality and safety controls, regulatory activities, life-cycle management and post-approval marketing requirements.</t>
  </si>
  <si>
    <t>NanoString Technologies, Inc., a provider of life science tools for translational research and molecular diagnostic products, announced a comarketing agreement to promote and provide technical support for a research workflow combining Leica Biosystem’s BOND RX autostainer with NanoString’s proprietary GeoMx Digital Spatial Profiling (DSP) instrument and assays.
The integration of Leica Biosystems’ BOND RX into the GeoMx DSP workflow will enhance the overall sample processing workflow for translational research applications, such as biomarker discovery. These applications demand high throughput analysis on precious FFPE samples. GeoMx DSP is designed for throughput of up to 20 FFPE slides per day, and in combination with the Leica BOND RX, the workflow can be achieved with less hands-on time and increased consistency compared to a manual slide preparation workflow. This will enable translational researchers to identify spatially resolved biomarkers at a rapid pace.
Under the co-marketing agreement, Leica Biosystems can promote the GeoMx DSP and GeoMx assays to its BOND RX autostainer customers, with technical support and training provided by NanoString as needed. In addition, BOND RX customers will have access to automation protocols for GeoMx assays via software updates to their BOND RX instruments. NanoString will co-promote BOND RX protocols and reagents to GeoMx DSP customers seeking high throughput solutions for biomarker discovery.
The companies expect to initiate co-marketing activities in June 2019.</t>
  </si>
  <si>
    <t>NanoString Technologies, Inc</t>
  </si>
  <si>
    <t>NSTG [NASD]</t>
  </si>
  <si>
    <t>DSP Group, Inc., a provider of integrative wireless chipset solutions for converging communications, and Snips, the pioneer in embedded voice recognition software for businesses, products and services, announce their technology partnership which combines Snips’ voice software with DSP Group’s Ultra Low Energy (ULE) system-on-chip (SoC) and modules. 
This combination of software and hardware running over the ULE network extend the reach of natural voice-controlled edge devices. 
Together DSP Group and Snips allow OEMs to place satellite node devices that have the ability to recognize spoken language and stream it to any room in the home or office with a central hub leveraging.
Tali Chen, Chief Marketing Officer at, DSP Group.</t>
  </si>
  <si>
    <t>DSP Group Inc</t>
  </si>
  <si>
    <t>DSPG [NASD]</t>
  </si>
  <si>
    <t>Fluidigm Corporation, a biotechnology tools provider, and Indica Labs, Inc., have announced a co-marketing relationship for scalable and simple-to-use tissue image analysis for Imaging Mass Cytometry (IMC).
Under the terms of the agreement, Fluidigm and Indica Labs will cooperatively promote the next-generation digital pathology image analysis and image management platforms HALO, HALO AI and HALO Link in conjunction with the Fluidigm Hyperion Imaging System, MCD Viewer software and related Maxpar antibodies and kits.
This agreement enables Fluidigm and Indica Labs to provide platform for imaging mass cytometry data analysis to aid novel digital pathology investigations.</t>
  </si>
  <si>
    <t>Fluidigm Corp </t>
  </si>
  <si>
    <t>FLDM [NASD]</t>
  </si>
  <si>
    <t>TOMI Environmental Solutions, Inc. has entered into a co-marketing and supply agreement with Arkema Inc., engaged in the hydrogen peroxide industry, to develop the market for TOMI’s Fogging Technology using the TOMI SteraMist Technology for food safety applications. Both companies involved in the transaction are based in the US.
TOMI Environmental is a company that specializes in disinfection and decontamination essentials using its Binary Ionization Technology platform through the manufacturing, licensing, servicing, and selling of its SteraMist brand of products, a hydrogen peroxide-based mist and fog.</t>
  </si>
  <si>
    <t>TOMI Environmental Solutions, Inc.</t>
  </si>
  <si>
    <t>TOMZ [OTC]</t>
  </si>
  <si>
    <t>LCI [NYSE]</t>
  </si>
  <si>
    <t>Lannett Company, Inc., has entered into an agreement with a strategic alliance partner to be the exclusive US distributor of Trientine Hydrochloride Capsules, 250 mg, which is the AB-rated generic equivalent to Syprine of Valeant Pharmaceuticals International, Inc. (now Bausch Health Companies Inc.).
Under the agreement, Lannett will primarily provide sales, marketing and distribution support for the product, for which it will receive a percentage of net profits.</t>
  </si>
  <si>
    <t>Lannett Company, Inc</t>
  </si>
  <si>
    <t>Bausch Health Companies Inc</t>
  </si>
  <si>
    <t>BHC[NYSE]</t>
  </si>
  <si>
    <t>Youngevity International, Inc, an omni-direct lifestyle company, has entered into a cross-marketing agreement with Icelandic Glacial Inc, a brand of bottled spring water.
Under the terms of the agreement, Youngevity and Icelandic Glacial will be cross-marketing partners for each other internationally for three years, and the partnership includes packaging the super-premium spring water from Iceland with various Youngevity products including 90 For Life supplements.
As per the agreement Youngevity will use its sales and marketing experience to help Icelandic grow its brand presence in the Network Marketing channel both in the United States and internationally.
By adding Icelandic Glacial to its group of health, home, food and beverage, beauty, and apparel companies, Youngevity will offer array of brands to help customers live their best lives every day.
Concurrently, Icelandic Glacial and Youngevity will work with one another as joint development partners to create exciting new products across the lifestyle, health, and food and beverage industries with the potential for a drinkable CBD product being at the forefront of potential collaborations, and these products will be made available through Youngevity’s sizeable direct selling network.</t>
  </si>
  <si>
    <t>Youngevity International, Inc</t>
  </si>
  <si>
    <t>YGYI [NASD]</t>
  </si>
  <si>
    <t>Saber Interactive has announced a new partnership with AMD for the upcoming World War Z, the new four-player cooperative game inspired by Paramount Pictures’ blockbuster action film.
As the press release reads, through this partnership, Saber and AMD will collaborate on co-marketing activities and work to integrate support for the latest AMD gaming technologies in World War Z, providing gamers with an incredible experience when the game releases next year.
Saber CEO Matthew Karch, while Ritche Corpus, senior director of Developer Relations at AMD.
World War Z takes players on a zombie-packed journey through unique survivor stories around the world in New York, Moscow, Jerusalem and more.</t>
  </si>
  <si>
    <t>Advanced Micro Devices Inc</t>
  </si>
  <si>
    <t>AMD [NYSE]</t>
  </si>
  <si>
    <t>Lannett Co Inc (Lannett)</t>
  </si>
  <si>
    <t>Lannett Company, Inc., has entered into an agreement with Rivopharm SA, to be the exclusive US distributor of Vardenafil Hydrochloride Tablets, 2.5 mg, 5 mg, 10 mg and 20 mg, which is the AB-rated generic equivalent to Levitra of Bayer Healthcare Pharmaceuticals Inc.
Vardenafil Hydrochloride Tablets are indicated for the treatment of erectile dysfunction.
Under the agreement, Lannett will primarily provide sales, marketing and distribution support for the product, for which it will receive a percentage of net profits.</t>
  </si>
  <si>
    <t>Blackboxstocks Inc., a developer of real-time, web and mobile based analytical software tools for stock and options traders, announced that it has entered into a marketing partnership agreement with TD Ameritrade, a US retail trading company.
Under terms of the agreement, Blackbox subscribers are eligible for competitive rates for trading stocks and options on TD Ameritrade platforms. The agreement also provides Blackbox a fee for new account openings. 
The agreement became effective as of May 21, 2018. 
Gust Kepler is the CEO of Blackbox.</t>
  </si>
  <si>
    <t>TD Ameritrade Inc</t>
  </si>
  <si>
    <t>AMTD [NASD]</t>
  </si>
  <si>
    <t>Aeroseal, LLC has entered into a joint marketing agreement with Owens Corning Insulating Systems involved in delivering builders a high performance, affordable and customizable building envelope solution.
The co-branded alliance combines the proven performance of PINK Fiberglas Insulation with AeroBarrier, a revolutionary building envelope air sealing technology, to create a tight building envelope that simplifies the build process and makes it easier to meet increasingly strict energy codes.
Amit Gupta is the chief executive officer of Aeroseal, Carmelo Carrubba is the vice president of insulation strategic marketing of Owens Corning.</t>
  </si>
  <si>
    <t>Owens Corning</t>
  </si>
  <si>
    <t>OC [NYSE]</t>
  </si>
  <si>
    <t>Fluidigm Corporation and Visiopharm A/S, has announced a co-marketing relationship to automate image analysis for Imaging Mass Cytometry (IMC). 
Under the terms of this agreement, Fluidigm and Visiopharm will cooperatively promote Visiopharm image analysis software in conjunction with the Fluidigm Hyperion Imaging System, MCD Viewer software and related Maxpar antibodies and kits.
Developed using proven Fluidigm CyTOF technology, the Hyperion Imaging System surpasses the inherent limitations of fluorescence detection by using highly pure metal tags that are separated by mass instead of by wavelength. Setting a new standard in highly multiplexed protein detection, the system enables researchers to simultaneously detect up to 37 markers from a single tissue section by IMC. Providing comprehensive analysis of cellular phenotypes and their interrelationships within the spatial context of the tissue microenvironment, IMC is aiding researchers around the world to uncover meaningful new insights in health and disease.
This agreement enables companies to provide scientists novel tools to understand the biology of cancer, including the phenotyping of cells within the tumor microenvironment; automated data analysis solutions for the Hyperion Imaging System is essential to Visiopharm’s strategy to empower routine use of this powerful technology.</t>
  </si>
  <si>
    <t>Fluidigm Corp</t>
  </si>
  <si>
    <t>WAT [NYSE]</t>
  </si>
  <si>
    <t>Waters Corporation</t>
  </si>
  <si>
    <t>Waters Corporation and Restek Corporation have entered into a co-marketing agreement in an effort to give food safety laboratories access to the GC-MS instrumentation and consumables they need to perform pesticide residue GC-MS analyses and support a safe, secure, sustainable and nutritious global food supply.
Under the terms of the agreement, Waters and Restek will work together to provide food safety laboratories with training and applications support of GC-MS methods and workflows for pesticide monitoring and screening.</t>
  </si>
  <si>
    <t>No. of employees</t>
  </si>
  <si>
    <t>SIGA [NASD]</t>
  </si>
  <si>
    <t>EXAS [NASD]</t>
  </si>
  <si>
    <t>Exact Sciences Corp, a molecular diagnostics company and Pfizer Inc, a pharmaceutical company, have entered into co-promotion agreement through 2021 to co-promote Cologuard, the FDA-approved non-invasive stool DNA screening test for colorectal cancer.
Pursuant to the transaction, Pfizer will join Exact Sciences' sales representatives in reaching both physicians and health systems and will also actively participate in extending and deepening the Cologuard marketing campaign. 
Under the terms of the agreement, Pfizer will co-promote Cologuard with Exact Sciences beginning in the fourth quarter of 2018. Exact Sciences will maintain responsibility for all aspects of manufacturing and laboratory operations of Cologuard. Pfizer will share gross profits and marketing expenses equally above an agreed upon baseline. 
The agreement enables Exact Sciences and Pfizer to co-promote Cologuard in the US.</t>
  </si>
  <si>
    <t>Exact Sciences Corp </t>
  </si>
  <si>
    <t>Pfizer Inc</t>
  </si>
  <si>
    <t>PFE [NYSE]</t>
  </si>
  <si>
    <t>Applied DNA Sciences, Inc</t>
  </si>
  <si>
    <t>Applied DNA Sciences, Inc. and Everledger, Inc., an independent emerging technology enterprise, have signed a Memorandum of Understanding (MOU) to execute a co-marketing and development plan for the two companies’ platforms with an objective of providing integrated physical and digital security for supply chain traceability and certification for high-end brands and products.
Under the MOU, Applied DNA and Everledger will collaboratively integrate their respective technology platforms and pursue various market opportunities, including leather. The two companies have identified several prospects for the combined platform and are actively developing the system for the demonstration of tagging and in-field authentication data posting to the digital transactions, thereby reinforcing molecular certification with immutable transactions.
The combination of the Everledger blockchain-enabled platform with Applied DNA’s CertainT® platform is designed to broaden the capability to track the movement and chain of custody of goods across complex ecosystems, while strengthening the protection of physical goods with forensic identity and traceability embedded in items themselves. 
Leanne Kemp is CEO of Everledger.</t>
  </si>
  <si>
    <t>APDN [NASD]</t>
  </si>
  <si>
    <t>Sensus Healthcare, Inc., a medical device company, has announced an agreement focused on marketing the SRT-100 Vision with SkinCure Oncology, a provider of Image-Guided Superficial Radiation Therapy (IGSRT) solutions in the dermatology industry. 
SkinCure Oncology uses the same quality and safety features of cancer center models for the delivery of Sensus' most technically advanced and innovative device to date, the SRT-100 Vision, to dermatology practices.
The SRT-100 Vision is built with all of the same features and efficacy of the SRT-100 and delivers precise, calibrated doses of SRT, while also offering high-frequency ultrasound for imaging. It allows for basal and squamous cell carcinomas, as well as keloid tissue, to be assessed more thoroughly and treatment to be more precisely targeted.
The agreement enables Sensus Healthcare and SkinCure Oncology to market SRT-100 Vision.</t>
  </si>
  <si>
    <t>Sensus Healthcare Inc</t>
  </si>
  <si>
    <t>SRTS [NASD]</t>
  </si>
  <si>
    <t>HCL Technologies Limited, an Indian provider of software, business process outsourcing and information technology (IT) infrastructure services, has formed an IP partnership with DXC Technology Company, a US-based provider of information technology services and solutions.
Under the terms of the agreement, HCL will be engaged in product development and modernisation, maintenance and professional services of core banking products while, DXC will be responsible for sales, marketing and client relationship.
As part of the transaction, HCL will acquire exclusive rights for 10 years for the core banking products and pay USD50 million. Of this USD25 million is payable now, USD 12.5 million at the end of year 3 and remaining on the achievement of certain milestones after three years.
In addition, USD 65 million is payable at the end of year 5, subject to achievement of certain milestones.</t>
  </si>
  <si>
    <t>DXC Technology Co</t>
  </si>
  <si>
    <t>DXC [NYSE]</t>
  </si>
  <si>
    <t>Biocept Inc </t>
  </si>
  <si>
    <t>iocept, Inc., a provider of liquid biopsy tests designed to provide physicians with clinically actionable information to improve the outcomes of cancer patients, has entered into a promotion and marketing agreement with Miraca Life Sciences, Inc., a diagnostics laboratory and service provider, to market Biocept's Target Selector liquid biopsy tests and services to community-based oncologists and hematologists in specified sales territories in the US.
Under the agreement, Miraca Life Sciences sales professionals will promote Biocept's Target Selector testing to both their existing and new clinician clients in the specified sales territories. Biocept will perform all tests in its CLIA-certified laboratory in San Diego.
This agreement enables Biocept and Miraca Life Sciences to expand service offering in the US market.</t>
  </si>
  <si>
    <t>BIOC [NASD]</t>
  </si>
  <si>
    <t>Ascensia Diabetes Care Holdings AG (ADCH), a diabetes care company, has entered into a commercial agreement with DexCom Inc, a company engaged in developing and marketing glucose monitoring systems, to provide the highly accurate Ascensia CONTOUR NEXT ONE blood glucose monitoring system (BGMS) as part of the Dexcom G5 CGM System Medicare offering.
Under the terms of the agreement, Ascensia Diabetes Care's CONTOUR NEXT ONE BGMS will be provided to eligible people with diabetes in the bundle of supplies for the Dexcom G5 CGM System. The role of the CONTOUR NEXT ONE BGMS will be to provide highly accurate readings for CGM calibration.</t>
  </si>
  <si>
    <t>Dexcom Inc</t>
  </si>
  <si>
    <t>DXCM [NASD]</t>
  </si>
  <si>
    <t>Andrew Alliance S.A., a Switzerland-based developer of robotics for the life sciences sector, and Waters Corporation, a developer and manufacturer of advanced analytical and material science technologies for laboratory dependent organizations, have signed an agreement that will bring drug development scientists an easy-to-use, semi-automated sample preparation approach for released N-glycan profiling and analysis by LC and LC-MS. 
Under the co-marketing agreement, Waters will combine its existing Glycoworks(TM) RapiFluor-MS(TM) (RFMS) N-Glycan Kits with an Andrew pipetting robot that will allow laboratories to meet the demands on them for glycan profiling while improving the accuracy and precision of LC and LC-MS results.</t>
  </si>
  <si>
    <t>Thermo Fisher Scientific, Inc., a US-based biotechnology product development company, has entered into a co-marketing agreement with Biognosys AG, a Switzerland-based biotechnology company, to provide a comprehensive, efficient workflow to enable library creation and data processing for Data-Independent Acquisition (DIA) studies, through the combined use of Orbitrap mass spectrometers and Spectronaut Pulsar software.</t>
  </si>
  <si>
    <t>TMO [NYSE]</t>
  </si>
  <si>
    <t>EDF Renewable Services, Inc.(EDF RS), a provider of renewable operations and maintenance (O&amp;M) services in North America, has formed partnership with 3M Company, a diversified technology company that specializes in the development, manufacture and marketing of a wide range of products, to install 3M Wind Vortex Generators on wind turbines across the US.
3M wind vortex generators are small attachments made from durable materials that energize a flow around the blade and reduce flow separation. Due to the unique shape and properties of every wind turbine blade, the positioning of wind vortex generators is customized for each blade design. Additionally, vortex generators are applied using 3M Acrylic Foam Tape, which accommodates the flexing and residual forces acting on the blade surface while still providing adhesive strength in challenging weather conditions.
The partnership will leverage the materials expertise of 3M with the installation and wind turbine blade repair teams from EDF RS to provide wind plant owners with turnkey solutions to increase efficiency and maximize annual energy production.</t>
  </si>
  <si>
    <t>3M Co</t>
  </si>
  <si>
    <t>MMM [NYSE]</t>
  </si>
  <si>
    <t>Cumberland Pharmaceuticals Inc., a pharmaceutical company, and Poly Pharmaceuticals Inc., a pharmaceutical company, have entered into a multi-year co-promotion agreement for Kristalose within the US.
The partners will expand current promotional support for Kristalose across the US. Poly Pharma's sales organization will promote the features of Kristalose, provide amplified sales promotion, and increased communication to thousands of additional medical professionals. Cumberland Pharma will continue to manage national marketing, distribution, regulatory, and medical support for Kristalose.
Under the terms of the agreement, Cumberland Pharma will provide co-promotional payments to Poly Pharma based on the incremental prescriptions generated by Poly Pharma's sales organization. Poly Pharma projects their efforts will significantly grow the sales of Kristalose during the multi-year agreement term. Cumberland Pharma will provide sales training and promotional materials for Poly Pharma's sales professionals who will focus on new physician segments in support of Kristalose.
This agreement enables Cumberland Pharma and Poly Pharma to provide a new growth driver for Kristalose.</t>
  </si>
  <si>
    <t>Cumberland Pharmaceuticals Inc</t>
  </si>
  <si>
    <t>CPIX [NASD]</t>
  </si>
  <si>
    <t>Ooyala, Inc., a provider of video monetization technology and services, has partnered with Adobe Systems Incorporated, a provider of Software-as-a-Service (SaaS)-based digital marketing and digital media solutions. Both the companies are based in the US.
As part of the transaction, Ooyala will combine its integrated video platform (IVP) solutions with Adobe Experience Cloud (AEC) to provide digital television (TV) and over-the-top content (OTT) solutions for media and entertainment companies.
AEC is a comprehensive set of cloud services.</t>
  </si>
  <si>
    <t>ADOBE Inc </t>
  </si>
  <si>
    <t>ADBE [NASD]</t>
  </si>
  <si>
    <t>Medizone International, Inc., a medical device company, has enters into exclusive product supply and license agreement with Innovasource, LLC, a developer of products containing hydrogen peroxide.
Pursuant to the supply agreement, Innovasource will supply its custom-formulated, EPA-registered hydrogen peroxide based disinfectant product to Medizone for use in the AsepticSure Disinfection System. Innovasource also granted to Medizone an exclusive, non-transferable limited license to use Innovasource's intellectual property in the marketing and sale of the AsepticSure Disinfection System in the US. The supply agreement has a five-year term that will automatically renew for successive two-year terms, unless Medizone or Innovasource elects to provide notice of non-renewal prior to the expiration of the initial term or a renewal term. 
AsepticSure disinfection system is a portable and easily operated system that demonstrates consistent kill rates of pathogens in healthcare facilities.
Earlier on April 24, 2017, Medizone has entered into a definitive agreement with Innovasource to provide sales support for Medizone's commercial strategy for AsepticSure.
Under the agreement, Innovasource will promote AsepticSure to their current portfolio of customers. Medizone and Innovasource will coordinate support for sales presentations and product demonstrations to potential customers of AsepticSure.</t>
  </si>
  <si>
    <t>Medizone International Inc</t>
  </si>
  <si>
    <t>Publicis Groupe S.A., a Franch provider of marketing, communication and business transformation services, has entered into a strategic alliance with Microsoft Corporation, to combine its marketing and data capabilities with Microsoft Azure and the Cortana Intelligence suite to help enterprise businesses leverage the power of online and offline data to reimagine their digital operations at scale.
Microsoft is a US-based developer and designer of software and hardware products.
The partnership will create a new class of AI capabilities to help clients in their own marketing transformations.</t>
  </si>
  <si>
    <t>Microsoft Corporation</t>
  </si>
  <si>
    <t>MSFT [NASD]</t>
  </si>
  <si>
    <t>Kailos Genetics, Inc., a biotechnology company, has entered into co-marketing agreement with Illumina, Inc., a provider of DNA sequencing and array-based technologies, for PGx target enrichment products.
Under the terms of the agreement, Illumina will market and promote the Kailos TargetRich line of research solutions for pharmacogenetics targets through its commercial channels. Kailos research solutions under the agreement include: TargetRich PGxComplete and Kailos Blue. 
TargetRich PGxComplete is a research use-only reagent that targets a spectrum of relevant genes and provides insights on effectiveness of more than 100 medications based on the resulting genotype. Kailos Blue is an automated data analysis solution–built with one of the most advanced computing–and reporting software for using TargetRich reagents. As an Illumina BaseSpace Suite ecosystem partner, the solution integrates with and pulls data from BaseSpace Sequence Hub which enables customers to, in real-time, stream their data directly from the sequencing instrument.
This agreement enables Kailos Genetics and Illumina to market pharmacogenetics solution for research.</t>
  </si>
  <si>
    <t>Illumina Inc </t>
  </si>
  <si>
    <t>ILMN [NASD]</t>
  </si>
  <si>
    <t>Pacific Biosciences of California, Inc. has signed a co-marketing agreement with Dovetail Genomics LLC to jointly promote the new genome service offerings. Both the companies are US-based biotechnology companies.
Under the terms of the transaction, both the companies will begin co-marketing the Dovetail Genomics service offering immediately.</t>
  </si>
  <si>
    <t>Pacific Biosciences of California Inc</t>
  </si>
  <si>
    <t>PACB [NASD]</t>
  </si>
  <si>
    <t>xG Technology, Inc., a developer of communications technologies for wireless networks, has entered into an agreement with Drakontas, LLC, a developer of mobile collaboration software, to cooperate in the marketing of each other’s respective solutions. Both the companies are based in the US.
Under the terms of the agreement, xG and Drakontas will make available integrated products that include xMax private mobile broadband network technology and Drakontas’ DragonForce mobile team collaboration software application.</t>
  </si>
  <si>
    <t>Vislink Technologies Inc</t>
  </si>
  <si>
    <t>VISL [NASD]</t>
  </si>
  <si>
    <t>Pacific Biosciences of California, Inc., a biotechnology company, has entered into a co-marketing agreement with RainDance Technologies, Inc., a genomics tools company, to commercialize novel solutions for de novo whole genome assembly. Both the companies are based in the US. 
These solutions will combine the strength of RainDance's proprietary digital droplet technology and single-molecule barcoding capabilities with Pacific Biosciences' proprietary long-range deoxyribonucleic acid (DNA) amplification technology to provide sample preparation upstream of PacBio's long-read sequencing system. This combination could provide a method to generate long, single-molecule barcoded DNA fragments, averaging 10-30 kilobases that originated from much longer fragments.</t>
  </si>
  <si>
    <t>International Business Machines Corporation (IBM), an information technology (IT) company, has partnered with Twitter, Inc. is a social networking and micro-blogging website that allows users to post their latest updates. Both the companies are based in US.
The transaction will focus on integration of Twitter data with IBM analytics services on the cloud; to deliver a set of enterprise applications to help improve business decisions across industries and professions; IBM Global Business Services professionals will have access to Twitter data to supplement consulting services for clients across business. Additionally, IBM and Twitter will collaborate to develop solutions for specific industries such as banking, consumer products, retail, and travel and transportation. 
The first joint solution will integrate Twitter data with IBM ExperienceOne customer engagement solutions, allowing sales, marketing, and customer service professionals to map sentiment and behavior to engage and support their customers.</t>
  </si>
  <si>
    <t>Twitter Inc</t>
  </si>
  <si>
    <t>International Business Machines Corporation</t>
  </si>
  <si>
    <t>TWTR [NYSE]</t>
  </si>
  <si>
    <t>IBM [NYSE]</t>
  </si>
  <si>
    <t>BVTK</t>
  </si>
  <si>
    <t>Ecrypt Technologies, Inc., a US-based provider of military-strength information security solutions for enterprise, government and military, has entered into a marketing agreement with Cicada Security Technology Inc. to promote, sell and distribute all of Cicada Security’s data privacy products. 
Cicada Security is a Canada-based developer of security solutions engineered to protect computers, tablets and intelligent mobile devices and their data against vulnerabilities posed by theft or tamper.</t>
  </si>
  <si>
    <t>Bravatek Solutions, Inc</t>
  </si>
  <si>
    <t>Ecrypt Technologies, Inc., a US-based provider of military-strength information security solutions for enterprise, government and military, has entered into a marketing agreement with Silanis Technology, Inc. to promote, sell and distribute e-SignLive(TM) by Silanis, an electronic signature. 
Silanis Technology is a Canada-based provider of electronic signature solutions for organizations.</t>
  </si>
  <si>
    <t>Ecrypt Technologies, Inc., a US-based data security company specialized in military-strength information security solutions for enterprise, government and military, has entered into a marketing agreement with Whitenoise Laboratories Canada, Inc. to promote, sell and distribute Whitenoise network/communications technologies to commercial, security, defense and intelligence market verticals. 
Whitenoise is a Canada-based security technology company that provides identity management and network security solutions.</t>
  </si>
  <si>
    <t>Ecrypt Technologies, Inc., a provider of military-strength information security solutions for enterprise, government and military, has entered into a marketing agreement with Genesys Technologies, LTD. whereby Ecrypt will promote, sell and distribute all of Genesys's disruptive and enabling wireless communications and anti-hacking products and capabilities. Both the partners are based in the US. 
Genesys Technologies is a provider of navigation and communication technology intended for use in military, security and other applications.</t>
  </si>
  <si>
    <t>Ecrypt Technologies, Inc., a provider of military-strength information security solutions for enterprise, government and military, has entered into a marketing agreement with innoBots Corporation whereby Ecrypt will promote, sell and distribute all of innoBots security products and capabilities. Both the partners are based in the US. 
innoBots is a provider of unmanned systems and robotics technology for use in military and law enforcement applications.</t>
  </si>
  <si>
    <t>Ecrypt Technologies, Inc., a US-based provider of military-strength information security solutions for enterprise, government and military, has entered into a marketing agreement with Nuwa Executive Academy for Security, Defense and Intelligence Professionals (Nuwa), whereby Ecrypt will promote, sell and distribute all of Nuwa global academies. 
Nuwa is a Sweden-based provider of academic programs to build business expertise among women entrepreneurs.</t>
  </si>
  <si>
    <t>QCR Corporation, a provider of consulting and software tools for to improve the quality and productivity of business processes, has entered into a marketing agreement with Ecrypt Technologies, Inc., a provider of military-strength information security solutions for enterprise, government and military. Both the partners are based in the US. 
Under the agreement, Ecrypt will promote, sell and distribute all of QCR's mistake-proofing software to global government customers.</t>
  </si>
  <si>
    <t>Talon International, Inc. has entered into a licensing agreement with Levi Strauss &amp; Co. to use the Tekfit (R) brand in connection with the marketing and sale by Levi of Dockers (R) pants that include the patented Tekfit comfort stretch waistband. Both the companies are based in the US. 
Talon is a producer and distributor of apparel accessories, while Levi Strauss is a designer and producer of jeans and casuals. 
The license agreement also provides for Levi and Talon to co-brand the Dockers pants to identify the Tekfit technology to assist consumers in identifying and choosing products with a Tekfit comfort stretch waistband.</t>
  </si>
  <si>
    <t>Talon International, Inc</t>
  </si>
  <si>
    <t>TALN [OTC]</t>
  </si>
  <si>
    <t>Ecrypt Technologies, Inc., a provider of military-strength information security solutions for enterprise, government and military, has entered into a marketing agreement with Cyber Risk Pro Services whereby Ecrypt will promote, sell and distribute all of Cyber Risk Pro Services and executive programs targeted to state, county and local governments. Both the partners are based in the US. 
Cyber Risk Pro is a developer of cyber breach protection products, services and solutions.</t>
  </si>
  <si>
    <t>Pacific Biosciences of California, Inc., a US-based biotechnology company that provides PacBio (R) RS II deoxyribonucleic acid (DNA) Sequencing System, has entered into a co-marketing agreement with Genome Diagnostics BV (trading as GenDx) to offer products for full-length human leukocyte antigen (HLA) gene sequencing. 
GenDx is a Netherlands-based molecular diagnostics company that develops and markets in vitro diagnostic (IVD) tests and services, analysis software and education. 
HLA system consists of a family of variable genes and allelic variants that forms the basis of the human immune system. HLA allele-specific genotyping applications include autoimmune disease-association studies, drug hypersensitivity research and others. 
GenDx, which currently offers reagents for the amplification of full-length, Class I HLA genes, will offer a version of its NGSgo(R) reagent line with barcoded primers developed with Pacific Biosciences for sequencing on the PacBio RS II DNA sequencing system.</t>
  </si>
  <si>
    <t>ReachLocal, Inc., a provider of online marketing and reporting solutions, has formed a partnership with Yelp, Inc., an online urban city guide, that enables users to book home services directly on Yelp.</t>
  </si>
  <si>
    <t>Yelp Inc</t>
  </si>
  <si>
    <t>YELP [NYSE]</t>
  </si>
  <si>
    <t>Pacific Biosciences of California, Inc. and Sage Science, Inc. have announced a co-marketing partnership to provide customers of Pacific Biosciences' PacBio (R) RS II DNA Sequencing System (PacBio RS II) the ability to sequence even longer DNA fragments when performing single molecule, real-time (SMRT(R)) sequencing. Both the entities are based in the US. 
Pacific Biosciences is a biotechnology company that provides PacBio RS II, while Sage Science is a developer of instrument products for the life sciences research and diagnostic lab market.
The PacBio RS II, including consumables and software, provides an end-to-end workflow for SMRT Sequencing in research areas including infectious disease and microbiology, agriculture, and complex genetic diseases with repeat expansions.</t>
  </si>
  <si>
    <t>Flairbase, Inc., a Canada-based designer of suite of mining software products and services, has entered into a strategic partnership with Autodesk, Inc., a provider of software for the manufacturing, building and construction, and media and entertainment markets.
Flairbase’s Amine mining solution is integrated with AutoCAD. As an Autodesk Partner, Flairbase will work closely with Autodesk on product integration opportunities in order to enhance the ability of mining engineers and geologists to bring and analyze data within the CAD environment, as well as joint marketing and consulting opportunities in the worldwide mining market.</t>
  </si>
  <si>
    <t>Autodesk Inc</t>
  </si>
  <si>
    <t>ADSK [NASD]</t>
  </si>
  <si>
    <t>Rosetta Genomics, Ltd. has entered into a co-marketing agreement with Precision Therapeutics Inc. for its miRview(R) mets2 assay for the accurate identification of the tumor of origin in Cancers of Unknown or Uncertain Primary (CUP). 
Rosetta Genomics is an Israel-based microRNA genomics company that develops microRNA-based diagnostic tests and therapeutic tools. Precision Therapeutics is a US-based oncology services company focused on the interaction of cultivated tumor cells with chemotherapy and immunology-based drugs. 
Under the terms of the agreement, Rosetta Genomics granted Precision Therapeutics the co-exclusive right, along with Rosetta Genomics, to co-market the miRview(R) mets2 assay in the US through July 30, 2014, with certain pre-specified performance milestones. 
Rosetta Genomics will continue to record all revenues for miRview(R) mets2 and will remain responsible for sample collection, processing and billing. Precision Therapeutics is expected to launch its miRview(R) mets2 co-marketing effort in August 2012.</t>
  </si>
  <si>
    <t>Predictive Oncology Inc</t>
  </si>
  <si>
    <t>Six Flags Entertainment Corporation, a US-based regional theme park company, has formed an integrated marketing and mobile development partnership with Nokia Corporation, a Finland-based provider of mobile devices, telecom equipments, and mobile content services, to support the new Lumia 900 and debut a custom application for Six Flags guests for all US locations. 
The partnership will provide Nokia with marketing opportunities across the Six Flags parks through its media network. In Addition, Nokia and Six Flags will partner on national sweepstakes and retail promotions. 
The agreement includes the development of a custom Six Flags application exclusively for Nokia Lumia consumers.</t>
  </si>
  <si>
    <t>Six Flags Entertainment Corp</t>
  </si>
  <si>
    <t>SIX [NYSE]</t>
  </si>
  <si>
    <t>Allianz SE and The Western Union Company have signed a memorandum of understanding to develop, design and distribute insurance products in several countries around the world. 
Allianz is a Germany-based diversified financial services provider. Western Union is a US-based provider of money transfer services. 
Allianz and Western Union will work closely over the next year to develop solutions for customer needs within each of the companies' networks, which together reach millions of potential customers. The companies anticipate that Allianz will take the role of product provider and Western Union serving as distributor. Both the partners will also explore co-marketing opportunities and premium payments for Allianz customers through Western Union.</t>
  </si>
  <si>
    <t>The Western Union Co</t>
  </si>
  <si>
    <t>WU [NYSE]</t>
  </si>
  <si>
    <t>Pratt &amp; Whitney Canada Corp., a Canada-based aerospace company, has entered into a joint marketing agreement with Bank of America Corporation, a US-based financial institution, to provide preferred financing terms for new aircraft owners who finance their aircraft through Bank of America and enroll in Pratt &amp; Whitney Eagle Service Plan pay-by-the-hour engine maintenance program.</t>
  </si>
  <si>
    <t>Bank of America Corp</t>
  </si>
  <si>
    <t>BAC [NYSE]</t>
  </si>
  <si>
    <t>Bazi International, Inc., a provider of functional foods, beverages and nutritional supplements, has signed a distribution agreement with Pester Marketing Company for Bazi(TM). Both the entities are based in the US. 
Pester Marketing owns and operates 50 convenience stores branded as first Stop and Farm Crest Milk Stores. 
Under the collaboration, Pester Marketing will distribute Bazi(TM) to all its 51 convenience stores under the brand first Stop and Farm Crest Stores.</t>
  </si>
  <si>
    <t>True Drinks Holdings Inc</t>
  </si>
  <si>
    <t>TRUU [OTC]</t>
  </si>
  <si>
    <t>Visa, Inc. has signed a new commercial agreement with Monitise plc to expand delivery of mobile financial services to banked Visa account holders in conjunction with Visa's financial institution partners.
Visa is a US-based operator of retail electronic payments network, while Monitise is a UK-based provider of mobile banking and payments solutions.
The key focus of this alliance is the introduction of new mobile services to existing Visa account holders outside the US that enable electronic payments on the go to meet consumers' daily needs including mobile top-up, utility payments, and transit ticketing.
In addition, Monitise and Visa will launch a mobile banking solution in the US for clients of Visa DPS, Visa's debit and prepaid processing platform. This new service is designed to enable Visa clients and processing partners in the US to quickly and efficiently offer their customers a suite of services, such as mobile payments, person-to-person payments, mobile transaction alerts and mobile marketing offers.</t>
  </si>
  <si>
    <t>Visa Inc</t>
  </si>
  <si>
    <t>V [NYSE]</t>
  </si>
  <si>
    <t>Siemens Healthcare Diagnostics, Inc., a clinical diagnostics company, has signed a co-marketing agreement with Bruker Corporation, a provider of X-ray tools used primarily in life science and materials research company. Both the entities are based in the US.
Siemens-Bruker co-marketing agreement for Bruker’s MALDI Biotyper provides faster, more accurate and very cost-effective molecular microorganism identification using MALDI-TOF mass spectrometry for proteomic fingerprinting. This technology provides faster TTR and outstanding accuracy and sensitivity to meet the demands of diverse laboratory needs.
Bruker’s next-generation identification technology, combined with MicroScan’s direct MIC testing accuracy offers Siemens’ microbiology customers broader testing capabilities to support evolving clinical and process challenges which microbiology laboratories facing.</t>
  </si>
  <si>
    <t>Bruker Corp</t>
  </si>
  <si>
    <t>BRKR [NASD]</t>
  </si>
  <si>
    <t>ZAGG, Inc., US-based manufacturer and distributor of mobile device accessories, has signed an exclusive master license and distribution agreement with Logitech International S.A. for ZAGG’s tablet computer accessory, the ZAGGmate(TM) case with keyboard. 
Logitech is a Switzerland-based company engaged in the design, development, production, marketing, and support of personal peripherals for personal computers and other digital platforms. 
Under the terms of the agreement, Logitech will manufacture and distribute the ZAGGmate case with keyboard, ZAGG’s tablet computer accessory, to their worldwide distribution channels, under the name Logitech Keyboard Case. ZAGG will retain the right to sell the ZAGGmate for both first and second generation iPad products on its website.</t>
  </si>
  <si>
    <t>ZAGG Inc</t>
  </si>
  <si>
    <t>ZAGG [NASD]</t>
  </si>
  <si>
    <t>Starbucks Corporation (SBC) has partnered with Green Mountain Coffee Roasters, Inc. (GMCR) for the manufacturing, marketing, distribution and sale of Starbucks and Tazo tea branded K-Cup portion packs for use in GMCR’s Keurig Single-Cup brewing system. Both the entities are based in the US. 
SBC is a roaster, marketer and retailer of specialty coffees, while GMCR is a provider of specialty coffee and single-serve brewing systems. 
Starbucks is the exclusive, licensed super-premium coffee brand produced by GMCR for the Keurig Single-Cup brewing system. Starbucks and GMCR plan to make Starbucks K-Cup portion packs available through food, drug, mass, club, specialty and department store retailers throughout the US and Canada beginning in the fall of 2011.</t>
  </si>
  <si>
    <t>Starbucks Corporation</t>
  </si>
  <si>
    <t>SBUX[NASD]</t>
  </si>
  <si>
    <t>Ecolab, Inc. has entered into a marketing agreement with E. I. du Pont de Nemours and Company (Dupont), a science and technology company, to commercialize antimicrobial coating technologies for the food and beverage processing industry that will reduce the risk of environmental contamination by enhancing food facility hygiene. 
Ecolab is a provider of cleaning, sanitizing, food safety, and infection control products and services. Both the partners are based in the US. 
The partnership combines the foundational knowledge of DuPont in coatings and polymer science, and its expertise in engineering solutions and market-driven innovation, with Ecolab's strength in application development, regulatory and customer expertise in the food and beverage processing industry. 
Both the partners are currently working with regulatory agencies to obtain additional necessary approvals in the US, Canada and the European Union. Limited-scale market trials are under way in Europe and North America.</t>
  </si>
  <si>
    <t>E. I. du Pont de Nemours and Co</t>
  </si>
  <si>
    <t>DD [NYSE]</t>
  </si>
  <si>
    <t>comScore Inc</t>
  </si>
  <si>
    <t>comScore, Inc. and PMB Print Measurement Bureau (PMB) have partnered to offer a joint product that links Canadians’ online media habits with print readership and other media consumption as well as product and brand usage and extensive demographic information in a single database.
comScore is a US-based provider of digital marketing intelligence platform, while PMB is a non-profit Canadian company that specializes in gathering statistics about print media readership, non-print media exposure, product usage and lifestyles. 
The service, available exclusively to companies that are both PMB members and comScore clients, will offer audience insights, giving publishers the ability to demonstrate enhanced audience value. 
The service will also provide enhanced insights into the behaviors and preferences of Canadian internet users and print readers, enabling both advertisers and publishers to optimize their print and digital media strategies.</t>
  </si>
  <si>
    <t>SCOR [NASD]</t>
  </si>
  <si>
    <t>The Gatorade Company, a division of PepsiCo, Inc., has signed a co-marketing and co-distribution agreement with GNC Corp. (General Nutrition Centers, Inc.), a retailer of nutritional supplements. Both the partners are based in the US. 
Gatorade will launch its product G Series Pro, a new variant of its recently launched G Series, through an distribution alliance with GNC and its network of more than 5,500 outlets nationwide.</t>
  </si>
  <si>
    <t>PepsiCo Inc</t>
  </si>
  <si>
    <t>PEP [NASD]</t>
  </si>
  <si>
    <t>Ticketmaster Entertainment, Inc., an entertainment ticketing and marketing company, signed a partnership agreement with World Wrestling Entertainment, Inc., an integrated media and entertainment company, to create a new online ticket hub for all WWE live events, available at WWE.com. The destination provides WWE fans with access to all WWE live event tickets in North America as well as premium seats to select events through Ticketmaster, a wholly owned subsidiary of Live Nation.</t>
  </si>
  <si>
    <t>World Wrestling Entertainment, Inc</t>
  </si>
  <si>
    <t>WWE [NYSE]</t>
  </si>
  <si>
    <t>Lockheed Martin Corp</t>
  </si>
  <si>
    <t>LMT [NYSE]</t>
  </si>
  <si>
    <t>Delta Air Lines Inc</t>
  </si>
  <si>
    <t>Delta Air Lines, a US-based provider of airlines services, has signed a memorandum of understanding with Nigerian Eagle Airlines to explore areas of commercial cooperation. Nigerian Eagle Airlines is a Nigeria-based private sector flag carrier airline.
Under the terms of the partnership, the two companies will discuss marketing agreements that will allow their customers to benefit from frequent flyer program participation and for Nigerian Eagle Airlines to place its code on Delta-operated services between Abuja and New York-JFK via Dakar, Senegal.</t>
  </si>
  <si>
    <t>DAL [NYSE]</t>
  </si>
  <si>
    <t>Reflect Scientific, Inc. has entered into a cooperative marketing agreement with Universal Container, Inc., a supplier of packaging products and services, for the promotion of its refrigerated truck cooling system (Cryometrix CB-40). Both the partners are based in the US. 
Reflect Scientific is a developer and marketer of technologies in cryogenic cooling, imaging, and optics for the healthcare, biotechnology, pharmaceutical, medical, industrial and transportation markets.</t>
  </si>
  <si>
    <t>Reflect Scientific, Inc</t>
  </si>
  <si>
    <t>RSCF [OTC]</t>
  </si>
  <si>
    <t>S.H.O.P. CENTAR d.o.o., a Croatia-based provider of web hosting services, has entered into a co-marketing agreement with Google, Inc., a US-based provider of Internet search engine services, for AdWords program.
Pursuant to the agreement, S.H.O.P. will contribute to the promotion, consultation, and support during the application of Google's text ads service Google AdWords, an advertising system that allows advertisers to show ads from a range of users of the Internet.</t>
  </si>
  <si>
    <t>Alphabet Inc</t>
  </si>
  <si>
    <t>GOOGL [NASD]</t>
  </si>
  <si>
    <t>Ticketmaster Entertainment, Inc., an online entertainment ticketing and marketing company, has formed a partnership with Priceline.com Incorporated, a provider of Internet-based travel services. Both the companies are based in the US. 
Under the terms of the agreement, Ticketmaster.com's customers will gain access to priceline.com’s suite of travel services, including specially tailored hotel, airline, and rental car offers to accompany live event ticket purchases.</t>
  </si>
  <si>
    <t>Booking Holdings Inc</t>
  </si>
  <si>
    <t>BKNG [NASD]</t>
  </si>
  <si>
    <t>Fresh Harvest Products, Inc., a natural and organic food and beverage company, has signed an agreement with Kids Flowers Foundation to develop certain sales channels, distribution, and marketing of both companies' products. Both the companies are based in the US. 
Kids Flowers Foundation is a non-profit organization whose purpose is to create and promote flower awareness by orchestrating flower fundraising programs.</t>
  </si>
  <si>
    <t>Fresh Harvest Products, Inc</t>
  </si>
  <si>
    <t>FRHV [OTC]</t>
  </si>
  <si>
    <t>Dubailand, a UAE-based tourism, leisure, and entertainment project, has entered into a memorandum of understanding with Royal Caribbean Cruises, Ltd., a US-based cruise vacation company, to promote the development and growth of the two brands through joint marketing and promotional activities. 
Under the terms of the partnership, Royal Caribbean will feature Dubailand’s key live attractions in their shore excursion programs, while Dubailand will promote Royal Caribbean’s Dubai cruises through their agency network. 
Phase one of Dubailand includes five live projects including Dubai Autodrome in MotorCity, Dubai Outlet Mall in Outlet City, The Global Village, Al Sahra Desert Resort, and Dubai Sports City, which contains the Ernie Els Golf Club, the Butch Harmon School of Golf, and the cricket stadium.</t>
  </si>
  <si>
    <t>Royal Caribbean Cruises Ltd</t>
  </si>
  <si>
    <t>RCL [NYSE]</t>
  </si>
  <si>
    <t>Combimatrix Molecular Diagnostics (CMDX), a wholly-owned subsidiary of CombiMatrix Corporation, has signed agreement with Lenetix Medical Screening Laboratory, Inc., a provider of technologies focused on diagnostic testing, including oncology, prenatal diagnostics, and risk assessment for genetic disease, to co-market CMDX’s suite of array CGH (Comparative genomic hybridization) based tests including BAC HD Scan(TM) test and Prenatal Scan array CGH test. Both the companies are based in the US. 
CombiMatrix Corporation is a biotechnology company engaged in the development of proprietary technologies, products, and services in the areas of drug development, genetic analysis, nanotechnology research, defense, and homeland security markets.</t>
  </si>
  <si>
    <t>Acacia Research Corp</t>
  </si>
  <si>
    <t>ACTG [NASD]</t>
  </si>
  <si>
    <t>Blockbuster, Inc., a provider of in-home movie and game entertainment, has entered into a three-year distribution agreement with Live Nation Worldwide, Inc., an entertainment company. Both the companies are based in the US. 
Under the terms of the agreement, BLOCKBUSTER(R) becomes the exclusive physical retail ticket outlet for Live Nation Ticketing. Live Nation will sell its retail tickets exclusively through approximately 500 Blockbuster company-owned stores in strategically chosen markets across the US. The selected stores will offer exclusive blocks of tickets available only at BLOCKBUSTER during the first four hours of ticket sales, as well as general ticketing as long as supplies last. Blockbuster will be responsible for managing and operating all aspects of the ticket transactional experience. 
Pursuant to the agreement, Blockbuster and Live Nation are also committing promotional support, utilizing their comprehensive marketing assets and customer bases, to drive awareness of the new ticketing relationship. Additionally, both the companies expect to offer exclusive concert products and promotions to Blockbuster customers.</t>
  </si>
  <si>
    <t>Live Nation Entertainment, Inc</t>
  </si>
  <si>
    <t>LYV [NYSE]</t>
  </si>
  <si>
    <t>American Express Co</t>
  </si>
  <si>
    <t>American Express Company, a payments and travel company, and Concur Technologies, Inc., a provider of online corporate travel and expense management software, have formed a marketing alliance. 
Under the terms of the partnership, Concur will promote American Express's corporate cards to its clients and American Express's Global Commercial Card business will promote Concur Expense to its corporate clients. 
Credit Suisse Group served as advisor to Concur Technologies. 
Fenwick &amp; West LLP served as advisor to Concur Technologies.</t>
  </si>
  <si>
    <t>AXP [NYSE]</t>
  </si>
  <si>
    <t>Senesco Technologies, Inc., a biotechnology company, has signed an agreement with Polyplus-transfection SA, a research based biotechnology company developing and marketing solutions for transfection and therapies, to supply Polyplus's 'in vivo-jetPEI' for systemic delivery of Senesco's combination therapy of siRNA against Factor 5A and a plasmid of the Factor 5A gene.</t>
  </si>
  <si>
    <t>Eloxx Pharmaceuticals Inc</t>
  </si>
  <si>
    <t>ELOX [NASD]</t>
  </si>
  <si>
    <t>The Macerich Company, an owner and operator of community shopping centers and a real estate investment trust, has partnered with American Express Company, a payments and travel company, to launch a new gift card. 
Under the terms of the five-year agreement, American Express will create a branded open loop gift card for Macerich and will become the marketing partner for Macerich shopping centers across the United States.</t>
  </si>
  <si>
    <t>The Macerich Company</t>
  </si>
  <si>
    <t>MAC [NYSE]</t>
  </si>
  <si>
    <t>Barrier Therapeutics, Inc., a pharmaceutical company, has signed an agreement with the Procter &amp; Gamble Company, a manufacturer and marketer of consumer products, to maket Xolegel Duo. 
Xolegel Duo is a combination of Xolegel (ketoconazole, USP) Gel, 2% and Head &amp; Shoulders (pyrithione zinc 1%). The kit would offer patients a complete treatment regimen for Seborrheic dermatitis. 
P&amp;G would supply Barrier Therapeutics with 1.7oz bottles of Head &amp; Shoulders shampoo for inclusion in Xolegel Duo and Barrier Therapeutics would handle all logistics of assembling the kits, as well as wholesaler distribution, pricing, and overall marketing, promotion and sale. Barrier Therapeutics would continue to book sales and receive all proceeds from the sale of Xolegel Duo.</t>
  </si>
  <si>
    <t>The Procter &amp; Gamble Co </t>
  </si>
  <si>
    <t>PG [NYSE]</t>
  </si>
  <si>
    <t>Vizergy, formerly SECURE-RES, a supplier of Internet marketing services to the hospitality industry, has entered into an agreement to form a partnership with Priceline.com Incorporated, an internet-based travel service provider. 
The partnership would provide clients currently using Vizergy's distribution system with the opportunity to offer their products through priceline.com's merchant and opaque hotel services, and as part of priceline.com's vacation packages service.</t>
  </si>
  <si>
    <t>Partner_location</t>
  </si>
  <si>
    <t>Domestic</t>
  </si>
  <si>
    <t>Oversea</t>
  </si>
  <si>
    <t>Advion BioSystems, engaged in LC-MS systems for the Life Science industry, has signed a co-marketing agreement with Bruker Daltonik GmbH, a developer and provider of life science tools based on mass spectrometry, to sell the firm’s TriVersa NanoMate nanoelectrospray source with Bruker’s mass spectrometers. 
The companies have exchanged instruments for applications development and product demonstration.</t>
  </si>
  <si>
    <t>AT&amp;T, Inc., a provider of telecommunications services, has signed a three-year marketing agreement with SAP America, Inc., a provider of business software solutions. Under the agreement, AT&amp;T will serve as a primary SAP hosting partner, providing independent hosting services for business customers in North America. 
As a certified SAP hosting partner, AT&amp;T will offer a full portfolio of hosting services for SAP applications, including infrastructure, implementation, operation, and ongoing support. In addition, AT&amp;T will also provide development hosting site services for testing, monitoring, training, and development.</t>
  </si>
  <si>
    <t>AT&amp;T Inc</t>
  </si>
  <si>
    <t>T [NYSE]</t>
  </si>
  <si>
    <t>National CineMedia, Inc</t>
  </si>
  <si>
    <t>NCMI [NASD]</t>
  </si>
  <si>
    <t>National Cinemedia, Inc., the operator of digital in-theatre network, has announced a multi-year strategic content and marketing agreement with A&amp;E Television Networks (AETN), a media company, to provide pre-feature entertainment content and advertising on movie screens in theatres in the US.</t>
  </si>
  <si>
    <t>International Card Establishment, Inc</t>
  </si>
  <si>
    <t>ICRD [OTC]</t>
  </si>
  <si>
    <t>International Card Establishment, Inc. (ICE), a provider of credit and debit card-based payment processing services, has entered into a strategic alliance with E-chx, Inc., a payroll outsourcing company. 
Under the terms of the agreement, E-chx will market ICE's credit card processing, gift and rewards programs through its internal and external sales forces, email and web-based marketing programs to new and existing customers. In turn, ICE will introduce E-chx's payroll solutions through its customer service desk, outside sales and installation forces, as well as conduct a web-based marketing program to its existing customers and new contacts.</t>
  </si>
  <si>
    <t>IGI announces that it has signed an exclusive Manufacturing and Supply Agreement with Complexions by Dr. Watts Skin and Beauty Care Products. IGI developed a line of 9 Skin Care products for Dr. Watts using the Novasome encapsulation technology. Dr. David Watts is a prominent plastic surgeon in New Jersey and his company, Complexions, has retained the services of a renowned marketing company to retail these products through direct sales channels.</t>
  </si>
  <si>
    <t>Teligent Inc </t>
  </si>
  <si>
    <t>TLGT [NASD]</t>
  </si>
  <si>
    <t>TANDBERG, a provider of visual communication products and services, has signed a joint marketing agreement with Science Applications International Corporation (SAIC), a provider of scientific, engineering, systems integration and technical services and solutions, to provide collaboration solutions and services. 
Under the agreement, the companies will jointly pursue business opportunities offering integrated video-based collaboration solutions.</t>
  </si>
  <si>
    <t>Leidos Holdings Inc</t>
  </si>
  <si>
    <t>LDOS [NYSE]</t>
  </si>
  <si>
    <t>Papa John's International, Inc., a pizza store, and Live Nation, Inc., an entertainment company, have entered into a marketing agreement. Under the agreement, Papa John's is designated the official pizza of Live Nation, with its product to be sold in upto 24 Live Nation outdoor concert amphitheaters this year and eleven additional venues expected to be added over the next three years.
The agreement also calls for joint marketing and promotional efforts, including the in-venue distribution of promotional materials and online marketing initiatives by the two brands</t>
  </si>
  <si>
    <t>Rambus, Inc., a technology licensing company specializing in high-speed chip interfaces, and TES Electronic Solutions (TES), an electronics design and manufacturing services company, have entered into a joint marketing agreement to deliver comprehensive and synergistic design solutions.
According to the agreement, TES will market and integrate Rambus IP products as part of its IC and system designs. The scope of this agreement is directed towards the European market with a focus on customers in the networking, telecom, and automation industries.</t>
  </si>
  <si>
    <t>Rambus Inc</t>
  </si>
  <si>
    <t>RMBS [NASD]</t>
  </si>
  <si>
    <t>Enviro Voraxial Technology, Inc., an environmental and industrial separation technology, has signed sales and marketing agreement with TwinFilter, a company that designs, engineers and manufactures a full range of filtration equipment and consumables. 
Under the terms of the agreement, the two companies will market and promote each others technologies while sharing the sales &amp; marketing expenses and engineering expertise.</t>
  </si>
  <si>
    <t>Enviro Voraxialtechnology Inc</t>
  </si>
  <si>
    <t>EVTN [OTC]</t>
  </si>
  <si>
    <t>The National Association for Stock Car Auto Racing, Inc.,(NASCAR), driver Juan Pablo Montoya has signed a marketing agreement with SIRIUS Satellite Radio, Inc., a provider of radio services, to promote SIRIUS' lineup of NASCAR programming and live race coverage. 
Montoya, will be featured in SIRIUS' advertising and marketing efforts, including a promotional campaign at retail locations.</t>
  </si>
  <si>
    <t>Sirius XM Holdings Inc</t>
  </si>
  <si>
    <t>SIRI [NASD]</t>
  </si>
  <si>
    <t>Lockheed Martin, a systems integrator and information technology company, announced on February 1, 2007 that it has entered into a Joint Marketing Agreement with Kongsberg Defence &amp; Aerospace, a technology corporation, to market an air-launched version of the Naval Strike Missile. The missile, to be called the Joint Strike Missile (JSM), is designed to be carried internally and launched externally from the F-35 Lightning II aircraft. 
The 1,000-pound, anti-ship missile has the capability to strike sea and land targets with its new titanium warhead and programmable fuze. It employs Global Positioning System/Inertial Navigation System guidance with a unique imaging infrared seeker, in-flight data link and an automatic target recognizer. The missile has a maximum range of more than 130 nautical miles.</t>
  </si>
  <si>
    <t>Betty Mills Company(Betty), a supplier of cleaning, facility, and office products, and Kimberly-Clark Professional(Kimberly-Clark), a provider of product solutions for workplace settings, announced a strategic marketing partnership to increase online product awareness for brands such as Kleenex, scott, wypall, kimcare and to bring improved pricing and product selection to the Betty Mills customer.</t>
  </si>
  <si>
    <t>Kimberly-Clark Corp</t>
  </si>
  <si>
    <t>KMB [NYSE]</t>
  </si>
  <si>
    <t>DuPont de Nemours, Inc</t>
  </si>
  <si>
    <t>DuPont and Helm signed an agreement for the sales and marketing of Vinyl Acetate Monomer. VAM is a key ingredient in the production of emulsions, resins, safety glass, paints, adhesives and coatings. The long-term agreement, effective January 1st, 2007, includes sales and marketing activities for DuPont's VAM outside the USA, Canada and Mexico.</t>
  </si>
  <si>
    <t>PCTEL, Inc. a wireless broadband solutions announced on November 6, 2006 that it had reached agreement with UTStarcom and ARRIS. UTStarcom and ARRIS provide comprehensive broadband data, voice, and entertainment solutions to mobile and fixed-line providers and cable operators in both emerging and established markets. 
UTStarcom and ARRIS provide comprehensive broadband data, voice, and entertainment solutions to mobile and fixed-line providers and cable operators in both emerging and established markets.</t>
  </si>
  <si>
    <t>PCTI [NASD]</t>
  </si>
  <si>
    <t>PCTEL, Inc</t>
  </si>
  <si>
    <t>ViaSat Inc</t>
  </si>
  <si>
    <t>Verso Technologies, Inc. a global provider of next generation network solutions, announced on October 25, 2006 that it has entered into a formal partnership with ViaSat Inc.</t>
  </si>
  <si>
    <t>VSAT [NASD]</t>
  </si>
  <si>
    <t>Assurant Employee Benefits, part of Assurant and Aetna are entering into a joint dental PPO network access and servicing arrangement that allows them to offer larger combined networks to their existing and new dental PPO customers. Aetna will add to its PPO offerings the dentists contracted with Dental Health Alliance the dental PPO operated by Assurant Employee Benefits. Assurant Employee Benefits will begin marketing a network comprised of Dental Health Alliance and the Aetna Dental Access network.</t>
  </si>
  <si>
    <t>Assurant Inc </t>
  </si>
  <si>
    <t>AIZ [NYSE]</t>
  </si>
  <si>
    <t>Non-Invasive Monitoring Systems Inc</t>
  </si>
  <si>
    <t>Non-Invasive Monitoring Systems entered into an agreement with GEMEDICA to distribute NIMS's patent protected AT-101 Motion Platform and future home version of the AT-101 throughout the Dominican Republic.</t>
  </si>
  <si>
    <t>NIMU [OTC]</t>
  </si>
  <si>
    <t>Alpha Innotech announced a marketing agreement with CombiMatrix Molecular Diagnostics to mutually promote and distribute an integrated analysis solution for Comparative Genomic Hybridization. The agreement is centered on the synergies between Alpha Innotech's AlphaScan laser scanner and CMDX's Comparative Genomic Hybridization arrays for neonatal screening and biomarker discovery. As part of the deal, CombiMatrix Molecular Diagnostics will integrate Alpha Innotech's AlphaScan scanner into its CGH platform.</t>
  </si>
  <si>
    <t>Bruker Daltonics and Protein Discovery announce that they intend to collaborate on introducing scientists to the protein biomarker discovery capabilities of MALDI molecular imaging mass spectrometry. Protein Discovery holds a license from Vanderbilt University to provide imaging mass spectrometry services, and provides these services to customers in the research, pharmaceutical and diagnostics industries.
Bruker Daltonics manufactures and sells the MALDI Molecular Imager that has been optimized for this technique in collaboration with Professor Richard Caprioli at Vanderbilt University. Both companies anticipate significant synergy effects from the collaboration, as both expect to benefit from the increasing popularity of MALDI imaging mass spectrometry.</t>
  </si>
  <si>
    <t>Quidel Corporation, a leading provider of rapid point-of-care diagnostic tests, announced a strategic business partnership in the area of women's health with Church &amp; Dwight Co., Inc., a leading manufacturer and marketer of a wide range of personal care, household and specialty products including the First Response Early Result Pregnancy Test Kits and Ovulation Predictor Tests for over-the-counter (OTC) use. 
The partnership combines Church &amp; Dwight's strength in the marketing, distribution and sales of consumer products with Quidel's strength in the development and manufacture of rapid diagnostic tests. Church &amp; Dwight is a leader in home pregnancy and ovulation testing, and Quidel is the brand leader in the professional market for rapid tests in pregnancy, influenza and strep A.</t>
  </si>
  <si>
    <t>Church &amp; Dwight Co Inc </t>
  </si>
  <si>
    <t>CHD [NYSE]</t>
  </si>
  <si>
    <t>Acacia Research Corporation announced that its CombiMatrix group has entered into a distribution agreement with InBio to distribute CombiMatrix's CustomArray microarray products for the Australian and New Zealand marketplaces. InBio's sales and marketing organization will market, sell, and service the CustomArray products in these regions. CustomArray is a highly flexible custom oligonucleotide microarray that addresses researchers' specific requirements for high-performance arrays that can interrogate focused sets of target genes or whole genomes at an affordable cost with industry leading turn around time.</t>
  </si>
  <si>
    <t>DreamWorks Animation SKG, Inc., engaged in developing and producing computer generated animated feature films, has entered into a two-year worldwide marketing and promotional agreement with McDonald's, a foodservice retailer with more than 30,000 local restaurants. 
Under the terms of the agreement, DreamWorks will create original animation for some McDonald's commercials. In addition, DreamWorks will work with McDonald's to support the company's balanced active lifestyles program.</t>
  </si>
  <si>
    <t>Acacia Research Corporation announced that its CombiMatrix group has entered into a global distribution agreement with VWR International, Inc. (VWR) to distribute CustomArrays and CatalogArrays for CombiMatrix. VWR's sales and marketing organization presently serves over 250,000 customers with worldwide sales of US$3.0 billion. 
CombiMatrix's CustomArray platform consists of DNA probes built on semiconductor chips using CombiMatrix's patented technology and methods. There are currently two classes of products derived from the CustomArray platform: CustomArrays, with user-defined DNA content, and CatalogArrays, with DNA content pre-designed by CombiMatrix. These two classes cover the entire spectrum of customizability and convenience. Customers can define their own content, use pre-designed content, or use pre-designed content as a starting point and add or modify as they wish. Examples of CatalogArrays include those for cancer, cholesterol metabolism, toxicology, inflammation, oxidative stress, and HIV, among many others.</t>
  </si>
  <si>
    <t>McDonald's Corp</t>
  </si>
  <si>
    <t>MCD [NYSE]</t>
  </si>
  <si>
    <t>Acacia Research Corporation announced that its CombiMatrix group has entered into a non-exclusive agreement with J.K. International Inc. to distribute CombiMatrix's CustomArray microarray products in Japan. J.K. International's marketing and sales organizations will market, sell, and service the CustomArray products, a high performance genetic analysis tool used for drug discovery, diagnostics, toxicogenomics and agricultural research.</t>
  </si>
  <si>
    <t>Bruker Daltonics Inc. and Serva Electrophoresis GmbH announce their new co-marketing agreement and present the ICPL stable isotope labeling technology developed by Drs. Friedrich Lottspeich and Josef Kellermann at the Max-Planck-Institute of Biochemistry in Martinsried, Germany.</t>
  </si>
  <si>
    <t>Teradata and i2 Technologies announced a strategic partnership. This partnership will promote easier and improved data management and enterprise analytics.
Driven by customer needs, Teradata and i2 plan to create an enterprise data platform that can enable customers to collect all master data into an enterprise data warehouse for streamlined business processes. The agreement includes certification of i2 applications to Teradata and joint sales, marketing and services. The partners are initially targeting the retailing, manufacturing and transportation industries around the world.</t>
  </si>
  <si>
    <t>NCR Corporation</t>
  </si>
  <si>
    <t>NCR [NYSE]</t>
  </si>
  <si>
    <t>Elite Pharmaceuticals, Inc. announced the entry into an agreement with a specialty dermatological marketing company, and a boutique formulation development company, for the manufacture and distribution of a controlled release drug product. The product is a generic equivalent to a branded drug with addressable market revenues of approximately $80 million per year.
The agreement provides for (i) the drug development by Elite with costs of development to be shared by Elite and the marketing company, (ii) the manufacture by Elite and its sale to the marketing company for distribution, and (iii) the boutique development company to be responsible for any requisite submissions to the FDA relating to the product. Elite is to share in the profits generated from the sale of the product.</t>
  </si>
  <si>
    <t>Elite Pharmaceuticals Inc</t>
  </si>
  <si>
    <t>ELTP [OTC]</t>
  </si>
  <si>
    <t>Alcoa Flexible Packaging, a leading pharmaceutical packaging supplier, announced that it has introduced shrink sleeve label technology for Novartis' line of Starlix nateglinide Type 2 diabetes medication. This Food and Beverage industry shrink sleeve application on a prescription product is the newest packaging system to provide innovative child resistant/senior friendly benefits for the pharmaceutical industry.
The physicians' sample packaging system will be recognized with an AmeriStar Package Award in the Drug/Pharmaceutical category on November 9 in Chicago during PACK EXPO International sponsored by the Institute of Packaging Professions. The AmeriStar Package Awards honor the best packages of the year, based on criteria including innovation, economics, protection, performance, marketing and environmental impact.</t>
  </si>
  <si>
    <t>Alcoa Corp</t>
  </si>
  <si>
    <t>AA [NYSE]</t>
  </si>
  <si>
    <t>MZEIQ [OTC]</t>
  </si>
  <si>
    <t>POAI [NASD]</t>
  </si>
  <si>
    <t>Firm_size</t>
  </si>
  <si>
    <t>Year</t>
  </si>
  <si>
    <t>No Of Deals</t>
  </si>
  <si>
    <t>Deal Volume</t>
  </si>
  <si>
    <t>Year of announcements</t>
  </si>
  <si>
    <t>Total</t>
  </si>
  <si>
    <t>Percent of total</t>
  </si>
  <si>
    <t>The marketing alliance announcements by year</t>
  </si>
  <si>
    <t>Location</t>
  </si>
  <si>
    <t>Marketing alliances</t>
  </si>
  <si>
    <t>Total marketing alliance announcements by location</t>
  </si>
  <si>
    <t>Product expansion</t>
  </si>
  <si>
    <t>Business expansion</t>
  </si>
  <si>
    <t>Geographic expansion</t>
  </si>
  <si>
    <t>AAR</t>
  </si>
  <si>
    <t>Patll Z</t>
  </si>
  <si>
    <t>(-1, 1)</t>
  </si>
  <si>
    <t>CAAR</t>
  </si>
  <si>
    <t xml:space="preserve">Windows Intervals </t>
  </si>
  <si>
    <t>(-2, 2)</t>
  </si>
  <si>
    <t>(-3, 3)</t>
  </si>
  <si>
    <t>(-5, 5)</t>
  </si>
  <si>
    <t>(-1, 0)</t>
  </si>
  <si>
    <t>CAARs</t>
  </si>
  <si>
    <t>(-10, 10)</t>
  </si>
  <si>
    <t>Day</t>
  </si>
  <si>
    <t>Windows day</t>
  </si>
  <si>
    <t>Panel A: Average abnormal returns (AARs)</t>
  </si>
  <si>
    <t>Alliance purpose</t>
  </si>
  <si>
    <t>Geograpic expansion</t>
  </si>
  <si>
    <t>Marketing alliance</t>
  </si>
  <si>
    <t xml:space="preserve">Percent of total </t>
  </si>
  <si>
    <t>Panel C: Total sample of marketing alliances by alliance purpose</t>
  </si>
  <si>
    <t xml:space="preserve"> </t>
  </si>
  <si>
    <t>Alliance_type</t>
  </si>
  <si>
    <t>MT</t>
  </si>
  <si>
    <t>M</t>
  </si>
  <si>
    <t>pure marketing
Distribution, marketing and promotion, customer service</t>
  </si>
  <si>
    <t>Technology transfer, licensing, R&amp;D, manufacture</t>
  </si>
  <si>
    <t>AARs (%)</t>
  </si>
  <si>
    <t>Positive AAR (%)</t>
  </si>
  <si>
    <t>Panel B: Cumulative average abnormal returns (CAARs)</t>
  </si>
  <si>
    <t>Positive CAR (%)</t>
  </si>
  <si>
    <t>Alliance type</t>
  </si>
  <si>
    <t>Partner location</t>
  </si>
  <si>
    <t>Firm size</t>
  </si>
  <si>
    <t>Mean</t>
  </si>
  <si>
    <t>Mean difference</t>
  </si>
  <si>
    <t>Std. error mean</t>
  </si>
  <si>
    <t>t-value</t>
  </si>
  <si>
    <t>Selected CAR</t>
  </si>
  <si>
    <t>Large (N=52)</t>
  </si>
  <si>
    <t>Small (N=53)</t>
  </si>
  <si>
    <t>Domestic (N=67)</t>
  </si>
  <si>
    <t>Oversea (N=38)</t>
  </si>
  <si>
    <t xml:space="preserve">MT (N=65) </t>
  </si>
  <si>
    <t>M (N=40)</t>
  </si>
  <si>
    <t>Independent sample t test for different cumulative abnormal returns</t>
  </si>
  <si>
    <t>Panel A: Independent sample T-test using CAR (-3, +3)</t>
  </si>
  <si>
    <t>Panel B: Independent sample T-test using CAR (-2, +2)</t>
  </si>
  <si>
    <t>Panel C: Independent sample T-test using CAR (-1, +1)</t>
  </si>
  <si>
    <t>CAR (-3, +3)</t>
  </si>
  <si>
    <t>CAR (-2, +2)</t>
  </si>
  <si>
    <t>CAR (-1, +1)</t>
  </si>
  <si>
    <t>Direact impact of marketing alliances announcements on firm value  creation</t>
  </si>
  <si>
    <t>Results</t>
  </si>
  <si>
    <t>Panel A: Main hypotheses</t>
  </si>
  <si>
    <t>Panel B: Firm-specific hypotheses</t>
  </si>
  <si>
    <t>Alliace type</t>
  </si>
  <si>
    <t>Support</t>
  </si>
  <si>
    <t>Reject</t>
  </si>
  <si>
    <t>The summary of hypotheses and test results</t>
  </si>
  <si>
    <t>H1a: Marketing alliances will have a positive impact on the stock abnormal returns of the US listed firms on the evet announced date.</t>
  </si>
  <si>
    <t>H1b: For the marketing alliances of the US listed firms, the cumulative abnormal returns between the event announced date and one day before are higher than the abnormal returns on the event announced date.</t>
  </si>
  <si>
    <t>H3: The stock abnormal returns of marketing alliances will be higher when the marketing alliances are formed with domestic partners compared with foreign partners.</t>
  </si>
  <si>
    <t>H2: The stock abnormal returns of marketing alliances will be higher when the marketing alliances involve technology alliances compared with the pure marketing alliances</t>
  </si>
  <si>
    <t>H4: The stock abnormal returns of marketing alliances will be higher when the marketing alliances are formed with small-size firms compared with large-size firms.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</si>
</sst>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d\ mmm\ yyyy;@"/>
    <numFmt numFmtId="165" formatCode="0.0%"/>
    <numFmt numFmtId="173" formatCode="0.000"/>
  </numFmts>
  <fonts count="19" x14ac:knownFonts="1">
    <font>
      <sz val="11"/>
      <color theme="1"/>
      <name val="Calibri"/>
      <family val="2"/>
      <scheme val="minor"/>
    </font>
    <font>
      <sz val="12"/>
      <color theme="1"/>
      <name val="Calibri"/>
      <family val="2"/>
      <scheme val="minor"/>
    </font>
    <font>
      <sz val="11"/>
      <color theme="1"/>
      <name val="Calibri"/>
      <family val="2"/>
      <charset val="136"/>
      <scheme val="minor"/>
    </font>
    <font>
      <b/>
      <sz val="11"/>
      <color theme="1"/>
      <name val="Arial"/>
      <family val="2"/>
    </font>
    <font>
      <sz val="11"/>
      <color theme="1"/>
      <name val="Arial"/>
      <family val="2"/>
    </font>
    <font>
      <sz val="13"/>
      <color rgb="FF2F283D"/>
      <name val="Arial"/>
      <family val="2"/>
    </font>
    <font>
      <sz val="12"/>
      <color rgb="FF2F283D"/>
      <name val="Arial"/>
      <family val="2"/>
    </font>
    <font>
      <sz val="12"/>
      <color rgb="FF2F283D"/>
      <name val="Arial"/>
      <family val="2"/>
    </font>
    <font>
      <sz val="13"/>
      <color rgb="FF2F283D"/>
      <name val="Arial"/>
      <family val="2"/>
    </font>
    <font>
      <sz val="12"/>
      <color rgb="FF2F283D"/>
      <name val="Arial"/>
      <family val="2"/>
    </font>
    <font>
      <b/>
      <sz val="12"/>
      <color rgb="FF2F283D"/>
      <name val="Arial"/>
      <family val="2"/>
    </font>
    <font>
      <b/>
      <sz val="12"/>
      <color theme="1"/>
      <name val="Arial"/>
      <family val="2"/>
    </font>
    <font>
      <b/>
      <sz val="12"/>
      <color rgb="FF000000"/>
      <name val="Arial"/>
      <family val="2"/>
    </font>
    <font>
      <b/>
      <sz val="10"/>
      <color rgb="FFFFFFFF"/>
      <name val="Arial"/>
      <family val="2"/>
    </font>
    <font>
      <sz val="12"/>
      <color theme="1"/>
      <name val="Times New Roman"/>
      <family val="1"/>
    </font>
    <font>
      <sz val="12"/>
      <color rgb="FF000000"/>
      <name val="Times New Roman"/>
      <family val="1"/>
    </font>
    <font>
      <sz val="11"/>
      <color theme="1"/>
      <name val="Calibri"/>
      <family val="2"/>
      <scheme val="minor"/>
    </font>
    <font>
      <sz val="12"/>
      <color rgb="FF010205"/>
      <name val="Times New Roman"/>
      <family val="1"/>
    </font>
    <font>
      <b/>
      <sz val="12"/>
      <color theme="1"/>
      <name val="Times New Roman"/>
      <family val="1"/>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theme="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0" fontId="2" fillId="0" borderId="0"/>
    <xf numFmtId="9" fontId="16" fillId="0" borderId="0" applyFont="0" applyFill="0" applyBorder="0" applyAlignment="0" applyProtection="0"/>
  </cellStyleXfs>
  <cellXfs count="99">
    <xf numFmtId="0" fontId="0" fillId="0" borderId="0" xfId="0"/>
    <xf numFmtId="49" fontId="3"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49" fontId="4" fillId="0" borderId="0" xfId="0" applyNumberFormat="1" applyFont="1" applyAlignment="1">
      <alignment horizontal="left" vertical="top" wrapText="1"/>
    </xf>
    <xf numFmtId="0" fontId="4" fillId="0" borderId="0" xfId="0" applyFont="1" applyAlignment="1">
      <alignment horizontal="left" vertical="top" wrapText="1"/>
    </xf>
    <xf numFmtId="15" fontId="5" fillId="0" borderId="0" xfId="0" applyNumberFormat="1" applyFont="1"/>
    <xf numFmtId="0" fontId="6" fillId="0" borderId="0" xfId="0" applyFont="1"/>
    <xf numFmtId="49" fontId="3" fillId="0" borderId="1" xfId="0" applyNumberFormat="1" applyFont="1" applyBorder="1" applyAlignment="1">
      <alignment horizontal="center" vertical="center" wrapText="1"/>
    </xf>
    <xf numFmtId="0" fontId="6" fillId="0" borderId="0" xfId="0" applyFont="1" applyAlignment="1">
      <alignment horizontal="center" vertical="center"/>
    </xf>
    <xf numFmtId="49" fontId="4" fillId="0" borderId="0" xfId="0" applyNumberFormat="1" applyFont="1" applyAlignment="1">
      <alignment horizontal="center" vertical="center" wrapText="1"/>
    </xf>
    <xf numFmtId="0" fontId="3" fillId="0" borderId="0" xfId="0" applyFont="1" applyAlignment="1">
      <alignment horizontal="center" vertical="center" wrapText="1"/>
    </xf>
    <xf numFmtId="3" fontId="7" fillId="0" borderId="0" xfId="0" applyNumberFormat="1" applyFont="1" applyAlignment="1">
      <alignment horizontal="center" vertical="center"/>
    </xf>
    <xf numFmtId="0" fontId="4" fillId="0" borderId="0" xfId="0" applyFont="1" applyAlignment="1">
      <alignment horizontal="center" vertical="center" wrapText="1"/>
    </xf>
    <xf numFmtId="0" fontId="7" fillId="0" borderId="0" xfId="0" applyFont="1" applyAlignment="1">
      <alignment horizontal="center" vertical="center"/>
    </xf>
    <xf numFmtId="0" fontId="3" fillId="0" borderId="0" xfId="0" applyFont="1" applyBorder="1" applyAlignment="1">
      <alignment horizontal="center" vertical="center" wrapText="1"/>
    </xf>
    <xf numFmtId="164" fontId="3" fillId="0" borderId="0" xfId="0" applyNumberFormat="1" applyFont="1" applyAlignment="1">
      <alignment horizontal="center" vertical="center" wrapText="1"/>
    </xf>
    <xf numFmtId="15" fontId="5" fillId="0" borderId="0" xfId="0" applyNumberFormat="1" applyFont="1" applyAlignment="1">
      <alignment horizontal="center" vertical="center"/>
    </xf>
    <xf numFmtId="164" fontId="4" fillId="0" borderId="0" xfId="0" applyNumberFormat="1" applyFont="1" applyAlignment="1">
      <alignment horizontal="center" vertical="center" wrapText="1"/>
    </xf>
    <xf numFmtId="15" fontId="8" fillId="0" borderId="0" xfId="0" applyNumberFormat="1" applyFont="1"/>
    <xf numFmtId="0" fontId="9" fillId="0" borderId="0" xfId="0" applyFont="1"/>
    <xf numFmtId="3" fontId="9" fillId="0" borderId="0" xfId="0" applyNumberFormat="1" applyFont="1"/>
    <xf numFmtId="0" fontId="6" fillId="0" borderId="0" xfId="0" applyFont="1" applyAlignment="1">
      <alignment wrapText="1"/>
    </xf>
    <xf numFmtId="0" fontId="6" fillId="2" borderId="0" xfId="0" applyFont="1" applyFill="1"/>
    <xf numFmtId="49" fontId="4" fillId="2" borderId="0" xfId="0" applyNumberFormat="1" applyFont="1" applyFill="1" applyAlignment="1">
      <alignment horizontal="center" vertical="center" wrapText="1"/>
    </xf>
    <xf numFmtId="0" fontId="6" fillId="3" borderId="0" xfId="0" applyFont="1" applyFill="1"/>
    <xf numFmtId="0" fontId="10" fillId="0" borderId="0" xfId="0" applyFont="1" applyAlignment="1">
      <alignment horizontal="center" vertical="center"/>
    </xf>
    <xf numFmtId="49" fontId="11" fillId="0" borderId="0" xfId="0" applyNumberFormat="1" applyFont="1" applyAlignment="1">
      <alignment horizontal="center" vertical="center" wrapText="1"/>
    </xf>
    <xf numFmtId="49" fontId="12" fillId="0" borderId="0" xfId="0" applyNumberFormat="1" applyFont="1" applyAlignment="1">
      <alignment horizontal="center" vertical="center" wrapText="1"/>
    </xf>
    <xf numFmtId="0" fontId="10" fillId="0" borderId="0" xfId="0" applyFont="1"/>
    <xf numFmtId="0" fontId="13" fillId="0" borderId="0" xfId="0" applyFont="1"/>
    <xf numFmtId="0" fontId="14" fillId="4" borderId="2" xfId="0" applyFont="1" applyFill="1" applyBorder="1" applyAlignment="1">
      <alignment horizontal="left"/>
    </xf>
    <xf numFmtId="0" fontId="15" fillId="4" borderId="0" xfId="0" applyFont="1" applyFill="1" applyAlignment="1">
      <alignment horizontal="left" vertical="center"/>
    </xf>
    <xf numFmtId="0" fontId="14" fillId="4" borderId="0" xfId="0" applyFont="1" applyFill="1" applyAlignment="1">
      <alignment horizontal="left" vertical="center"/>
    </xf>
    <xf numFmtId="165" fontId="14" fillId="4" borderId="0" xfId="0" applyNumberFormat="1" applyFont="1" applyFill="1" applyAlignment="1">
      <alignment horizontal="left"/>
    </xf>
    <xf numFmtId="0" fontId="14" fillId="4" borderId="2" xfId="0" applyFont="1" applyFill="1" applyBorder="1" applyAlignment="1">
      <alignment horizontal="left" vertical="center"/>
    </xf>
    <xf numFmtId="165" fontId="14" fillId="4" borderId="2" xfId="0" applyNumberFormat="1" applyFont="1" applyFill="1" applyBorder="1" applyAlignment="1">
      <alignment horizontal="left"/>
    </xf>
    <xf numFmtId="165" fontId="14" fillId="4" borderId="0" xfId="0" applyNumberFormat="1" applyFont="1" applyFill="1" applyAlignment="1">
      <alignment horizontal="left" vertical="center"/>
    </xf>
    <xf numFmtId="165" fontId="14" fillId="4" borderId="2" xfId="0" applyNumberFormat="1" applyFont="1" applyFill="1" applyBorder="1" applyAlignment="1">
      <alignment horizontal="left" vertical="center"/>
    </xf>
    <xf numFmtId="0" fontId="14" fillId="4" borderId="0" xfId="0" applyFont="1" applyFill="1" applyBorder="1" applyAlignment="1">
      <alignment horizontal="left" vertical="center"/>
    </xf>
    <xf numFmtId="165" fontId="14" fillId="4" borderId="0" xfId="0" applyNumberFormat="1" applyFont="1" applyFill="1" applyBorder="1" applyAlignment="1">
      <alignment horizontal="left"/>
    </xf>
    <xf numFmtId="0" fontId="14" fillId="4" borderId="2" xfId="0" applyFont="1" applyFill="1" applyBorder="1" applyAlignment="1">
      <alignment horizontal="left"/>
    </xf>
    <xf numFmtId="0" fontId="3" fillId="0" borderId="0" xfId="0" applyFont="1" applyAlignment="1">
      <alignment vertical="center" wrapText="1"/>
    </xf>
    <xf numFmtId="0" fontId="4" fillId="0" borderId="0" xfId="0" applyFont="1" applyAlignment="1">
      <alignment vertical="center" wrapText="1"/>
    </xf>
    <xf numFmtId="0" fontId="15" fillId="0" borderId="0" xfId="0" applyFont="1" applyAlignment="1">
      <alignment vertical="center"/>
    </xf>
    <xf numFmtId="10" fontId="0" fillId="0" borderId="0" xfId="0" applyNumberFormat="1"/>
    <xf numFmtId="0" fontId="14" fillId="0" borderId="0" xfId="0" applyFont="1"/>
    <xf numFmtId="10" fontId="14" fillId="0" borderId="0" xfId="0" applyNumberFormat="1" applyFont="1"/>
    <xf numFmtId="165" fontId="0" fillId="0" borderId="0" xfId="0" applyNumberFormat="1"/>
    <xf numFmtId="10" fontId="1" fillId="0" borderId="0" xfId="0" applyNumberFormat="1" applyFont="1"/>
    <xf numFmtId="0" fontId="14" fillId="4" borderId="3" xfId="0" applyFont="1" applyFill="1" applyBorder="1" applyAlignment="1">
      <alignment horizontal="left"/>
    </xf>
    <xf numFmtId="0" fontId="14" fillId="4" borderId="0" xfId="0" applyFont="1" applyFill="1" applyAlignment="1">
      <alignment horizontal="left"/>
    </xf>
    <xf numFmtId="0" fontId="14" fillId="4" borderId="0" xfId="0" applyFont="1" applyFill="1"/>
    <xf numFmtId="10" fontId="14" fillId="4" borderId="0" xfId="0" applyNumberFormat="1" applyFont="1" applyFill="1"/>
    <xf numFmtId="10" fontId="0" fillId="4" borderId="0" xfId="0" applyNumberFormat="1" applyFill="1" applyAlignment="1">
      <alignment horizontal="left"/>
    </xf>
    <xf numFmtId="0" fontId="0" fillId="4" borderId="0" xfId="0" applyFill="1" applyAlignment="1">
      <alignment horizontal="left"/>
    </xf>
    <xf numFmtId="10" fontId="0" fillId="4" borderId="2" xfId="0" applyNumberFormat="1" applyFill="1" applyBorder="1" applyAlignment="1">
      <alignment horizontal="left"/>
    </xf>
    <xf numFmtId="0" fontId="0" fillId="4" borderId="2" xfId="0" applyFill="1" applyBorder="1" applyAlignment="1">
      <alignment horizontal="left"/>
    </xf>
    <xf numFmtId="0" fontId="4" fillId="5" borderId="0" xfId="0" applyFont="1" applyFill="1" applyAlignment="1">
      <alignment vertical="center" wrapText="1"/>
    </xf>
    <xf numFmtId="0" fontId="4" fillId="5" borderId="0" xfId="0" applyFont="1" applyFill="1" applyAlignment="1">
      <alignment horizontal="center" vertical="center" wrapText="1"/>
    </xf>
    <xf numFmtId="3" fontId="4" fillId="0" borderId="0" xfId="0" applyNumberFormat="1" applyFont="1" applyAlignment="1">
      <alignment horizontal="center" vertical="center" wrapText="1"/>
    </xf>
    <xf numFmtId="165" fontId="14" fillId="4" borderId="0" xfId="0" applyNumberFormat="1" applyFont="1" applyFill="1" applyBorder="1" applyAlignment="1">
      <alignment horizontal="left" vertical="center"/>
    </xf>
    <xf numFmtId="0" fontId="14" fillId="4" borderId="0" xfId="0" applyFont="1" applyFill="1" applyBorder="1" applyAlignment="1">
      <alignment horizontal="left"/>
    </xf>
    <xf numFmtId="10" fontId="0" fillId="4" borderId="0" xfId="0" applyNumberFormat="1" applyFill="1" applyBorder="1" applyAlignment="1">
      <alignment horizontal="left"/>
    </xf>
    <xf numFmtId="0" fontId="0" fillId="4" borderId="0" xfId="0" applyFill="1" applyBorder="1" applyAlignment="1">
      <alignment horizontal="left"/>
    </xf>
    <xf numFmtId="10" fontId="0" fillId="0" borderId="0" xfId="2" applyNumberFormat="1" applyFont="1"/>
    <xf numFmtId="10" fontId="0" fillId="4" borderId="0" xfId="2" applyNumberFormat="1" applyFont="1" applyFill="1" applyAlignment="1">
      <alignment horizontal="left"/>
    </xf>
    <xf numFmtId="10" fontId="0" fillId="4" borderId="2" xfId="2" applyNumberFormat="1" applyFont="1" applyFill="1" applyBorder="1" applyAlignment="1">
      <alignment horizontal="left"/>
    </xf>
    <xf numFmtId="0" fontId="14" fillId="0" borderId="0" xfId="0" applyFont="1" applyBorder="1"/>
    <xf numFmtId="0" fontId="14" fillId="4" borderId="0" xfId="0" applyFont="1" applyFill="1" applyBorder="1"/>
    <xf numFmtId="10" fontId="1" fillId="0" borderId="0" xfId="0" applyNumberFormat="1" applyFont="1" applyBorder="1"/>
    <xf numFmtId="10" fontId="14" fillId="0" borderId="0" xfId="0" applyNumberFormat="1" applyFont="1" applyBorder="1"/>
    <xf numFmtId="0" fontId="0" fillId="0" borderId="0" xfId="0" applyNumberFormat="1"/>
    <xf numFmtId="10" fontId="0" fillId="4" borderId="0" xfId="2" applyNumberFormat="1" applyFont="1" applyFill="1" applyBorder="1" applyAlignment="1">
      <alignment horizontal="left"/>
    </xf>
    <xf numFmtId="0" fontId="14" fillId="4" borderId="2" xfId="0" applyFont="1" applyFill="1" applyBorder="1" applyAlignment="1"/>
    <xf numFmtId="0" fontId="14" fillId="4" borderId="2" xfId="0" applyFont="1" applyFill="1" applyBorder="1" applyAlignment="1">
      <alignment horizontal="left"/>
    </xf>
    <xf numFmtId="0" fontId="14" fillId="4" borderId="2" xfId="0" applyFont="1" applyFill="1" applyBorder="1" applyAlignment="1">
      <alignment horizontal="left"/>
    </xf>
    <xf numFmtId="0" fontId="14" fillId="4" borderId="2" xfId="0" applyFont="1" applyFill="1" applyBorder="1" applyAlignment="1">
      <alignment horizontal="left" vertical="center"/>
    </xf>
    <xf numFmtId="0" fontId="14" fillId="4" borderId="2" xfId="0" applyFont="1" applyFill="1" applyBorder="1"/>
    <xf numFmtId="0" fontId="14" fillId="4" borderId="2" xfId="0" applyFont="1" applyFill="1" applyBorder="1" applyAlignment="1">
      <alignment horizontal="center"/>
    </xf>
    <xf numFmtId="173" fontId="14" fillId="4" borderId="0" xfId="0" applyNumberFormat="1" applyFont="1" applyFill="1" applyBorder="1" applyAlignment="1">
      <alignment horizontal="left"/>
    </xf>
    <xf numFmtId="173" fontId="14" fillId="4" borderId="2" xfId="0" applyNumberFormat="1" applyFont="1" applyFill="1" applyBorder="1" applyAlignment="1">
      <alignment horizontal="left"/>
    </xf>
    <xf numFmtId="173" fontId="17" fillId="4" borderId="0" xfId="0" applyNumberFormat="1" applyFont="1" applyFill="1" applyAlignment="1">
      <alignment horizontal="left"/>
    </xf>
    <xf numFmtId="173" fontId="17" fillId="4" borderId="2" xfId="0" applyNumberFormat="1" applyFont="1" applyFill="1" applyBorder="1" applyAlignment="1">
      <alignment horizontal="left"/>
    </xf>
    <xf numFmtId="0" fontId="14" fillId="4" borderId="3" xfId="0" applyFont="1" applyFill="1" applyBorder="1" applyAlignment="1">
      <alignment horizontal="left"/>
    </xf>
    <xf numFmtId="0" fontId="14" fillId="4" borderId="3" xfId="0" applyFont="1" applyFill="1" applyBorder="1" applyAlignment="1"/>
    <xf numFmtId="0" fontId="14" fillId="0" borderId="2" xfId="0" applyFont="1" applyBorder="1" applyAlignment="1">
      <alignment vertical="top"/>
    </xf>
    <xf numFmtId="0" fontId="14" fillId="0" borderId="3" xfId="0" applyFont="1" applyBorder="1" applyAlignment="1">
      <alignment vertical="top"/>
    </xf>
    <xf numFmtId="0" fontId="14" fillId="0" borderId="3" xfId="0" applyFont="1" applyBorder="1" applyAlignment="1">
      <alignment vertical="top"/>
    </xf>
    <xf numFmtId="0" fontId="14" fillId="0" borderId="4" xfId="0" applyFont="1" applyBorder="1" applyAlignment="1">
      <alignment vertical="top" wrapText="1"/>
    </xf>
    <xf numFmtId="0" fontId="14" fillId="0" borderId="2" xfId="0" applyFont="1" applyBorder="1" applyAlignment="1">
      <alignment vertical="top" wrapText="1"/>
    </xf>
    <xf numFmtId="0" fontId="14" fillId="0" borderId="0" xfId="0" applyFont="1" applyAlignment="1">
      <alignment vertical="top" wrapText="1"/>
    </xf>
    <xf numFmtId="0" fontId="18" fillId="0" borderId="4" xfId="0" applyFont="1" applyBorder="1" applyAlignment="1">
      <alignment horizontal="left" vertical="center"/>
    </xf>
    <xf numFmtId="0" fontId="18" fillId="0" borderId="2" xfId="0" applyFont="1" applyBorder="1" applyAlignment="1">
      <alignment horizontal="left" vertical="center"/>
    </xf>
    <xf numFmtId="0" fontId="14" fillId="0" borderId="0" xfId="0" applyFont="1" applyAlignment="1">
      <alignment horizontal="left" vertical="center"/>
    </xf>
    <xf numFmtId="0" fontId="14" fillId="0" borderId="2" xfId="0" applyFont="1" applyBorder="1" applyAlignment="1">
      <alignment horizontal="left" vertical="center"/>
    </xf>
    <xf numFmtId="0" fontId="18" fillId="0" borderId="0" xfId="0" applyFont="1" applyAlignment="1">
      <alignment horizontal="left" vertical="center"/>
    </xf>
    <xf numFmtId="0" fontId="14" fillId="0" borderId="4" xfId="0" applyFont="1" applyBorder="1" applyAlignment="1">
      <alignment vertical="center" wrapText="1"/>
    </xf>
    <xf numFmtId="0" fontId="14" fillId="0" borderId="2" xfId="0" applyFont="1" applyBorder="1" applyAlignment="1">
      <alignment vertical="center" wrapText="1"/>
    </xf>
  </cellXfs>
  <cellStyles count="3">
    <cellStyle name="Normal" xfId="0" builtinId="0"/>
    <cellStyle name="Normal 2" xfId="1" xr:uid="{00000000-0005-0000-0000-000001000000}"/>
    <cellStyle name="Per 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Partnership Deal Volume  </a:t>
            </a:r>
          </a:p>
        </c:rich>
      </c:tx>
      <c:layout>
        <c:manualLayout>
          <c:xMode val="edge"/>
          <c:yMode val="edge"/>
          <c:x val="0.33308302066268569"/>
          <c:y val="3.1930333817126268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Sheet1!$B$4</c:f>
              <c:strCache>
                <c:ptCount val="1"/>
                <c:pt idx="0">
                  <c:v>Deal Volume</c:v>
                </c:pt>
              </c:strCache>
            </c:strRef>
          </c:tx>
          <c:spPr>
            <a:solidFill>
              <a:schemeClr val="accent1"/>
            </a:solidFill>
            <a:ln>
              <a:noFill/>
            </a:ln>
            <a:effectLst/>
          </c:spPr>
          <c:invertIfNegative val="0"/>
          <c:dLbls>
            <c:dLbl>
              <c:idx val="12"/>
              <c:layout>
                <c:manualLayout>
                  <c:x val="0"/>
                  <c:y val="1.512702421631268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916-7F44-9094-0E2BA88634C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Sheet1!$A$5:$A$20</c:f>
              <c:numCache>
                <c:formatCode>General</c:formatCode>
                <c:ptCount val="16"/>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numCache>
            </c:numRef>
          </c:cat>
          <c:val>
            <c:numRef>
              <c:f>Sheet1!$B$5:$B$20</c:f>
              <c:numCache>
                <c:formatCode>General</c:formatCode>
                <c:ptCount val="16"/>
                <c:pt idx="0">
                  <c:v>1</c:v>
                </c:pt>
                <c:pt idx="1">
                  <c:v>9</c:v>
                </c:pt>
                <c:pt idx="2">
                  <c:v>17</c:v>
                </c:pt>
                <c:pt idx="3">
                  <c:v>34</c:v>
                </c:pt>
                <c:pt idx="4">
                  <c:v>27</c:v>
                </c:pt>
                <c:pt idx="5">
                  <c:v>20</c:v>
                </c:pt>
                <c:pt idx="6">
                  <c:v>17</c:v>
                </c:pt>
                <c:pt idx="7">
                  <c:v>15</c:v>
                </c:pt>
                <c:pt idx="8">
                  <c:v>16</c:v>
                </c:pt>
                <c:pt idx="9">
                  <c:v>10</c:v>
                </c:pt>
                <c:pt idx="10">
                  <c:v>12</c:v>
                </c:pt>
                <c:pt idx="11">
                  <c:v>7</c:v>
                </c:pt>
                <c:pt idx="12">
                  <c:v>2</c:v>
                </c:pt>
                <c:pt idx="13">
                  <c:v>18</c:v>
                </c:pt>
                <c:pt idx="14">
                  <c:v>17</c:v>
                </c:pt>
                <c:pt idx="15">
                  <c:v>18</c:v>
                </c:pt>
              </c:numCache>
            </c:numRef>
          </c:val>
          <c:extLst>
            <c:ext xmlns:c16="http://schemas.microsoft.com/office/drawing/2014/chart" uri="{C3380CC4-5D6E-409C-BE32-E72D297353CC}">
              <c16:uniqueId val="{00000000-7916-7F44-9094-0E2BA88634C5}"/>
            </c:ext>
          </c:extLst>
        </c:ser>
        <c:dLbls>
          <c:dLblPos val="inEnd"/>
          <c:showLegendKey val="0"/>
          <c:showVal val="1"/>
          <c:showCatName val="0"/>
          <c:showSerName val="0"/>
          <c:showPercent val="0"/>
          <c:showBubbleSize val="0"/>
        </c:dLbls>
        <c:gapWidth val="22"/>
        <c:overlap val="-51"/>
        <c:axId val="1976064000"/>
        <c:axId val="2029634896"/>
      </c:barChart>
      <c:catAx>
        <c:axId val="197606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634896"/>
        <c:crosses val="autoZero"/>
        <c:auto val="1"/>
        <c:lblAlgn val="ctr"/>
        <c:lblOffset val="100"/>
        <c:noMultiLvlLbl val="0"/>
      </c:catAx>
      <c:valAx>
        <c:axId val="202963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064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2000">
                <a:latin typeface="Times New Roman" panose="02020603050405020304" pitchFamily="18" charset="0"/>
                <a:cs typeface="Times New Roman" panose="02020603050405020304" pitchFamily="18" charset="0"/>
              </a:rPr>
              <a:t>Abnormal</a:t>
            </a:r>
            <a:r>
              <a:rPr lang="en-GB" sz="2000" baseline="0">
                <a:latin typeface="Times New Roman" panose="02020603050405020304" pitchFamily="18" charset="0"/>
                <a:cs typeface="Times New Roman" panose="02020603050405020304" pitchFamily="18" charset="0"/>
              </a:rPr>
              <a:t> and cumulative abnormal return over the select window intervals ( -10, 10)   </a:t>
            </a:r>
            <a:endParaRPr lang="en-GB" sz="20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1"/>
          <c:order val="0"/>
          <c:tx>
            <c:strRef>
              <c:f>Sheet3!$B$39</c:f>
              <c:strCache>
                <c:ptCount val="1"/>
                <c:pt idx="0">
                  <c:v>AAR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Sheet3!$A$40:$A$60</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Sheet3!$B$40:$B$60</c:f>
              <c:numCache>
                <c:formatCode>0.00%</c:formatCode>
                <c:ptCount val="21"/>
                <c:pt idx="0">
                  <c:v>1.2999999999999999E-3</c:v>
                </c:pt>
                <c:pt idx="1">
                  <c:v>4.7000000000000002E-3</c:v>
                </c:pt>
                <c:pt idx="2">
                  <c:v>2.0999999999999999E-3</c:v>
                </c:pt>
                <c:pt idx="3">
                  <c:v>-6.1999999999999998E-3</c:v>
                </c:pt>
                <c:pt idx="4">
                  <c:v>-2.9999999999999997E-4</c:v>
                </c:pt>
                <c:pt idx="5">
                  <c:v>-1.4E-3</c:v>
                </c:pt>
                <c:pt idx="6">
                  <c:v>1.3299999999999999E-2</c:v>
                </c:pt>
                <c:pt idx="7">
                  <c:v>1.43E-2</c:v>
                </c:pt>
                <c:pt idx="8">
                  <c:v>8.5000000000000006E-3</c:v>
                </c:pt>
                <c:pt idx="9">
                  <c:v>-2E-3</c:v>
                </c:pt>
                <c:pt idx="10">
                  <c:v>1.0500000000000001E-2</c:v>
                </c:pt>
                <c:pt idx="11">
                  <c:v>7.4999999999999997E-3</c:v>
                </c:pt>
                <c:pt idx="12">
                  <c:v>6.7000000000000002E-3</c:v>
                </c:pt>
                <c:pt idx="13">
                  <c:v>4.7999999999999996E-3</c:v>
                </c:pt>
                <c:pt idx="14">
                  <c:v>-4.0000000000000002E-4</c:v>
                </c:pt>
                <c:pt idx="15">
                  <c:v>-5.9999999999999995E-4</c:v>
                </c:pt>
                <c:pt idx="16">
                  <c:v>-4.5999999999999999E-3</c:v>
                </c:pt>
                <c:pt idx="17">
                  <c:v>-5.0000000000000001E-4</c:v>
                </c:pt>
                <c:pt idx="18">
                  <c:v>2.2000000000000001E-3</c:v>
                </c:pt>
                <c:pt idx="19">
                  <c:v>-6.8999999999999999E-3</c:v>
                </c:pt>
                <c:pt idx="20">
                  <c:v>-1.6999999999999999E-3</c:v>
                </c:pt>
              </c:numCache>
            </c:numRef>
          </c:val>
          <c:smooth val="0"/>
          <c:extLst>
            <c:ext xmlns:c16="http://schemas.microsoft.com/office/drawing/2014/chart" uri="{C3380CC4-5D6E-409C-BE32-E72D297353CC}">
              <c16:uniqueId val="{00000001-154C-FB40-8FC9-7FF7EEF05766}"/>
            </c:ext>
          </c:extLst>
        </c:ser>
        <c:ser>
          <c:idx val="2"/>
          <c:order val="1"/>
          <c:tx>
            <c:strRef>
              <c:f>Sheet3!$C$39</c:f>
              <c:strCache>
                <c:ptCount val="1"/>
                <c:pt idx="0">
                  <c:v>CAAR</c:v>
                </c:pt>
              </c:strCache>
            </c:strRef>
          </c:tx>
          <c:spPr>
            <a:ln w="28575" cap="rnd">
              <a:solidFill>
                <a:schemeClr val="accent1"/>
              </a:solidFill>
              <a:round/>
            </a:ln>
            <a:effectLst/>
          </c:spPr>
          <c:marker>
            <c:symbol val="circle"/>
            <c:size val="5"/>
            <c:spPr>
              <a:solidFill>
                <a:schemeClr val="accent1"/>
              </a:solidFill>
              <a:ln w="9525">
                <a:solidFill>
                  <a:schemeClr val="accent3"/>
                </a:solidFill>
              </a:ln>
              <a:effectLst/>
            </c:spPr>
          </c:marker>
          <c:cat>
            <c:numRef>
              <c:f>Sheet3!$A$40:$A$60</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Sheet3!$C$40:$C$60</c:f>
              <c:numCache>
                <c:formatCode>0.00%</c:formatCode>
                <c:ptCount val="21"/>
                <c:pt idx="0">
                  <c:v>1.2999999999999999E-3</c:v>
                </c:pt>
                <c:pt idx="1">
                  <c:v>6.0000000000000001E-3</c:v>
                </c:pt>
                <c:pt idx="2">
                  <c:v>8.0999999999999996E-3</c:v>
                </c:pt>
                <c:pt idx="3">
                  <c:v>1.8999999999999998E-3</c:v>
                </c:pt>
                <c:pt idx="4">
                  <c:v>1.5999999999999999E-3</c:v>
                </c:pt>
                <c:pt idx="5">
                  <c:v>1.9999999999999987E-4</c:v>
                </c:pt>
                <c:pt idx="6">
                  <c:v>1.35E-2</c:v>
                </c:pt>
                <c:pt idx="7">
                  <c:v>2.7799999999999998E-2</c:v>
                </c:pt>
                <c:pt idx="8">
                  <c:v>3.6299999999999999E-2</c:v>
                </c:pt>
                <c:pt idx="9">
                  <c:v>3.4299999999999997E-2</c:v>
                </c:pt>
                <c:pt idx="10">
                  <c:v>4.48E-2</c:v>
                </c:pt>
                <c:pt idx="11">
                  <c:v>5.2299999999999999E-2</c:v>
                </c:pt>
                <c:pt idx="12">
                  <c:v>5.8999999999999997E-2</c:v>
                </c:pt>
                <c:pt idx="13">
                  <c:v>6.3799999999999996E-2</c:v>
                </c:pt>
                <c:pt idx="14">
                  <c:v>6.3399999999999998E-2</c:v>
                </c:pt>
                <c:pt idx="15">
                  <c:v>6.2799999999999995E-2</c:v>
                </c:pt>
                <c:pt idx="16">
                  <c:v>5.8199999999999995E-2</c:v>
                </c:pt>
                <c:pt idx="17">
                  <c:v>5.7699999999999994E-2</c:v>
                </c:pt>
                <c:pt idx="18">
                  <c:v>5.9899999999999995E-2</c:v>
                </c:pt>
                <c:pt idx="19">
                  <c:v>5.2999999999999992E-2</c:v>
                </c:pt>
                <c:pt idx="20">
                  <c:v>5.1299999999999991E-2</c:v>
                </c:pt>
              </c:numCache>
            </c:numRef>
          </c:val>
          <c:smooth val="0"/>
          <c:extLst>
            <c:ext xmlns:c16="http://schemas.microsoft.com/office/drawing/2014/chart" uri="{C3380CC4-5D6E-409C-BE32-E72D297353CC}">
              <c16:uniqueId val="{00000002-154C-FB40-8FC9-7FF7EEF05766}"/>
            </c:ext>
          </c:extLst>
        </c:ser>
        <c:dLbls>
          <c:showLegendKey val="0"/>
          <c:showVal val="0"/>
          <c:showCatName val="0"/>
          <c:showSerName val="0"/>
          <c:showPercent val="0"/>
          <c:showBubbleSize val="0"/>
        </c:dLbls>
        <c:marker val="1"/>
        <c:smooth val="0"/>
        <c:axId val="449456816"/>
        <c:axId val="485189344"/>
      </c:lineChart>
      <c:catAx>
        <c:axId val="44945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85189344"/>
        <c:crosses val="autoZero"/>
        <c:auto val="1"/>
        <c:lblAlgn val="ctr"/>
        <c:lblOffset val="100"/>
        <c:noMultiLvlLbl val="0"/>
      </c:catAx>
      <c:valAx>
        <c:axId val="4851893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49456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241300</xdr:colOff>
      <xdr:row>5</xdr:row>
      <xdr:rowOff>57150</xdr:rowOff>
    </xdr:from>
    <xdr:to>
      <xdr:col>13</xdr:col>
      <xdr:colOff>381000</xdr:colOff>
      <xdr:row>33</xdr:row>
      <xdr:rowOff>50800</xdr:rowOff>
    </xdr:to>
    <xdr:graphicFrame macro="">
      <xdr:nvGraphicFramePr>
        <xdr:cNvPr id="8" name="Chart 7">
          <a:extLst>
            <a:ext uri="{FF2B5EF4-FFF2-40B4-BE49-F238E27FC236}">
              <a16:creationId xmlns:a16="http://schemas.microsoft.com/office/drawing/2014/main" id="{743672B0-B9A2-7547-AA30-7A1E72251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762000</xdr:colOff>
      <xdr:row>38</xdr:row>
      <xdr:rowOff>63500</xdr:rowOff>
    </xdr:from>
    <xdr:to>
      <xdr:col>15</xdr:col>
      <xdr:colOff>254000</xdr:colOff>
      <xdr:row>60</xdr:row>
      <xdr:rowOff>165100</xdr:rowOff>
    </xdr:to>
    <xdr:graphicFrame macro="">
      <xdr:nvGraphicFramePr>
        <xdr:cNvPr id="12" name="Chart 11">
          <a:extLst>
            <a:ext uri="{FF2B5EF4-FFF2-40B4-BE49-F238E27FC236}">
              <a16:creationId xmlns:a16="http://schemas.microsoft.com/office/drawing/2014/main" id="{6B338618-EEC2-934B-AD26-49AEC2D2F3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1"/>
  <sheetViews>
    <sheetView topLeftCell="B1" zoomScale="97" zoomScaleNormal="97" workbookViewId="0">
      <pane ySplit="1" topLeftCell="A48" activePane="bottomLeft" state="frozenSplit"/>
      <selection pane="bottomLeft" activeCell="J6" sqref="J6"/>
    </sheetView>
  </sheetViews>
  <sheetFormatPr baseColWidth="10" defaultColWidth="9.1640625" defaultRowHeight="14" x14ac:dyDescent="0.2"/>
  <cols>
    <col min="1" max="1" width="8.83203125" style="4" hidden="1" customWidth="1"/>
    <col min="2" max="2" width="12.83203125" style="18" bestFit="1" customWidth="1"/>
    <col min="3" max="3" width="33.5" style="10" customWidth="1"/>
    <col min="4" max="4" width="17.5" style="10" bestFit="1" customWidth="1"/>
    <col min="5" max="5" width="68.1640625" style="5" customWidth="1"/>
    <col min="6" max="6" width="16.1640625" style="13" bestFit="1" customWidth="1"/>
    <col min="7" max="7" width="16.6640625" style="13" bestFit="1" customWidth="1"/>
    <col min="8" max="8" width="10" style="13" bestFit="1" customWidth="1"/>
    <col min="9" max="9" width="18.83203125" style="43" bestFit="1" customWidth="1"/>
    <col min="10" max="10" width="13.33203125" style="5" bestFit="1" customWidth="1"/>
    <col min="11" max="11" width="23.33203125" style="5" customWidth="1"/>
    <col min="12" max="16384" width="9.1640625" style="5"/>
  </cols>
  <sheetData>
    <row r="1" spans="1:11" s="3" customFormat="1" ht="21" customHeight="1" x14ac:dyDescent="0.2">
      <c r="A1" s="1" t="s">
        <v>0</v>
      </c>
      <c r="B1" s="16" t="s">
        <v>3</v>
      </c>
      <c r="C1" s="8" t="s">
        <v>1</v>
      </c>
      <c r="D1" s="8" t="s">
        <v>4</v>
      </c>
      <c r="E1" s="2" t="s">
        <v>2</v>
      </c>
      <c r="F1" s="15" t="s">
        <v>204</v>
      </c>
      <c r="G1" s="11" t="s">
        <v>52</v>
      </c>
      <c r="H1" s="11" t="s">
        <v>274</v>
      </c>
      <c r="I1" s="42" t="s">
        <v>308</v>
      </c>
      <c r="J1" s="42" t="s">
        <v>308</v>
      </c>
    </row>
    <row r="2" spans="1:11" ht="105" x14ac:dyDescent="0.2">
      <c r="B2" s="17">
        <v>43620</v>
      </c>
      <c r="C2" s="9" t="s">
        <v>7</v>
      </c>
      <c r="D2" s="26" t="s">
        <v>76</v>
      </c>
      <c r="E2" s="5" t="s">
        <v>6</v>
      </c>
      <c r="F2" s="13" t="s">
        <v>205</v>
      </c>
      <c r="G2" s="12">
        <v>70000</v>
      </c>
      <c r="H2" s="13" t="str">
        <f t="shared" ref="H2:H33" si="0">IF(G2&gt;$G$107, "Large", "Small")</f>
        <v>Large</v>
      </c>
      <c r="I2" s="43" t="s">
        <v>285</v>
      </c>
      <c r="J2" s="5" t="s">
        <v>309</v>
      </c>
      <c r="K2" s="5" t="s">
        <v>311</v>
      </c>
    </row>
    <row r="3" spans="1:11" ht="210" x14ac:dyDescent="0.2">
      <c r="B3" s="17">
        <v>43619</v>
      </c>
      <c r="C3" s="10" t="s">
        <v>9</v>
      </c>
      <c r="D3" s="26" t="s">
        <v>53</v>
      </c>
      <c r="E3" s="5" t="s">
        <v>8</v>
      </c>
      <c r="F3" s="13" t="s">
        <v>205</v>
      </c>
      <c r="G3" s="14">
        <v>41</v>
      </c>
      <c r="H3" s="13" t="str">
        <f t="shared" si="0"/>
        <v>Small</v>
      </c>
      <c r="I3" s="44" t="s">
        <v>286</v>
      </c>
      <c r="J3" s="5" t="s">
        <v>310</v>
      </c>
      <c r="K3" s="5" t="s">
        <v>312</v>
      </c>
    </row>
    <row r="4" spans="1:11" ht="150" x14ac:dyDescent="0.2">
      <c r="B4" s="17">
        <v>43587</v>
      </c>
      <c r="C4" s="9" t="s">
        <v>11</v>
      </c>
      <c r="D4" s="27" t="s">
        <v>12</v>
      </c>
      <c r="E4" s="5" t="s">
        <v>10</v>
      </c>
      <c r="F4" s="13" t="s">
        <v>205</v>
      </c>
      <c r="G4" s="13">
        <v>16</v>
      </c>
      <c r="H4" s="13" t="str">
        <f t="shared" si="0"/>
        <v>Small</v>
      </c>
      <c r="I4" s="44" t="s">
        <v>286</v>
      </c>
      <c r="J4" s="5" t="s">
        <v>310</v>
      </c>
    </row>
    <row r="5" spans="1:11" ht="210" x14ac:dyDescent="0.2">
      <c r="B5" s="17">
        <v>43581</v>
      </c>
      <c r="C5" s="9" t="s">
        <v>13</v>
      </c>
      <c r="D5" s="26" t="s">
        <v>14</v>
      </c>
      <c r="E5" s="5" t="s">
        <v>15</v>
      </c>
      <c r="F5" s="13" t="s">
        <v>205</v>
      </c>
      <c r="G5" s="14">
        <v>437</v>
      </c>
      <c r="H5" s="13" t="str">
        <f t="shared" si="0"/>
        <v>Small</v>
      </c>
      <c r="I5" s="44" t="s">
        <v>286</v>
      </c>
      <c r="J5" s="5" t="str">
        <f t="shared" ref="J5:J68" si="1">IF(I5="Product expansion", "MT", "M")</f>
        <v>M</v>
      </c>
    </row>
    <row r="6" spans="1:11" ht="370" x14ac:dyDescent="0.2">
      <c r="B6" s="17">
        <v>43557</v>
      </c>
      <c r="C6" s="9" t="s">
        <v>17</v>
      </c>
      <c r="D6" s="26" t="s">
        <v>18</v>
      </c>
      <c r="E6" s="5" t="s">
        <v>16</v>
      </c>
      <c r="F6" s="13" t="s">
        <v>206</v>
      </c>
      <c r="G6" s="14">
        <v>476</v>
      </c>
      <c r="H6" s="13" t="str">
        <f t="shared" si="0"/>
        <v>Small</v>
      </c>
      <c r="I6" s="43" t="s">
        <v>285</v>
      </c>
      <c r="J6" s="5" t="str">
        <f t="shared" si="1"/>
        <v>MT</v>
      </c>
    </row>
    <row r="7" spans="1:11" ht="210" x14ac:dyDescent="0.2">
      <c r="B7" s="17">
        <v>43517</v>
      </c>
      <c r="C7" s="9" t="s">
        <v>20</v>
      </c>
      <c r="D7" s="26" t="s">
        <v>21</v>
      </c>
      <c r="E7" s="5" t="s">
        <v>19</v>
      </c>
      <c r="F7" s="13" t="s">
        <v>206</v>
      </c>
      <c r="G7" s="14">
        <v>320</v>
      </c>
      <c r="H7" s="13" t="str">
        <f t="shared" si="0"/>
        <v>Small</v>
      </c>
      <c r="I7" s="43" t="s">
        <v>285</v>
      </c>
      <c r="J7" s="5" t="str">
        <f t="shared" si="1"/>
        <v>MT</v>
      </c>
    </row>
    <row r="8" spans="1:11" ht="180" x14ac:dyDescent="0.2">
      <c r="B8" s="17">
        <v>43503</v>
      </c>
      <c r="C8" s="9" t="s">
        <v>23</v>
      </c>
      <c r="D8" s="26" t="s">
        <v>24</v>
      </c>
      <c r="E8" s="5" t="s">
        <v>22</v>
      </c>
      <c r="F8" s="13" t="s">
        <v>205</v>
      </c>
      <c r="G8" s="14">
        <v>505</v>
      </c>
      <c r="H8" s="13" t="str">
        <f t="shared" si="0"/>
        <v>Small</v>
      </c>
      <c r="I8" s="43" t="s">
        <v>285</v>
      </c>
      <c r="J8" s="5" t="str">
        <f t="shared" si="1"/>
        <v>MT</v>
      </c>
    </row>
    <row r="9" spans="1:11" ht="150" x14ac:dyDescent="0.2">
      <c r="B9" s="17">
        <v>43493</v>
      </c>
      <c r="C9" s="10" t="s">
        <v>26</v>
      </c>
      <c r="D9" s="26" t="s">
        <v>27</v>
      </c>
      <c r="E9" s="5" t="s">
        <v>25</v>
      </c>
      <c r="F9" s="13" t="s">
        <v>205</v>
      </c>
      <c r="G9" s="14">
        <v>9</v>
      </c>
      <c r="H9" s="13" t="str">
        <f t="shared" si="0"/>
        <v>Small</v>
      </c>
      <c r="I9" s="43" t="s">
        <v>285</v>
      </c>
      <c r="J9" s="5" t="str">
        <f t="shared" si="1"/>
        <v>MT</v>
      </c>
    </row>
    <row r="10" spans="1:11" ht="120" x14ac:dyDescent="0.2">
      <c r="B10" s="17">
        <v>43487</v>
      </c>
      <c r="C10" s="9" t="s">
        <v>30</v>
      </c>
      <c r="D10" s="26" t="s">
        <v>28</v>
      </c>
      <c r="E10" s="5" t="s">
        <v>29</v>
      </c>
      <c r="F10" s="13" t="s">
        <v>205</v>
      </c>
      <c r="G10" s="12">
        <v>1251</v>
      </c>
      <c r="H10" s="13" t="str">
        <f t="shared" si="0"/>
        <v>Small</v>
      </c>
      <c r="I10" s="58" t="s">
        <v>286</v>
      </c>
      <c r="J10" s="5" t="str">
        <f t="shared" si="1"/>
        <v>M</v>
      </c>
    </row>
    <row r="11" spans="1:11" ht="120" x14ac:dyDescent="0.2">
      <c r="B11" s="17">
        <v>43487</v>
      </c>
      <c r="C11" s="10" t="s">
        <v>31</v>
      </c>
      <c r="D11" s="27" t="s">
        <v>32</v>
      </c>
      <c r="E11" s="5" t="s">
        <v>29</v>
      </c>
      <c r="F11" s="13" t="s">
        <v>205</v>
      </c>
      <c r="G11" s="13">
        <v>21100</v>
      </c>
      <c r="H11" s="13" t="str">
        <f t="shared" si="0"/>
        <v>Large</v>
      </c>
      <c r="I11" s="44" t="s">
        <v>286</v>
      </c>
      <c r="J11" s="5" t="str">
        <f t="shared" si="1"/>
        <v>M</v>
      </c>
    </row>
    <row r="12" spans="1:11" ht="328" x14ac:dyDescent="0.2">
      <c r="B12" s="17">
        <v>43479</v>
      </c>
      <c r="C12" s="9" t="s">
        <v>34</v>
      </c>
      <c r="D12" s="27" t="s">
        <v>35</v>
      </c>
      <c r="E12" s="5" t="s">
        <v>33</v>
      </c>
      <c r="F12" s="13" t="s">
        <v>206</v>
      </c>
      <c r="G12" s="14">
        <v>469</v>
      </c>
      <c r="H12" s="13" t="str">
        <f t="shared" si="0"/>
        <v>Small</v>
      </c>
      <c r="I12" s="59" t="s">
        <v>287</v>
      </c>
      <c r="J12" s="5" t="str">
        <f t="shared" si="1"/>
        <v>M</v>
      </c>
    </row>
    <row r="13" spans="1:11" ht="210" x14ac:dyDescent="0.2">
      <c r="B13" s="18">
        <v>43420</v>
      </c>
      <c r="C13" s="9" t="s">
        <v>37</v>
      </c>
      <c r="D13" s="26" t="s">
        <v>38</v>
      </c>
      <c r="E13" s="5" t="s">
        <v>36</v>
      </c>
      <c r="F13" s="13" t="s">
        <v>205</v>
      </c>
      <c r="G13" s="12">
        <v>10100</v>
      </c>
      <c r="H13" s="13" t="str">
        <f t="shared" si="0"/>
        <v>Large</v>
      </c>
      <c r="I13" s="44" t="s">
        <v>286</v>
      </c>
      <c r="J13" s="5" t="str">
        <f t="shared" si="1"/>
        <v>M</v>
      </c>
    </row>
    <row r="14" spans="1:11" ht="165" x14ac:dyDescent="0.2">
      <c r="B14" s="17">
        <v>43405</v>
      </c>
      <c r="C14" s="9" t="s">
        <v>39</v>
      </c>
      <c r="D14" s="26" t="s">
        <v>28</v>
      </c>
      <c r="E14" s="5" t="s">
        <v>40</v>
      </c>
      <c r="F14" s="13" t="s">
        <v>206</v>
      </c>
      <c r="G14" s="12">
        <v>1251</v>
      </c>
      <c r="H14" s="13" t="str">
        <f t="shared" si="0"/>
        <v>Small</v>
      </c>
      <c r="I14" s="59" t="s">
        <v>287</v>
      </c>
      <c r="J14" s="5" t="str">
        <f t="shared" si="1"/>
        <v>M</v>
      </c>
    </row>
    <row r="15" spans="1:11" ht="180" x14ac:dyDescent="0.2">
      <c r="B15" s="18">
        <v>43382</v>
      </c>
      <c r="C15" s="9" t="s">
        <v>42</v>
      </c>
      <c r="D15" s="26" t="s">
        <v>43</v>
      </c>
      <c r="E15" s="5" t="s">
        <v>41</v>
      </c>
      <c r="F15" s="13" t="s">
        <v>205</v>
      </c>
      <c r="G15" s="12">
        <v>9183</v>
      </c>
      <c r="H15" s="13" t="str">
        <f t="shared" si="0"/>
        <v>Large</v>
      </c>
      <c r="I15" s="44" t="s">
        <v>286</v>
      </c>
      <c r="J15" s="5" t="str">
        <f t="shared" si="1"/>
        <v>M</v>
      </c>
    </row>
    <row r="16" spans="1:11" ht="165" x14ac:dyDescent="0.2">
      <c r="B16" s="17">
        <v>43369</v>
      </c>
      <c r="C16" s="9" t="s">
        <v>45</v>
      </c>
      <c r="D16" s="26" t="s">
        <v>46</v>
      </c>
      <c r="E16" s="5" t="s">
        <v>44</v>
      </c>
      <c r="F16" s="13" t="s">
        <v>205</v>
      </c>
      <c r="G16" s="12">
        <v>20000</v>
      </c>
      <c r="H16" s="13" t="str">
        <f t="shared" si="0"/>
        <v>Large</v>
      </c>
      <c r="I16" s="44" t="s">
        <v>286</v>
      </c>
      <c r="J16" s="5" t="str">
        <f t="shared" si="1"/>
        <v>M</v>
      </c>
    </row>
    <row r="17" spans="2:10" ht="342" x14ac:dyDescent="0.2">
      <c r="B17" s="17">
        <v>43353</v>
      </c>
      <c r="C17" s="9" t="s">
        <v>48</v>
      </c>
      <c r="D17" s="26" t="s">
        <v>24</v>
      </c>
      <c r="E17" s="5" t="s">
        <v>47</v>
      </c>
      <c r="F17" s="13" t="s">
        <v>206</v>
      </c>
      <c r="G17" s="14">
        <v>505</v>
      </c>
      <c r="H17" s="13" t="str">
        <f t="shared" si="0"/>
        <v>Small</v>
      </c>
      <c r="I17" s="43" t="s">
        <v>285</v>
      </c>
      <c r="J17" s="5" t="str">
        <f t="shared" si="1"/>
        <v>MT</v>
      </c>
    </row>
    <row r="18" spans="2:10" ht="135" x14ac:dyDescent="0.2">
      <c r="B18" s="17">
        <v>43340</v>
      </c>
      <c r="C18" s="9" t="s">
        <v>50</v>
      </c>
      <c r="D18" s="26" t="s">
        <v>49</v>
      </c>
      <c r="E18" s="5" t="s">
        <v>51</v>
      </c>
      <c r="F18" s="13" t="s">
        <v>205</v>
      </c>
      <c r="G18" s="12">
        <v>7200</v>
      </c>
      <c r="H18" s="13" t="str">
        <f t="shared" si="0"/>
        <v>Large</v>
      </c>
      <c r="I18" s="43" t="s">
        <v>285</v>
      </c>
      <c r="J18" s="5" t="str">
        <f t="shared" si="1"/>
        <v>MT</v>
      </c>
    </row>
    <row r="19" spans="2:10" ht="255" x14ac:dyDescent="0.2">
      <c r="B19" s="17">
        <v>43333</v>
      </c>
      <c r="C19" s="9" t="s">
        <v>56</v>
      </c>
      <c r="D19" s="26" t="s">
        <v>54</v>
      </c>
      <c r="E19" s="5" t="s">
        <v>55</v>
      </c>
      <c r="F19" s="13" t="s">
        <v>205</v>
      </c>
      <c r="G19" s="12">
        <v>1977</v>
      </c>
      <c r="H19" s="13" t="str">
        <f t="shared" si="0"/>
        <v>Small</v>
      </c>
      <c r="I19" s="44" t="s">
        <v>286</v>
      </c>
      <c r="J19" s="5" t="str">
        <f t="shared" si="1"/>
        <v>M</v>
      </c>
    </row>
    <row r="20" spans="2:10" ht="255" x14ac:dyDescent="0.2">
      <c r="B20" s="17">
        <v>43333</v>
      </c>
      <c r="C20" s="9" t="s">
        <v>57</v>
      </c>
      <c r="D20" s="26" t="s">
        <v>58</v>
      </c>
      <c r="E20" s="5" t="s">
        <v>55</v>
      </c>
      <c r="F20" s="13" t="s">
        <v>205</v>
      </c>
      <c r="G20" s="12">
        <v>92400</v>
      </c>
      <c r="H20" s="13" t="str">
        <f t="shared" si="0"/>
        <v>Large</v>
      </c>
      <c r="I20" s="44" t="s">
        <v>286</v>
      </c>
      <c r="J20" s="5" t="str">
        <f t="shared" si="1"/>
        <v>M</v>
      </c>
    </row>
    <row r="21" spans="2:10" ht="300" x14ac:dyDescent="0.2">
      <c r="B21" s="17">
        <v>43312</v>
      </c>
      <c r="C21" s="9" t="s">
        <v>59</v>
      </c>
      <c r="D21" s="26" t="s">
        <v>61</v>
      </c>
      <c r="E21" s="5" t="s">
        <v>60</v>
      </c>
      <c r="F21" s="13" t="s">
        <v>206</v>
      </c>
      <c r="G21" s="14">
        <v>59</v>
      </c>
      <c r="H21" s="13" t="str">
        <f t="shared" si="0"/>
        <v>Small</v>
      </c>
      <c r="I21" s="43" t="s">
        <v>285</v>
      </c>
      <c r="J21" s="5" t="str">
        <f t="shared" si="1"/>
        <v>MT</v>
      </c>
    </row>
    <row r="22" spans="2:10" ht="255" x14ac:dyDescent="0.2">
      <c r="B22" s="17">
        <v>43293</v>
      </c>
      <c r="C22" s="9" t="s">
        <v>63</v>
      </c>
      <c r="D22" s="26" t="s">
        <v>64</v>
      </c>
      <c r="E22" s="5" t="s">
        <v>62</v>
      </c>
      <c r="F22" s="13" t="s">
        <v>205</v>
      </c>
      <c r="G22" s="14">
        <v>48</v>
      </c>
      <c r="H22" s="13" t="str">
        <f t="shared" si="0"/>
        <v>Small</v>
      </c>
      <c r="I22" s="43" t="s">
        <v>285</v>
      </c>
      <c r="J22" s="5" t="str">
        <f t="shared" si="1"/>
        <v>MT</v>
      </c>
    </row>
    <row r="23" spans="2:10" ht="255" x14ac:dyDescent="0.2">
      <c r="B23" s="17">
        <v>43021</v>
      </c>
      <c r="C23" s="9" t="s">
        <v>66</v>
      </c>
      <c r="D23" s="26" t="s">
        <v>67</v>
      </c>
      <c r="E23" s="5" t="s">
        <v>65</v>
      </c>
      <c r="F23" s="13" t="s">
        <v>206</v>
      </c>
      <c r="G23" s="12">
        <v>150000</v>
      </c>
      <c r="H23" s="13" t="str">
        <f t="shared" si="0"/>
        <v>Large</v>
      </c>
      <c r="I23" s="43" t="s">
        <v>285</v>
      </c>
      <c r="J23" s="5" t="str">
        <f t="shared" si="1"/>
        <v>MT</v>
      </c>
    </row>
    <row r="24" spans="2:10" ht="210" x14ac:dyDescent="0.2">
      <c r="B24" s="17">
        <v>43011</v>
      </c>
      <c r="C24" s="9" t="s">
        <v>68</v>
      </c>
      <c r="D24" s="26" t="s">
        <v>70</v>
      </c>
      <c r="E24" s="5" t="s">
        <v>69</v>
      </c>
      <c r="F24" s="13" t="s">
        <v>205</v>
      </c>
      <c r="G24" s="14">
        <v>42</v>
      </c>
      <c r="H24" s="13" t="str">
        <f t="shared" si="0"/>
        <v>Small</v>
      </c>
      <c r="I24" s="44" t="s">
        <v>286</v>
      </c>
      <c r="J24" s="5" t="str">
        <f t="shared" si="1"/>
        <v>M</v>
      </c>
    </row>
    <row r="25" spans="2:10" ht="150" x14ac:dyDescent="0.2">
      <c r="B25" s="17">
        <v>42926</v>
      </c>
      <c r="C25" s="9" t="s">
        <v>72</v>
      </c>
      <c r="D25" s="26" t="s">
        <v>73</v>
      </c>
      <c r="E25" s="5" t="s">
        <v>71</v>
      </c>
      <c r="F25" s="13" t="s">
        <v>206</v>
      </c>
      <c r="G25" s="12">
        <v>2800</v>
      </c>
      <c r="H25" s="13" t="str">
        <f t="shared" si="0"/>
        <v>Large</v>
      </c>
      <c r="I25" s="43" t="s">
        <v>285</v>
      </c>
      <c r="J25" s="5" t="str">
        <f t="shared" si="1"/>
        <v>MT</v>
      </c>
    </row>
    <row r="26" spans="2:10" ht="165" x14ac:dyDescent="0.2">
      <c r="B26" s="17">
        <v>42894</v>
      </c>
      <c r="C26" s="9" t="s">
        <v>50</v>
      </c>
      <c r="D26" s="26" t="s">
        <v>49</v>
      </c>
      <c r="E26" s="5" t="s">
        <v>74</v>
      </c>
      <c r="F26" s="13" t="s">
        <v>206</v>
      </c>
      <c r="G26" s="12">
        <v>7200</v>
      </c>
      <c r="H26" s="13" t="str">
        <f t="shared" si="0"/>
        <v>Large</v>
      </c>
      <c r="I26" s="43" t="s">
        <v>285</v>
      </c>
      <c r="J26" s="5" t="str">
        <f t="shared" si="1"/>
        <v>MT</v>
      </c>
    </row>
    <row r="27" spans="2:10" ht="90" x14ac:dyDescent="0.2">
      <c r="B27" s="17">
        <v>42891</v>
      </c>
      <c r="C27" s="9" t="s">
        <v>5</v>
      </c>
      <c r="D27" s="26" t="s">
        <v>76</v>
      </c>
      <c r="E27" s="5" t="s">
        <v>75</v>
      </c>
      <c r="F27" s="13" t="s">
        <v>206</v>
      </c>
      <c r="G27" s="12">
        <v>70000</v>
      </c>
      <c r="H27" s="13" t="str">
        <f t="shared" si="0"/>
        <v>Large</v>
      </c>
      <c r="I27" s="43" t="s">
        <v>285</v>
      </c>
      <c r="J27" s="5" t="str">
        <f t="shared" si="1"/>
        <v>MT</v>
      </c>
    </row>
    <row r="28" spans="2:10" ht="270" x14ac:dyDescent="0.2">
      <c r="B28" s="17">
        <v>42877</v>
      </c>
      <c r="C28" s="9" t="s">
        <v>78</v>
      </c>
      <c r="D28" s="26" t="s">
        <v>79</v>
      </c>
      <c r="E28" s="5" t="s">
        <v>77</v>
      </c>
      <c r="F28" s="13" t="s">
        <v>205</v>
      </c>
      <c r="G28" s="12">
        <v>93516</v>
      </c>
      <c r="H28" s="13" t="str">
        <f t="shared" si="0"/>
        <v>Large</v>
      </c>
      <c r="I28" s="43" t="s">
        <v>285</v>
      </c>
      <c r="J28" s="5" t="str">
        <f t="shared" si="1"/>
        <v>MT</v>
      </c>
    </row>
    <row r="29" spans="2:10" ht="300" x14ac:dyDescent="0.2">
      <c r="B29" s="17">
        <v>42851</v>
      </c>
      <c r="C29" s="9" t="s">
        <v>81</v>
      </c>
      <c r="D29" s="26" t="s">
        <v>82</v>
      </c>
      <c r="E29" s="5" t="s">
        <v>80</v>
      </c>
      <c r="F29" s="13" t="s">
        <v>205</v>
      </c>
      <c r="G29" s="14">
        <v>80</v>
      </c>
      <c r="H29" s="13" t="str">
        <f t="shared" si="0"/>
        <v>Small</v>
      </c>
      <c r="I29" s="44" t="s">
        <v>286</v>
      </c>
      <c r="J29" s="5" t="str">
        <f t="shared" si="1"/>
        <v>M</v>
      </c>
    </row>
    <row r="30" spans="2:10" ht="165" x14ac:dyDescent="0.2">
      <c r="B30" s="17">
        <v>42849</v>
      </c>
      <c r="C30" s="9" t="s">
        <v>84</v>
      </c>
      <c r="D30" s="26" t="s">
        <v>85</v>
      </c>
      <c r="E30" s="5" t="s">
        <v>83</v>
      </c>
      <c r="F30" s="13" t="s">
        <v>205</v>
      </c>
      <c r="G30" s="12">
        <v>21357</v>
      </c>
      <c r="H30" s="13" t="str">
        <f t="shared" si="0"/>
        <v>Large</v>
      </c>
      <c r="I30" s="43" t="s">
        <v>285</v>
      </c>
      <c r="J30" s="5" t="str">
        <f t="shared" si="1"/>
        <v>MT</v>
      </c>
    </row>
    <row r="31" spans="2:10" ht="370" x14ac:dyDescent="0.2">
      <c r="B31" s="17">
        <v>42849</v>
      </c>
      <c r="C31" s="9" t="s">
        <v>87</v>
      </c>
      <c r="D31" s="26" t="s">
        <v>272</v>
      </c>
      <c r="E31" s="5" t="s">
        <v>86</v>
      </c>
      <c r="F31" s="13" t="s">
        <v>205</v>
      </c>
      <c r="G31" s="13">
        <v>3</v>
      </c>
      <c r="H31" s="13" t="str">
        <f t="shared" si="0"/>
        <v>Small</v>
      </c>
      <c r="I31" s="44" t="s">
        <v>286</v>
      </c>
      <c r="J31" s="5" t="str">
        <f t="shared" si="1"/>
        <v>M</v>
      </c>
    </row>
    <row r="32" spans="2:10" ht="180" x14ac:dyDescent="0.2">
      <c r="B32" s="17">
        <v>42816</v>
      </c>
      <c r="C32" s="9" t="s">
        <v>89</v>
      </c>
      <c r="D32" s="26" t="s">
        <v>90</v>
      </c>
      <c r="E32" s="5" t="s">
        <v>88</v>
      </c>
      <c r="F32" s="13" t="s">
        <v>206</v>
      </c>
      <c r="G32" s="12">
        <v>131000</v>
      </c>
      <c r="H32" s="13" t="str">
        <f t="shared" si="0"/>
        <v>Large</v>
      </c>
      <c r="I32" s="59" t="s">
        <v>287</v>
      </c>
      <c r="J32" s="5" t="str">
        <f t="shared" si="1"/>
        <v>M</v>
      </c>
    </row>
    <row r="33" spans="2:10" ht="300" x14ac:dyDescent="0.2">
      <c r="B33" s="17">
        <v>42815</v>
      </c>
      <c r="C33" s="9" t="s">
        <v>92</v>
      </c>
      <c r="D33" s="26" t="s">
        <v>93</v>
      </c>
      <c r="E33" s="5" t="s">
        <v>91</v>
      </c>
      <c r="F33" s="13" t="s">
        <v>205</v>
      </c>
      <c r="G33" s="12">
        <v>7300</v>
      </c>
      <c r="H33" s="13" t="str">
        <f t="shared" si="0"/>
        <v>Large</v>
      </c>
      <c r="I33" s="44" t="s">
        <v>286</v>
      </c>
      <c r="J33" s="5" t="str">
        <f t="shared" si="1"/>
        <v>M</v>
      </c>
    </row>
    <row r="34" spans="2:10" ht="90" x14ac:dyDescent="0.2">
      <c r="B34" s="17">
        <v>42635</v>
      </c>
      <c r="C34" s="9" t="s">
        <v>95</v>
      </c>
      <c r="D34" s="26" t="s">
        <v>96</v>
      </c>
      <c r="E34" s="5" t="s">
        <v>94</v>
      </c>
      <c r="F34" s="13" t="s">
        <v>205</v>
      </c>
      <c r="G34" s="14">
        <v>401</v>
      </c>
      <c r="H34" s="13" t="str">
        <f t="shared" ref="H34:H65" si="2">IF(G34&gt;$G$107, "Large", "Small")</f>
        <v>Small</v>
      </c>
      <c r="I34" s="44" t="s">
        <v>286</v>
      </c>
      <c r="J34" s="5" t="str">
        <f t="shared" si="1"/>
        <v>M</v>
      </c>
    </row>
    <row r="35" spans="2:10" ht="135" x14ac:dyDescent="0.2">
      <c r="B35" s="17">
        <v>42130</v>
      </c>
      <c r="C35" s="9" t="s">
        <v>98</v>
      </c>
      <c r="D35" s="26" t="s">
        <v>99</v>
      </c>
      <c r="E35" s="5" t="s">
        <v>97</v>
      </c>
      <c r="F35" s="13" t="s">
        <v>205</v>
      </c>
      <c r="G35" s="14">
        <v>167</v>
      </c>
      <c r="H35" s="13" t="str">
        <f t="shared" si="2"/>
        <v>Small</v>
      </c>
      <c r="I35" s="43" t="s">
        <v>285</v>
      </c>
      <c r="J35" s="5" t="str">
        <f t="shared" si="1"/>
        <v>MT</v>
      </c>
    </row>
    <row r="36" spans="2:10" ht="180" x14ac:dyDescent="0.2">
      <c r="B36" s="17">
        <v>42129</v>
      </c>
      <c r="C36" s="9" t="s">
        <v>95</v>
      </c>
      <c r="D36" s="26" t="s">
        <v>96</v>
      </c>
      <c r="E36" s="5" t="s">
        <v>100</v>
      </c>
      <c r="F36" s="13" t="s">
        <v>205</v>
      </c>
      <c r="G36" s="14">
        <v>401</v>
      </c>
      <c r="H36" s="13" t="str">
        <f t="shared" si="2"/>
        <v>Small</v>
      </c>
      <c r="I36" s="43" t="s">
        <v>285</v>
      </c>
      <c r="J36" s="5" t="str">
        <f t="shared" si="1"/>
        <v>MT</v>
      </c>
    </row>
    <row r="37" spans="2:10" ht="255" x14ac:dyDescent="0.2">
      <c r="B37" s="17">
        <v>41941</v>
      </c>
      <c r="C37" s="9" t="s">
        <v>102</v>
      </c>
      <c r="D37" s="26" t="s">
        <v>104</v>
      </c>
      <c r="E37" s="5" t="s">
        <v>101</v>
      </c>
      <c r="F37" s="13" t="s">
        <v>205</v>
      </c>
      <c r="G37" s="12">
        <v>3920</v>
      </c>
      <c r="H37" s="13" t="str">
        <f t="shared" si="2"/>
        <v>Large</v>
      </c>
      <c r="I37" s="43" t="s">
        <v>285</v>
      </c>
      <c r="J37" s="5" t="str">
        <f t="shared" si="1"/>
        <v>MT</v>
      </c>
    </row>
    <row r="38" spans="2:10" ht="255" x14ac:dyDescent="0.2">
      <c r="B38" s="17">
        <v>41941</v>
      </c>
      <c r="C38" s="10" t="s">
        <v>103</v>
      </c>
      <c r="D38" s="26" t="s">
        <v>105</v>
      </c>
      <c r="E38" s="5" t="s">
        <v>101</v>
      </c>
      <c r="F38" s="13" t="s">
        <v>205</v>
      </c>
      <c r="G38" s="12">
        <v>350600</v>
      </c>
      <c r="H38" s="13" t="str">
        <f t="shared" si="2"/>
        <v>Large</v>
      </c>
      <c r="I38" s="43" t="s">
        <v>285</v>
      </c>
      <c r="J38" s="5" t="str">
        <f t="shared" si="1"/>
        <v>MT</v>
      </c>
    </row>
    <row r="39" spans="2:10" ht="120" x14ac:dyDescent="0.2">
      <c r="B39" s="17">
        <v>41872</v>
      </c>
      <c r="C39" s="9" t="s">
        <v>108</v>
      </c>
      <c r="D39" s="27" t="s">
        <v>106</v>
      </c>
      <c r="E39" s="5" t="s">
        <v>107</v>
      </c>
      <c r="F39" s="13" t="s">
        <v>206</v>
      </c>
      <c r="G39" s="13">
        <v>1</v>
      </c>
      <c r="H39" s="13" t="str">
        <f t="shared" si="2"/>
        <v>Small</v>
      </c>
      <c r="I39" s="44" t="s">
        <v>286</v>
      </c>
      <c r="J39" s="5" t="str">
        <f t="shared" si="1"/>
        <v>M</v>
      </c>
    </row>
    <row r="40" spans="2:10" ht="105" x14ac:dyDescent="0.2">
      <c r="B40" s="17">
        <v>41821</v>
      </c>
      <c r="C40" s="9" t="s">
        <v>108</v>
      </c>
      <c r="D40" s="27" t="s">
        <v>106</v>
      </c>
      <c r="E40" s="5" t="s">
        <v>109</v>
      </c>
      <c r="F40" s="13" t="s">
        <v>206</v>
      </c>
      <c r="G40" s="13">
        <v>1</v>
      </c>
      <c r="H40" s="13" t="str">
        <f t="shared" si="2"/>
        <v>Small</v>
      </c>
      <c r="I40" s="44" t="s">
        <v>286</v>
      </c>
      <c r="J40" s="5" t="str">
        <f t="shared" si="1"/>
        <v>M</v>
      </c>
    </row>
    <row r="41" spans="2:10" ht="120" x14ac:dyDescent="0.2">
      <c r="B41" s="17">
        <v>41818</v>
      </c>
      <c r="C41" s="9" t="s">
        <v>108</v>
      </c>
      <c r="D41" s="27" t="s">
        <v>106</v>
      </c>
      <c r="E41" s="5" t="s">
        <v>110</v>
      </c>
      <c r="F41" s="13" t="s">
        <v>206</v>
      </c>
      <c r="G41" s="13">
        <v>1</v>
      </c>
      <c r="H41" s="13" t="str">
        <f t="shared" si="2"/>
        <v>Small</v>
      </c>
      <c r="I41" s="44" t="s">
        <v>286</v>
      </c>
      <c r="J41" s="5" t="str">
        <f t="shared" si="1"/>
        <v>M</v>
      </c>
    </row>
    <row r="42" spans="2:10" ht="135" x14ac:dyDescent="0.2">
      <c r="B42" s="17">
        <v>41817</v>
      </c>
      <c r="C42" s="9" t="s">
        <v>108</v>
      </c>
      <c r="D42" s="27" t="s">
        <v>106</v>
      </c>
      <c r="E42" s="5" t="s">
        <v>111</v>
      </c>
      <c r="F42" s="13" t="s">
        <v>205</v>
      </c>
      <c r="G42" s="13">
        <v>1</v>
      </c>
      <c r="H42" s="13" t="str">
        <f t="shared" si="2"/>
        <v>Small</v>
      </c>
      <c r="I42" s="44" t="s">
        <v>286</v>
      </c>
      <c r="J42" s="5" t="str">
        <f t="shared" si="1"/>
        <v>M</v>
      </c>
    </row>
    <row r="43" spans="2:10" ht="120" x14ac:dyDescent="0.2">
      <c r="B43" s="17">
        <v>41816</v>
      </c>
      <c r="C43" s="9" t="s">
        <v>108</v>
      </c>
      <c r="D43" s="27" t="s">
        <v>106</v>
      </c>
      <c r="E43" s="5" t="s">
        <v>112</v>
      </c>
      <c r="F43" s="13" t="s">
        <v>205</v>
      </c>
      <c r="G43" s="13">
        <v>1</v>
      </c>
      <c r="H43" s="13" t="str">
        <f t="shared" si="2"/>
        <v>Small</v>
      </c>
      <c r="I43" s="44" t="s">
        <v>286</v>
      </c>
      <c r="J43" s="5" t="str">
        <f t="shared" si="1"/>
        <v>M</v>
      </c>
    </row>
    <row r="44" spans="2:10" ht="120" x14ac:dyDescent="0.2">
      <c r="B44" s="17">
        <v>41814</v>
      </c>
      <c r="C44" s="9" t="s">
        <v>108</v>
      </c>
      <c r="D44" s="28" t="s">
        <v>106</v>
      </c>
      <c r="E44" s="5" t="s">
        <v>113</v>
      </c>
      <c r="F44" s="13" t="s">
        <v>206</v>
      </c>
      <c r="G44" s="13">
        <v>1</v>
      </c>
      <c r="H44" s="13" t="str">
        <f t="shared" si="2"/>
        <v>Small</v>
      </c>
      <c r="I44" s="44" t="s">
        <v>286</v>
      </c>
      <c r="J44" s="5" t="str">
        <f t="shared" si="1"/>
        <v>M</v>
      </c>
    </row>
    <row r="45" spans="2:10" ht="120" x14ac:dyDescent="0.2">
      <c r="B45" s="17">
        <v>41813</v>
      </c>
      <c r="C45" s="9" t="s">
        <v>108</v>
      </c>
      <c r="D45" s="28" t="s">
        <v>106</v>
      </c>
      <c r="E45" s="5" t="s">
        <v>114</v>
      </c>
      <c r="F45" s="13" t="s">
        <v>205</v>
      </c>
      <c r="G45" s="13">
        <v>1</v>
      </c>
      <c r="H45" s="13" t="str">
        <f t="shared" si="2"/>
        <v>Small</v>
      </c>
      <c r="I45" s="44" t="s">
        <v>286</v>
      </c>
      <c r="J45" s="5" t="str">
        <f t="shared" si="1"/>
        <v>M</v>
      </c>
    </row>
    <row r="46" spans="2:10" ht="165" x14ac:dyDescent="0.2">
      <c r="B46" s="17">
        <v>41813</v>
      </c>
      <c r="C46" s="9" t="s">
        <v>116</v>
      </c>
      <c r="D46" s="26" t="s">
        <v>117</v>
      </c>
      <c r="E46" s="5" t="s">
        <v>115</v>
      </c>
      <c r="F46" s="13" t="s">
        <v>205</v>
      </c>
      <c r="G46" s="14">
        <v>201</v>
      </c>
      <c r="H46" s="13" t="str">
        <f t="shared" si="2"/>
        <v>Small</v>
      </c>
      <c r="I46" s="44" t="s">
        <v>286</v>
      </c>
      <c r="J46" s="5" t="str">
        <f t="shared" si="1"/>
        <v>M</v>
      </c>
    </row>
    <row r="47" spans="2:10" ht="120" x14ac:dyDescent="0.2">
      <c r="B47" s="17">
        <v>41809</v>
      </c>
      <c r="C47" s="9" t="s">
        <v>108</v>
      </c>
      <c r="D47" s="28" t="s">
        <v>106</v>
      </c>
      <c r="E47" s="5" t="s">
        <v>118</v>
      </c>
      <c r="F47" s="13" t="s">
        <v>205</v>
      </c>
      <c r="G47" s="13">
        <v>1</v>
      </c>
      <c r="H47" s="13" t="str">
        <f t="shared" si="2"/>
        <v>Small</v>
      </c>
      <c r="I47" s="44" t="s">
        <v>286</v>
      </c>
      <c r="J47" s="5" t="str">
        <f t="shared" si="1"/>
        <v>M</v>
      </c>
    </row>
    <row r="48" spans="2:10" ht="285" x14ac:dyDescent="0.2">
      <c r="B48" s="17">
        <v>41809</v>
      </c>
      <c r="C48" s="9" t="s">
        <v>95</v>
      </c>
      <c r="D48" s="26" t="s">
        <v>96</v>
      </c>
      <c r="E48" s="5" t="s">
        <v>119</v>
      </c>
      <c r="F48" s="13" t="s">
        <v>206</v>
      </c>
      <c r="G48" s="14">
        <v>401</v>
      </c>
      <c r="H48" s="13" t="str">
        <f t="shared" si="2"/>
        <v>Small</v>
      </c>
      <c r="I48" s="59" t="s">
        <v>287</v>
      </c>
      <c r="J48" s="5" t="str">
        <f t="shared" si="1"/>
        <v>M</v>
      </c>
    </row>
    <row r="49" spans="2:10" ht="45" x14ac:dyDescent="0.2">
      <c r="B49" s="17">
        <v>41492</v>
      </c>
      <c r="C49" s="9" t="s">
        <v>121</v>
      </c>
      <c r="D49" s="26" t="s">
        <v>122</v>
      </c>
      <c r="E49" s="5" t="s">
        <v>120</v>
      </c>
      <c r="F49" s="13" t="s">
        <v>205</v>
      </c>
      <c r="G49" s="12">
        <v>5566</v>
      </c>
      <c r="H49" s="13" t="str">
        <f t="shared" si="2"/>
        <v>Large</v>
      </c>
      <c r="I49" s="44" t="s">
        <v>286</v>
      </c>
      <c r="J49" s="5" t="str">
        <f t="shared" si="1"/>
        <v>M</v>
      </c>
    </row>
    <row r="50" spans="2:10" ht="210" x14ac:dyDescent="0.2">
      <c r="B50" s="17">
        <v>41410</v>
      </c>
      <c r="C50" s="9" t="s">
        <v>95</v>
      </c>
      <c r="D50" s="26" t="s">
        <v>96</v>
      </c>
      <c r="E50" s="5" t="s">
        <v>123</v>
      </c>
      <c r="F50" s="13" t="s">
        <v>205</v>
      </c>
      <c r="G50" s="14">
        <v>401</v>
      </c>
      <c r="H50" s="13" t="str">
        <f t="shared" si="2"/>
        <v>Small</v>
      </c>
      <c r="I50" s="44" t="s">
        <v>286</v>
      </c>
      <c r="J50" s="5" t="str">
        <f t="shared" si="1"/>
        <v>M</v>
      </c>
    </row>
    <row r="51" spans="2:10" ht="150" x14ac:dyDescent="0.2">
      <c r="B51" s="17">
        <v>41234</v>
      </c>
      <c r="C51" s="9" t="s">
        <v>125</v>
      </c>
      <c r="D51" s="26" t="s">
        <v>126</v>
      </c>
      <c r="E51" s="5" t="s">
        <v>124</v>
      </c>
      <c r="F51" s="13" t="s">
        <v>206</v>
      </c>
      <c r="G51" s="12">
        <v>9600</v>
      </c>
      <c r="H51" s="13" t="str">
        <f t="shared" si="2"/>
        <v>Large</v>
      </c>
      <c r="I51" s="43" t="s">
        <v>285</v>
      </c>
      <c r="J51" s="5" t="str">
        <f t="shared" si="1"/>
        <v>MT</v>
      </c>
    </row>
    <row r="52" spans="2:10" ht="300" x14ac:dyDescent="0.2">
      <c r="B52" s="17">
        <v>41114</v>
      </c>
      <c r="C52" s="9" t="s">
        <v>128</v>
      </c>
      <c r="D52" s="26" t="s">
        <v>273</v>
      </c>
      <c r="E52" s="5" t="s">
        <v>127</v>
      </c>
      <c r="F52" s="13" t="s">
        <v>206</v>
      </c>
      <c r="G52" s="14">
        <v>10</v>
      </c>
      <c r="H52" s="13" t="str">
        <f t="shared" si="2"/>
        <v>Small</v>
      </c>
      <c r="I52" s="44" t="s">
        <v>286</v>
      </c>
      <c r="J52" s="5" t="str">
        <f t="shared" si="1"/>
        <v>M</v>
      </c>
    </row>
    <row r="53" spans="2:10" ht="180" x14ac:dyDescent="0.2">
      <c r="B53" s="17">
        <v>41036</v>
      </c>
      <c r="C53" s="9" t="s">
        <v>130</v>
      </c>
      <c r="D53" s="26" t="s">
        <v>131</v>
      </c>
      <c r="E53" s="5" t="s">
        <v>129</v>
      </c>
      <c r="F53" s="13" t="s">
        <v>206</v>
      </c>
      <c r="G53" s="12">
        <v>2400</v>
      </c>
      <c r="H53" s="13" t="str">
        <f t="shared" si="2"/>
        <v>Large</v>
      </c>
      <c r="I53" s="44" t="s">
        <v>286</v>
      </c>
      <c r="J53" s="5" t="str">
        <f t="shared" si="1"/>
        <v>M</v>
      </c>
    </row>
    <row r="54" spans="2:10" ht="195" x14ac:dyDescent="0.2">
      <c r="B54" s="17">
        <v>41036</v>
      </c>
      <c r="C54" s="9" t="s">
        <v>133</v>
      </c>
      <c r="D54" s="26" t="s">
        <v>134</v>
      </c>
      <c r="E54" s="5" t="s">
        <v>132</v>
      </c>
      <c r="F54" s="13" t="s">
        <v>206</v>
      </c>
      <c r="G54" s="12">
        <v>12000</v>
      </c>
      <c r="H54" s="13" t="str">
        <f t="shared" si="2"/>
        <v>Large</v>
      </c>
      <c r="I54" s="59" t="s">
        <v>287</v>
      </c>
      <c r="J54" s="5" t="str">
        <f t="shared" si="1"/>
        <v>M</v>
      </c>
    </row>
    <row r="55" spans="2:10" ht="75" x14ac:dyDescent="0.2">
      <c r="B55" s="17">
        <v>40825</v>
      </c>
      <c r="C55" s="9" t="s">
        <v>136</v>
      </c>
      <c r="D55" s="26" t="s">
        <v>137</v>
      </c>
      <c r="E55" s="5" t="s">
        <v>135</v>
      </c>
      <c r="F55" s="13" t="s">
        <v>206</v>
      </c>
      <c r="G55" s="12">
        <v>205000</v>
      </c>
      <c r="H55" s="13" t="str">
        <f t="shared" si="2"/>
        <v>Large</v>
      </c>
      <c r="I55" s="44" t="s">
        <v>286</v>
      </c>
      <c r="J55" s="5" t="str">
        <f t="shared" si="1"/>
        <v>M</v>
      </c>
    </row>
    <row r="56" spans="2:10" ht="135" x14ac:dyDescent="0.2">
      <c r="B56" s="17">
        <v>40730</v>
      </c>
      <c r="C56" s="9" t="s">
        <v>139</v>
      </c>
      <c r="D56" s="26" t="s">
        <v>140</v>
      </c>
      <c r="E56" s="5" t="s">
        <v>138</v>
      </c>
      <c r="F56" s="13" t="s">
        <v>205</v>
      </c>
      <c r="G56" s="13">
        <v>1</v>
      </c>
      <c r="H56" s="13" t="str">
        <f t="shared" si="2"/>
        <v>Small</v>
      </c>
      <c r="I56" s="44" t="s">
        <v>286</v>
      </c>
      <c r="J56" s="5" t="str">
        <f t="shared" si="1"/>
        <v>M</v>
      </c>
    </row>
    <row r="57" spans="2:10" ht="270" x14ac:dyDescent="0.2">
      <c r="B57" s="17">
        <v>40703</v>
      </c>
      <c r="C57" s="9" t="s">
        <v>142</v>
      </c>
      <c r="D57" s="26" t="s">
        <v>143</v>
      </c>
      <c r="E57" s="5" t="s">
        <v>141</v>
      </c>
      <c r="F57" s="13" t="s">
        <v>206</v>
      </c>
      <c r="G57" s="12">
        <v>17000</v>
      </c>
      <c r="H57" s="13" t="str">
        <f t="shared" si="2"/>
        <v>Large</v>
      </c>
      <c r="I57" s="43" t="s">
        <v>285</v>
      </c>
      <c r="J57" s="5" t="str">
        <f t="shared" si="1"/>
        <v>MT</v>
      </c>
    </row>
    <row r="58" spans="2:10" ht="225" x14ac:dyDescent="0.2">
      <c r="B58" s="17">
        <v>40686</v>
      </c>
      <c r="C58" s="9" t="s">
        <v>145</v>
      </c>
      <c r="D58" s="26" t="s">
        <v>146</v>
      </c>
      <c r="E58" s="5" t="s">
        <v>144</v>
      </c>
      <c r="F58" s="13" t="s">
        <v>205</v>
      </c>
      <c r="G58" s="12">
        <v>6870</v>
      </c>
      <c r="H58" s="13" t="str">
        <f t="shared" si="2"/>
        <v>Large</v>
      </c>
      <c r="I58" s="43" t="s">
        <v>285</v>
      </c>
      <c r="J58" s="5" t="str">
        <f t="shared" si="1"/>
        <v>MT</v>
      </c>
    </row>
    <row r="59" spans="2:10" ht="210" x14ac:dyDescent="0.2">
      <c r="B59" s="17">
        <v>40640</v>
      </c>
      <c r="C59" s="9" t="s">
        <v>148</v>
      </c>
      <c r="D59" s="26" t="s">
        <v>149</v>
      </c>
      <c r="E59" s="5" t="s">
        <v>147</v>
      </c>
      <c r="F59" s="13" t="s">
        <v>206</v>
      </c>
      <c r="G59" s="14">
        <v>618</v>
      </c>
      <c r="H59" s="13" t="str">
        <f t="shared" si="2"/>
        <v>Small</v>
      </c>
      <c r="I59" s="44" t="s">
        <v>286</v>
      </c>
      <c r="J59" s="5" t="str">
        <f t="shared" si="1"/>
        <v>M</v>
      </c>
    </row>
    <row r="60" spans="2:10" ht="195" x14ac:dyDescent="0.2">
      <c r="B60" s="17">
        <v>40617</v>
      </c>
      <c r="C60" s="10" t="s">
        <v>151</v>
      </c>
      <c r="D60" s="27" t="s">
        <v>152</v>
      </c>
      <c r="E60" s="5" t="s">
        <v>150</v>
      </c>
      <c r="F60" s="13" t="s">
        <v>205</v>
      </c>
      <c r="G60" s="13">
        <v>291000</v>
      </c>
      <c r="H60" s="13" t="str">
        <f t="shared" si="2"/>
        <v>Large</v>
      </c>
      <c r="I60" s="44" t="s">
        <v>286</v>
      </c>
      <c r="J60" s="5" t="str">
        <f t="shared" si="1"/>
        <v>M</v>
      </c>
    </row>
    <row r="61" spans="2:10" ht="255" x14ac:dyDescent="0.2">
      <c r="B61" s="17">
        <v>40358</v>
      </c>
      <c r="C61" s="9" t="s">
        <v>154</v>
      </c>
      <c r="D61" s="26" t="s">
        <v>155</v>
      </c>
      <c r="E61" s="5" t="s">
        <v>153</v>
      </c>
      <c r="F61" s="13" t="s">
        <v>205</v>
      </c>
      <c r="G61" s="12">
        <v>46000</v>
      </c>
      <c r="H61" s="13" t="str">
        <f t="shared" si="2"/>
        <v>Large</v>
      </c>
      <c r="I61" s="43" t="s">
        <v>285</v>
      </c>
      <c r="J61" s="5" t="str">
        <f t="shared" si="1"/>
        <v>MT</v>
      </c>
    </row>
    <row r="62" spans="2:10" ht="255" x14ac:dyDescent="0.2">
      <c r="B62" s="17">
        <v>40288</v>
      </c>
      <c r="C62" s="9" t="s">
        <v>156</v>
      </c>
      <c r="D62" s="26" t="s">
        <v>158</v>
      </c>
      <c r="E62" s="5" t="s">
        <v>157</v>
      </c>
      <c r="F62" s="13" t="s">
        <v>206</v>
      </c>
      <c r="G62" s="12">
        <v>1800</v>
      </c>
      <c r="H62" s="13" t="str">
        <f t="shared" si="2"/>
        <v>Small</v>
      </c>
      <c r="I62" s="59" t="s">
        <v>287</v>
      </c>
      <c r="J62" s="5" t="str">
        <f t="shared" si="1"/>
        <v>M</v>
      </c>
    </row>
    <row r="63" spans="2:10" ht="105" x14ac:dyDescent="0.2">
      <c r="B63" s="17">
        <v>40260</v>
      </c>
      <c r="C63" s="9" t="s">
        <v>160</v>
      </c>
      <c r="D63" s="26" t="s">
        <v>161</v>
      </c>
      <c r="E63" s="5" t="s">
        <v>159</v>
      </c>
      <c r="F63" s="13" t="s">
        <v>205</v>
      </c>
      <c r="G63" s="12">
        <v>267000</v>
      </c>
      <c r="H63" s="13" t="str">
        <f t="shared" si="2"/>
        <v>Large</v>
      </c>
      <c r="I63" s="44" t="s">
        <v>286</v>
      </c>
      <c r="J63" s="5" t="str">
        <f t="shared" si="1"/>
        <v>M</v>
      </c>
    </row>
    <row r="64" spans="2:10" ht="105" x14ac:dyDescent="0.2">
      <c r="B64" s="17">
        <v>40234</v>
      </c>
      <c r="C64" s="9" t="s">
        <v>163</v>
      </c>
      <c r="D64" s="26" t="s">
        <v>164</v>
      </c>
      <c r="E64" s="5" t="s">
        <v>162</v>
      </c>
      <c r="F64" s="13" t="s">
        <v>205</v>
      </c>
      <c r="G64" s="14">
        <v>915</v>
      </c>
      <c r="H64" s="13" t="str">
        <f t="shared" si="2"/>
        <v>Small</v>
      </c>
      <c r="I64" s="44" t="s">
        <v>286</v>
      </c>
      <c r="J64" s="5" t="str">
        <f t="shared" si="1"/>
        <v>M</v>
      </c>
    </row>
    <row r="65" spans="2:10" ht="135" x14ac:dyDescent="0.2">
      <c r="B65" s="17">
        <v>40149</v>
      </c>
      <c r="C65" s="9" t="s">
        <v>167</v>
      </c>
      <c r="D65" s="26" t="s">
        <v>169</v>
      </c>
      <c r="E65" s="5" t="s">
        <v>168</v>
      </c>
      <c r="F65" s="13" t="s">
        <v>206</v>
      </c>
      <c r="G65" s="12">
        <v>88680</v>
      </c>
      <c r="H65" s="13" t="str">
        <f t="shared" si="2"/>
        <v>Large</v>
      </c>
      <c r="I65" s="59" t="s">
        <v>287</v>
      </c>
      <c r="J65" s="5" t="str">
        <f t="shared" si="1"/>
        <v>M</v>
      </c>
    </row>
    <row r="66" spans="2:10" ht="120" x14ac:dyDescent="0.2">
      <c r="B66" s="17">
        <v>40129</v>
      </c>
      <c r="C66" s="9" t="s">
        <v>171</v>
      </c>
      <c r="D66" s="26" t="s">
        <v>172</v>
      </c>
      <c r="E66" s="5" t="s">
        <v>170</v>
      </c>
      <c r="F66" s="13" t="s">
        <v>205</v>
      </c>
      <c r="G66" s="14">
        <v>6</v>
      </c>
      <c r="H66" s="13" t="str">
        <f>IF(G66&gt;$G$107, "Large", "Small")</f>
        <v>Small</v>
      </c>
      <c r="I66" s="44" t="s">
        <v>286</v>
      </c>
      <c r="J66" s="5" t="str">
        <f t="shared" si="1"/>
        <v>M</v>
      </c>
    </row>
    <row r="67" spans="2:10" ht="120" x14ac:dyDescent="0.2">
      <c r="B67" s="17">
        <v>40010</v>
      </c>
      <c r="C67" s="9" t="s">
        <v>174</v>
      </c>
      <c r="D67" s="26" t="s">
        <v>175</v>
      </c>
      <c r="E67" s="5" t="s">
        <v>173</v>
      </c>
      <c r="F67" s="13" t="s">
        <v>206</v>
      </c>
      <c r="G67" s="12">
        <v>98771</v>
      </c>
      <c r="H67" s="13" t="str">
        <f t="shared" ref="H67:H106" si="3">IF(G67&gt;$G$107, "Large", "Small")</f>
        <v>Large</v>
      </c>
      <c r="I67" s="44" t="s">
        <v>286</v>
      </c>
      <c r="J67" s="5" t="str">
        <f t="shared" si="1"/>
        <v>M</v>
      </c>
    </row>
    <row r="68" spans="2:10" ht="105" x14ac:dyDescent="0.2">
      <c r="B68" s="17">
        <v>40003</v>
      </c>
      <c r="C68" s="9" t="s">
        <v>177</v>
      </c>
      <c r="D68" s="26" t="s">
        <v>178</v>
      </c>
      <c r="E68" s="5" t="s">
        <v>176</v>
      </c>
      <c r="F68" s="13" t="s">
        <v>205</v>
      </c>
      <c r="G68" s="12">
        <v>24500</v>
      </c>
      <c r="H68" s="13" t="str">
        <f t="shared" si="3"/>
        <v>Large</v>
      </c>
      <c r="I68" s="44" t="s">
        <v>286</v>
      </c>
      <c r="J68" s="5" t="str">
        <f t="shared" si="1"/>
        <v>M</v>
      </c>
    </row>
    <row r="69" spans="2:10" ht="105" x14ac:dyDescent="0.2">
      <c r="B69" s="17">
        <v>40002</v>
      </c>
      <c r="C69" s="10" t="s">
        <v>180</v>
      </c>
      <c r="D69" s="26" t="s">
        <v>181</v>
      </c>
      <c r="E69" s="5" t="s">
        <v>179</v>
      </c>
      <c r="F69" s="13" t="s">
        <v>205</v>
      </c>
      <c r="G69" s="13">
        <v>1</v>
      </c>
      <c r="H69" s="13" t="str">
        <f t="shared" si="3"/>
        <v>Small</v>
      </c>
      <c r="I69" s="44" t="s">
        <v>286</v>
      </c>
      <c r="J69" s="5" t="str">
        <f t="shared" ref="J69:J105" si="4">IF(I69="Product expansion", "MT", "M")</f>
        <v>M</v>
      </c>
    </row>
    <row r="70" spans="2:10" ht="195" x14ac:dyDescent="0.2">
      <c r="B70" s="17">
        <v>39937</v>
      </c>
      <c r="C70" s="9" t="s">
        <v>183</v>
      </c>
      <c r="D70" s="26" t="s">
        <v>184</v>
      </c>
      <c r="E70" s="5" t="s">
        <v>182</v>
      </c>
      <c r="F70" s="13" t="s">
        <v>206</v>
      </c>
      <c r="G70" s="12">
        <v>77000</v>
      </c>
      <c r="H70" s="13" t="str">
        <f t="shared" si="3"/>
        <v>Large</v>
      </c>
      <c r="I70" s="59" t="s">
        <v>287</v>
      </c>
      <c r="J70" s="5" t="str">
        <f t="shared" si="4"/>
        <v>M</v>
      </c>
    </row>
    <row r="71" spans="2:10" ht="180" x14ac:dyDescent="0.2">
      <c r="B71" s="17">
        <v>39839</v>
      </c>
      <c r="C71" s="9" t="s">
        <v>186</v>
      </c>
      <c r="D71" s="26" t="s">
        <v>187</v>
      </c>
      <c r="E71" s="5" t="s">
        <v>185</v>
      </c>
      <c r="F71" s="13" t="s">
        <v>205</v>
      </c>
      <c r="G71" s="13">
        <v>13</v>
      </c>
      <c r="H71" s="13" t="str">
        <f t="shared" si="3"/>
        <v>Small</v>
      </c>
      <c r="I71" s="44" t="s">
        <v>286</v>
      </c>
      <c r="J71" s="5" t="str">
        <f t="shared" si="4"/>
        <v>M</v>
      </c>
    </row>
    <row r="72" spans="2:10" ht="270" x14ac:dyDescent="0.2">
      <c r="B72" s="17">
        <v>39784</v>
      </c>
      <c r="C72" s="9" t="s">
        <v>189</v>
      </c>
      <c r="D72" s="26" t="s">
        <v>190</v>
      </c>
      <c r="E72" s="5" t="s">
        <v>188</v>
      </c>
      <c r="F72" s="13" t="s">
        <v>205</v>
      </c>
      <c r="G72" s="12">
        <v>9500</v>
      </c>
      <c r="H72" s="13" t="str">
        <f t="shared" si="3"/>
        <v>Large</v>
      </c>
      <c r="I72" s="44" t="s">
        <v>286</v>
      </c>
      <c r="J72" s="5" t="str">
        <f t="shared" si="4"/>
        <v>M</v>
      </c>
    </row>
    <row r="73" spans="2:10" ht="165" x14ac:dyDescent="0.2">
      <c r="B73" s="17">
        <v>39658</v>
      </c>
      <c r="C73" s="9" t="s">
        <v>191</v>
      </c>
      <c r="D73" s="26" t="s">
        <v>193</v>
      </c>
      <c r="E73" s="5" t="s">
        <v>192</v>
      </c>
      <c r="F73" s="13" t="s">
        <v>205</v>
      </c>
      <c r="G73" s="12">
        <v>59000</v>
      </c>
      <c r="H73" s="13" t="str">
        <f t="shared" si="3"/>
        <v>Large</v>
      </c>
      <c r="I73" s="44" t="s">
        <v>286</v>
      </c>
      <c r="J73" s="5" t="str">
        <f t="shared" si="4"/>
        <v>M</v>
      </c>
    </row>
    <row r="74" spans="2:10" ht="75" x14ac:dyDescent="0.2">
      <c r="B74" s="17">
        <v>39632</v>
      </c>
      <c r="C74" s="9" t="s">
        <v>195</v>
      </c>
      <c r="D74" s="26" t="s">
        <v>196</v>
      </c>
      <c r="E74" s="5" t="s">
        <v>194</v>
      </c>
      <c r="F74" s="13" t="s">
        <v>206</v>
      </c>
      <c r="G74" s="14">
        <v>29</v>
      </c>
      <c r="H74" s="13" t="str">
        <f t="shared" si="3"/>
        <v>Small</v>
      </c>
      <c r="I74" s="43" t="s">
        <v>285</v>
      </c>
      <c r="J74" s="5" t="str">
        <f t="shared" si="4"/>
        <v>MT</v>
      </c>
    </row>
    <row r="75" spans="2:10" ht="105" x14ac:dyDescent="0.2">
      <c r="B75" s="17">
        <v>39629</v>
      </c>
      <c r="C75" s="9" t="s">
        <v>191</v>
      </c>
      <c r="D75" s="26" t="s">
        <v>193</v>
      </c>
      <c r="E75" s="5" t="s">
        <v>197</v>
      </c>
      <c r="F75" s="13" t="s">
        <v>205</v>
      </c>
      <c r="G75" s="12">
        <v>59000</v>
      </c>
      <c r="H75" s="13" t="str">
        <f t="shared" si="3"/>
        <v>Large</v>
      </c>
      <c r="I75" s="44" t="s">
        <v>286</v>
      </c>
      <c r="J75" s="5" t="str">
        <f t="shared" si="4"/>
        <v>M</v>
      </c>
    </row>
    <row r="76" spans="2:10" ht="105" x14ac:dyDescent="0.2">
      <c r="B76" s="17">
        <v>39629</v>
      </c>
      <c r="C76" s="9" t="s">
        <v>198</v>
      </c>
      <c r="D76" s="26" t="s">
        <v>199</v>
      </c>
      <c r="E76" s="5" t="s">
        <v>197</v>
      </c>
      <c r="F76" s="13" t="s">
        <v>205</v>
      </c>
      <c r="G76" s="14">
        <v>718</v>
      </c>
      <c r="H76" s="13" t="str">
        <f t="shared" si="3"/>
        <v>Small</v>
      </c>
      <c r="I76" s="44" t="s">
        <v>286</v>
      </c>
      <c r="J76" s="5" t="str">
        <f t="shared" si="4"/>
        <v>M</v>
      </c>
    </row>
    <row r="77" spans="2:10" ht="195" x14ac:dyDescent="0.2">
      <c r="B77" s="17">
        <v>39590</v>
      </c>
      <c r="C77" s="9" t="s">
        <v>201</v>
      </c>
      <c r="D77" s="26" t="s">
        <v>202</v>
      </c>
      <c r="E77" s="5" t="s">
        <v>200</v>
      </c>
      <c r="F77" s="13" t="s">
        <v>205</v>
      </c>
      <c r="G77" s="12">
        <v>92000</v>
      </c>
      <c r="H77" s="13" t="str">
        <f t="shared" si="3"/>
        <v>Large</v>
      </c>
      <c r="I77" s="44" t="s">
        <v>286</v>
      </c>
      <c r="J77" s="5" t="str">
        <f t="shared" si="4"/>
        <v>M</v>
      </c>
    </row>
    <row r="78" spans="2:10" ht="120" x14ac:dyDescent="0.2">
      <c r="B78" s="17">
        <v>39574</v>
      </c>
      <c r="C78" s="9" t="s">
        <v>177</v>
      </c>
      <c r="D78" s="26" t="s">
        <v>178</v>
      </c>
      <c r="E78" s="5" t="s">
        <v>203</v>
      </c>
      <c r="F78" s="13" t="s">
        <v>205</v>
      </c>
      <c r="G78" s="12">
        <v>24500</v>
      </c>
      <c r="H78" s="13" t="str">
        <f t="shared" si="3"/>
        <v>Large</v>
      </c>
      <c r="I78" s="44" t="s">
        <v>286</v>
      </c>
      <c r="J78" s="5" t="str">
        <f t="shared" si="4"/>
        <v>M</v>
      </c>
    </row>
    <row r="79" spans="2:10" ht="120" x14ac:dyDescent="0.2">
      <c r="B79" s="6">
        <v>39525</v>
      </c>
      <c r="C79" s="7" t="s">
        <v>145</v>
      </c>
      <c r="D79" s="29" t="s">
        <v>146</v>
      </c>
      <c r="E79" s="5" t="s">
        <v>207</v>
      </c>
      <c r="F79" s="13" t="s">
        <v>206</v>
      </c>
      <c r="G79" s="12">
        <v>6870</v>
      </c>
      <c r="H79" s="13" t="str">
        <f t="shared" si="3"/>
        <v>Large</v>
      </c>
      <c r="I79" s="59" t="s">
        <v>287</v>
      </c>
      <c r="J79" s="5" t="str">
        <f t="shared" si="4"/>
        <v>M</v>
      </c>
    </row>
    <row r="80" spans="2:10" ht="150" x14ac:dyDescent="0.2">
      <c r="B80" s="6">
        <v>39469</v>
      </c>
      <c r="C80" s="7" t="s">
        <v>209</v>
      </c>
      <c r="D80" s="29" t="s">
        <v>210</v>
      </c>
      <c r="E80" s="5" t="s">
        <v>208</v>
      </c>
      <c r="F80" s="13" t="s">
        <v>205</v>
      </c>
      <c r="G80" s="12">
        <v>262000</v>
      </c>
      <c r="H80" s="13" t="str">
        <f t="shared" si="3"/>
        <v>Large</v>
      </c>
      <c r="I80" s="44" t="s">
        <v>286</v>
      </c>
      <c r="J80" s="5" t="str">
        <f t="shared" si="4"/>
        <v>M</v>
      </c>
    </row>
    <row r="81" spans="2:10" ht="85" x14ac:dyDescent="0.2">
      <c r="B81" s="19">
        <v>39392</v>
      </c>
      <c r="C81" s="7" t="s">
        <v>211</v>
      </c>
      <c r="D81" s="20" t="s">
        <v>212</v>
      </c>
      <c r="E81" s="22" t="s">
        <v>213</v>
      </c>
      <c r="F81" s="13" t="s">
        <v>205</v>
      </c>
      <c r="G81" s="20">
        <v>536</v>
      </c>
      <c r="H81" s="13" t="str">
        <f t="shared" si="3"/>
        <v>Small</v>
      </c>
      <c r="I81" s="44" t="s">
        <v>286</v>
      </c>
      <c r="J81" s="5" t="str">
        <f t="shared" si="4"/>
        <v>M</v>
      </c>
    </row>
    <row r="82" spans="2:10" ht="150" x14ac:dyDescent="0.2">
      <c r="B82" s="19">
        <v>39359</v>
      </c>
      <c r="C82" s="7" t="s">
        <v>214</v>
      </c>
      <c r="D82" s="20" t="s">
        <v>215</v>
      </c>
      <c r="E82" s="5" t="s">
        <v>216</v>
      </c>
      <c r="F82" s="13" t="s">
        <v>205</v>
      </c>
      <c r="G82" s="20">
        <v>15</v>
      </c>
      <c r="H82" s="13" t="str">
        <f t="shared" si="3"/>
        <v>Small</v>
      </c>
      <c r="I82" s="44" t="s">
        <v>286</v>
      </c>
      <c r="J82" s="5" t="str">
        <f t="shared" si="4"/>
        <v>M</v>
      </c>
    </row>
    <row r="83" spans="2:10" ht="90" x14ac:dyDescent="0.2">
      <c r="B83" s="19">
        <v>39310</v>
      </c>
      <c r="C83" s="7" t="s">
        <v>218</v>
      </c>
      <c r="D83" s="20" t="s">
        <v>219</v>
      </c>
      <c r="E83" s="5" t="s">
        <v>217</v>
      </c>
      <c r="F83" s="13" t="s">
        <v>205</v>
      </c>
      <c r="G83" s="20">
        <v>189</v>
      </c>
      <c r="H83" s="13" t="str">
        <f t="shared" si="3"/>
        <v>Small</v>
      </c>
      <c r="I83" s="44" t="s">
        <v>286</v>
      </c>
      <c r="J83" s="5" t="str">
        <f t="shared" si="4"/>
        <v>M</v>
      </c>
    </row>
    <row r="84" spans="2:10" ht="105" x14ac:dyDescent="0.2">
      <c r="B84" s="19">
        <v>39287</v>
      </c>
      <c r="C84" s="7" t="s">
        <v>221</v>
      </c>
      <c r="D84" s="20" t="s">
        <v>222</v>
      </c>
      <c r="E84" s="5" t="s">
        <v>220</v>
      </c>
      <c r="F84" s="13" t="s">
        <v>206</v>
      </c>
      <c r="G84" s="21">
        <v>32000</v>
      </c>
      <c r="H84" s="13" t="str">
        <f t="shared" si="3"/>
        <v>Large</v>
      </c>
      <c r="I84" s="59" t="s">
        <v>287</v>
      </c>
      <c r="J84" s="5" t="str">
        <f t="shared" si="4"/>
        <v>M</v>
      </c>
    </row>
    <row r="85" spans="2:10" ht="135" x14ac:dyDescent="0.2">
      <c r="B85" s="19">
        <v>39254</v>
      </c>
      <c r="C85" s="23" t="s">
        <v>189</v>
      </c>
      <c r="D85" s="20" t="s">
        <v>190</v>
      </c>
      <c r="E85" s="5" t="s">
        <v>223</v>
      </c>
      <c r="F85" s="13" t="s">
        <v>205</v>
      </c>
      <c r="G85" s="21">
        <v>9500</v>
      </c>
      <c r="H85" s="13" t="str">
        <f t="shared" si="3"/>
        <v>Large</v>
      </c>
      <c r="I85" s="44" t="s">
        <v>286</v>
      </c>
      <c r="J85" s="5" t="str">
        <f t="shared" si="4"/>
        <v>M</v>
      </c>
    </row>
    <row r="86" spans="2:10" ht="135" x14ac:dyDescent="0.2">
      <c r="B86" s="19">
        <v>39189</v>
      </c>
      <c r="C86" s="7" t="s">
        <v>225</v>
      </c>
      <c r="D86" s="20" t="s">
        <v>226</v>
      </c>
      <c r="E86" s="5" t="s">
        <v>224</v>
      </c>
      <c r="F86" s="13" t="s">
        <v>205</v>
      </c>
      <c r="G86" s="20">
        <v>796</v>
      </c>
      <c r="H86" s="13" t="str">
        <f t="shared" si="3"/>
        <v>Small</v>
      </c>
      <c r="I86" s="59" t="s">
        <v>287</v>
      </c>
      <c r="J86" s="5" t="str">
        <f t="shared" si="4"/>
        <v>M</v>
      </c>
    </row>
    <row r="87" spans="2:10" ht="120" x14ac:dyDescent="0.2">
      <c r="B87" s="19">
        <v>39188</v>
      </c>
      <c r="C87" s="10" t="s">
        <v>228</v>
      </c>
      <c r="D87" s="20" t="s">
        <v>229</v>
      </c>
      <c r="E87" s="5" t="s">
        <v>227</v>
      </c>
      <c r="F87" s="13" t="s">
        <v>206</v>
      </c>
      <c r="G87" s="13">
        <v>7</v>
      </c>
      <c r="H87" s="13" t="str">
        <f t="shared" si="3"/>
        <v>Small</v>
      </c>
      <c r="I87" s="44" t="s">
        <v>286</v>
      </c>
      <c r="J87" s="5" t="str">
        <f t="shared" si="4"/>
        <v>M</v>
      </c>
    </row>
    <row r="88" spans="2:10" ht="105" x14ac:dyDescent="0.2">
      <c r="B88" s="19">
        <v>39162</v>
      </c>
      <c r="C88" s="7" t="s">
        <v>231</v>
      </c>
      <c r="D88" s="20" t="s">
        <v>232</v>
      </c>
      <c r="E88" s="5" t="s">
        <v>230</v>
      </c>
      <c r="F88" s="13" t="s">
        <v>205</v>
      </c>
      <c r="G88" s="21">
        <v>2699</v>
      </c>
      <c r="H88" s="13" t="str">
        <f t="shared" si="3"/>
        <v>Large</v>
      </c>
      <c r="I88" s="44" t="s">
        <v>286</v>
      </c>
      <c r="J88" s="5" t="str">
        <f t="shared" si="4"/>
        <v>M</v>
      </c>
    </row>
    <row r="89" spans="2:10" ht="180" x14ac:dyDescent="0.2">
      <c r="B89" s="19">
        <v>39114</v>
      </c>
      <c r="C89" s="23" t="s">
        <v>165</v>
      </c>
      <c r="D89" s="20" t="s">
        <v>166</v>
      </c>
      <c r="E89" s="5" t="s">
        <v>233</v>
      </c>
      <c r="F89" s="13" t="s">
        <v>206</v>
      </c>
      <c r="G89" s="21">
        <v>105000</v>
      </c>
      <c r="H89" s="13" t="str">
        <f t="shared" si="3"/>
        <v>Large</v>
      </c>
      <c r="I89" s="43" t="s">
        <v>285</v>
      </c>
      <c r="J89" s="5" t="str">
        <f t="shared" si="4"/>
        <v>MT</v>
      </c>
    </row>
    <row r="90" spans="2:10" ht="75" x14ac:dyDescent="0.2">
      <c r="B90" s="19">
        <v>39098</v>
      </c>
      <c r="C90" s="7" t="s">
        <v>235</v>
      </c>
      <c r="D90" s="20" t="s">
        <v>236</v>
      </c>
      <c r="E90" s="5" t="s">
        <v>234</v>
      </c>
      <c r="F90" s="13" t="s">
        <v>205</v>
      </c>
      <c r="G90" s="21">
        <v>41000</v>
      </c>
      <c r="H90" s="13" t="str">
        <f t="shared" si="3"/>
        <v>Large</v>
      </c>
      <c r="I90" s="44" t="s">
        <v>286</v>
      </c>
      <c r="J90" s="5" t="str">
        <f t="shared" si="4"/>
        <v>M</v>
      </c>
    </row>
    <row r="91" spans="2:10" ht="75" x14ac:dyDescent="0.2">
      <c r="B91" s="19">
        <v>39059</v>
      </c>
      <c r="C91" s="24" t="s">
        <v>237</v>
      </c>
      <c r="D91" s="20" t="s">
        <v>155</v>
      </c>
      <c r="E91" s="5" t="s">
        <v>238</v>
      </c>
      <c r="F91" s="13" t="s">
        <v>206</v>
      </c>
      <c r="G91" s="21">
        <v>46000</v>
      </c>
      <c r="H91" s="13" t="str">
        <f t="shared" si="3"/>
        <v>Large</v>
      </c>
      <c r="I91" s="59" t="s">
        <v>287</v>
      </c>
      <c r="J91" s="5" t="str">
        <f t="shared" si="4"/>
        <v>M</v>
      </c>
    </row>
    <row r="92" spans="2:10" ht="135" x14ac:dyDescent="0.2">
      <c r="B92" s="19">
        <v>39027</v>
      </c>
      <c r="C92" s="7" t="s">
        <v>241</v>
      </c>
      <c r="D92" s="20" t="s">
        <v>240</v>
      </c>
      <c r="E92" s="5" t="s">
        <v>239</v>
      </c>
      <c r="F92" s="13" t="s">
        <v>206</v>
      </c>
      <c r="G92" s="20">
        <v>454</v>
      </c>
      <c r="H92" s="13" t="str">
        <f t="shared" si="3"/>
        <v>Small</v>
      </c>
      <c r="I92" s="43" t="s">
        <v>285</v>
      </c>
      <c r="J92" s="5" t="str">
        <f t="shared" si="4"/>
        <v>MT</v>
      </c>
    </row>
    <row r="93" spans="2:10" ht="45" x14ac:dyDescent="0.2">
      <c r="B93" s="19">
        <v>39015</v>
      </c>
      <c r="C93" s="7" t="s">
        <v>242</v>
      </c>
      <c r="D93" s="20" t="s">
        <v>244</v>
      </c>
      <c r="E93" s="5" t="s">
        <v>243</v>
      </c>
      <c r="F93" s="13" t="s">
        <v>205</v>
      </c>
      <c r="G93" s="21">
        <v>5600</v>
      </c>
      <c r="H93" s="13" t="str">
        <f t="shared" si="3"/>
        <v>Large</v>
      </c>
      <c r="I93" s="43" t="s">
        <v>285</v>
      </c>
      <c r="J93" s="5" t="str">
        <f t="shared" si="4"/>
        <v>MT</v>
      </c>
    </row>
    <row r="94" spans="2:10" ht="105" x14ac:dyDescent="0.2">
      <c r="B94" s="19">
        <v>38931</v>
      </c>
      <c r="C94" s="7" t="s">
        <v>246</v>
      </c>
      <c r="D94" s="20" t="s">
        <v>247</v>
      </c>
      <c r="E94" s="5" t="s">
        <v>245</v>
      </c>
      <c r="F94" s="13" t="s">
        <v>205</v>
      </c>
      <c r="G94" s="21">
        <v>14750</v>
      </c>
      <c r="H94" s="13" t="str">
        <f t="shared" si="3"/>
        <v>Large</v>
      </c>
      <c r="I94" s="43" t="s">
        <v>285</v>
      </c>
      <c r="J94" s="5" t="str">
        <f t="shared" si="4"/>
        <v>MT</v>
      </c>
    </row>
    <row r="95" spans="2:10" ht="45" x14ac:dyDescent="0.2">
      <c r="B95" s="19">
        <v>38890</v>
      </c>
      <c r="C95" s="7" t="s">
        <v>248</v>
      </c>
      <c r="D95" s="20" t="s">
        <v>250</v>
      </c>
      <c r="E95" s="5" t="s">
        <v>249</v>
      </c>
      <c r="F95" s="13" t="s">
        <v>205</v>
      </c>
      <c r="G95" s="13">
        <v>1</v>
      </c>
      <c r="H95" s="13" t="str">
        <f t="shared" si="3"/>
        <v>Small</v>
      </c>
      <c r="I95" s="44" t="s">
        <v>286</v>
      </c>
      <c r="J95" s="5" t="str">
        <f t="shared" si="4"/>
        <v>M</v>
      </c>
    </row>
    <row r="96" spans="2:10" ht="105" x14ac:dyDescent="0.2">
      <c r="B96" s="19">
        <v>38883</v>
      </c>
      <c r="C96" s="23" t="s">
        <v>186</v>
      </c>
      <c r="D96" s="20" t="s">
        <v>187</v>
      </c>
      <c r="E96" s="5" t="s">
        <v>251</v>
      </c>
      <c r="F96" s="13" t="s">
        <v>205</v>
      </c>
      <c r="G96" s="13">
        <v>13</v>
      </c>
      <c r="H96" s="13" t="str">
        <f t="shared" si="3"/>
        <v>Small</v>
      </c>
      <c r="I96" s="44" t="s">
        <v>286</v>
      </c>
      <c r="J96" s="5" t="str">
        <f t="shared" si="4"/>
        <v>M</v>
      </c>
    </row>
    <row r="97" spans="2:10" ht="180" x14ac:dyDescent="0.2">
      <c r="B97" s="19">
        <v>38867</v>
      </c>
      <c r="C97" s="23" t="s">
        <v>145</v>
      </c>
      <c r="D97" s="20" t="s">
        <v>146</v>
      </c>
      <c r="E97" s="5" t="s">
        <v>252</v>
      </c>
      <c r="F97" s="13" t="s">
        <v>205</v>
      </c>
      <c r="G97" s="21">
        <v>6870</v>
      </c>
      <c r="H97" s="13" t="str">
        <f t="shared" si="3"/>
        <v>Large</v>
      </c>
      <c r="I97" s="43" t="s">
        <v>285</v>
      </c>
      <c r="J97" s="5" t="str">
        <f t="shared" si="4"/>
        <v>MT</v>
      </c>
    </row>
    <row r="98" spans="2:10" ht="180" x14ac:dyDescent="0.2">
      <c r="B98" s="19">
        <v>38792</v>
      </c>
      <c r="C98" s="7" t="s">
        <v>254</v>
      </c>
      <c r="D98" s="20" t="s">
        <v>255</v>
      </c>
      <c r="E98" s="5" t="s">
        <v>253</v>
      </c>
      <c r="F98" s="13" t="s">
        <v>205</v>
      </c>
      <c r="G98" s="21">
        <v>4700</v>
      </c>
      <c r="H98" s="13" t="str">
        <f t="shared" si="3"/>
        <v>Large</v>
      </c>
      <c r="I98" s="43" t="s">
        <v>285</v>
      </c>
      <c r="J98" s="5" t="str">
        <f t="shared" si="4"/>
        <v>MT</v>
      </c>
    </row>
    <row r="99" spans="2:10" ht="135" x14ac:dyDescent="0.2">
      <c r="B99" s="19">
        <v>38736</v>
      </c>
      <c r="C99" s="23" t="s">
        <v>186</v>
      </c>
      <c r="D99" s="20" t="s">
        <v>187</v>
      </c>
      <c r="E99" s="5" t="s">
        <v>256</v>
      </c>
      <c r="F99" s="13" t="s">
        <v>206</v>
      </c>
      <c r="G99" s="13">
        <v>13</v>
      </c>
      <c r="H99" s="13" t="str">
        <f t="shared" si="3"/>
        <v>Small</v>
      </c>
      <c r="I99" s="59" t="s">
        <v>287</v>
      </c>
      <c r="J99" s="5" t="str">
        <f t="shared" si="4"/>
        <v>M</v>
      </c>
    </row>
    <row r="100" spans="2:10" ht="240" x14ac:dyDescent="0.2">
      <c r="B100" s="19">
        <v>38608</v>
      </c>
      <c r="C100" s="23" t="s">
        <v>186</v>
      </c>
      <c r="D100" s="20" t="s">
        <v>187</v>
      </c>
      <c r="E100" s="5" t="s">
        <v>258</v>
      </c>
      <c r="F100" s="13" t="s">
        <v>205</v>
      </c>
      <c r="G100" s="13">
        <v>13</v>
      </c>
      <c r="H100" s="13" t="str">
        <f t="shared" si="3"/>
        <v>Small</v>
      </c>
      <c r="I100" s="44" t="s">
        <v>286</v>
      </c>
      <c r="J100" s="5" t="str">
        <f t="shared" si="4"/>
        <v>M</v>
      </c>
    </row>
    <row r="101" spans="2:10" ht="120" x14ac:dyDescent="0.2">
      <c r="B101" s="19">
        <v>38560</v>
      </c>
      <c r="C101" s="7" t="s">
        <v>259</v>
      </c>
      <c r="D101" s="20" t="s">
        <v>260</v>
      </c>
      <c r="E101" s="5" t="s">
        <v>257</v>
      </c>
      <c r="F101" s="13" t="s">
        <v>205</v>
      </c>
      <c r="G101" s="21">
        <v>210000</v>
      </c>
      <c r="H101" s="13" t="str">
        <f t="shared" si="3"/>
        <v>Large</v>
      </c>
      <c r="I101" s="43" t="s">
        <v>285</v>
      </c>
      <c r="J101" s="5" t="str">
        <f t="shared" si="4"/>
        <v>MT</v>
      </c>
    </row>
    <row r="102" spans="2:10" ht="90" x14ac:dyDescent="0.2">
      <c r="B102" s="19">
        <v>38539</v>
      </c>
      <c r="C102" s="25" t="s">
        <v>186</v>
      </c>
      <c r="D102" s="20" t="s">
        <v>187</v>
      </c>
      <c r="E102" s="5" t="s">
        <v>261</v>
      </c>
      <c r="F102" s="13" t="s">
        <v>206</v>
      </c>
      <c r="G102" s="13">
        <v>13</v>
      </c>
      <c r="H102" s="13" t="str">
        <f t="shared" si="3"/>
        <v>Small</v>
      </c>
      <c r="I102" s="59" t="s">
        <v>287</v>
      </c>
      <c r="J102" s="5" t="str">
        <f t="shared" si="4"/>
        <v>M</v>
      </c>
    </row>
    <row r="103" spans="2:10" ht="60" x14ac:dyDescent="0.2">
      <c r="B103" s="19">
        <v>38509</v>
      </c>
      <c r="C103" s="23" t="s">
        <v>145</v>
      </c>
      <c r="D103" s="20" t="s">
        <v>146</v>
      </c>
      <c r="E103" s="5" t="s">
        <v>262</v>
      </c>
      <c r="F103" s="13" t="s">
        <v>206</v>
      </c>
      <c r="G103" s="21">
        <v>6870</v>
      </c>
      <c r="H103" s="13" t="str">
        <f t="shared" si="3"/>
        <v>Large</v>
      </c>
      <c r="I103" s="43" t="s">
        <v>285</v>
      </c>
      <c r="J103" s="5" t="str">
        <f t="shared" si="4"/>
        <v>MT</v>
      </c>
    </row>
    <row r="104" spans="2:10" ht="150" x14ac:dyDescent="0.2">
      <c r="B104" s="19">
        <v>38483</v>
      </c>
      <c r="C104" s="7" t="s">
        <v>264</v>
      </c>
      <c r="D104" s="20" t="s">
        <v>265</v>
      </c>
      <c r="E104" s="5" t="s">
        <v>263</v>
      </c>
      <c r="F104" s="13" t="s">
        <v>205</v>
      </c>
      <c r="G104" s="21">
        <v>34000</v>
      </c>
      <c r="H104" s="13" t="str">
        <f t="shared" si="3"/>
        <v>Large</v>
      </c>
      <c r="I104" s="59" t="s">
        <v>287</v>
      </c>
      <c r="J104" s="5" t="str">
        <f t="shared" si="4"/>
        <v>M</v>
      </c>
    </row>
    <row r="105" spans="2:10" ht="180" x14ac:dyDescent="0.2">
      <c r="B105" s="19">
        <v>38447</v>
      </c>
      <c r="C105" s="7" t="s">
        <v>267</v>
      </c>
      <c r="D105" s="20" t="s">
        <v>268</v>
      </c>
      <c r="E105" s="5" t="s">
        <v>266</v>
      </c>
      <c r="F105" s="13" t="s">
        <v>205</v>
      </c>
      <c r="G105" s="20">
        <v>35</v>
      </c>
      <c r="H105" s="13" t="str">
        <f t="shared" si="3"/>
        <v>Small</v>
      </c>
      <c r="I105" s="44" t="s">
        <v>286</v>
      </c>
      <c r="J105" s="5" t="str">
        <f t="shared" si="4"/>
        <v>M</v>
      </c>
    </row>
    <row r="106" spans="2:10" ht="195" x14ac:dyDescent="0.2">
      <c r="B106" s="19">
        <v>38292</v>
      </c>
      <c r="C106" s="7" t="s">
        <v>270</v>
      </c>
      <c r="D106" s="20" t="s">
        <v>271</v>
      </c>
      <c r="E106" s="5" t="s">
        <v>269</v>
      </c>
      <c r="F106" s="13" t="s">
        <v>206</v>
      </c>
      <c r="G106" s="21">
        <v>14000</v>
      </c>
      <c r="H106" s="13" t="str">
        <f t="shared" si="3"/>
        <v>Large</v>
      </c>
      <c r="I106" s="43" t="s">
        <v>285</v>
      </c>
      <c r="J106" s="5" t="str">
        <f>IF(I106="Product expansion", "MT", "M")</f>
        <v>MT</v>
      </c>
    </row>
    <row r="107" spans="2:10" x14ac:dyDescent="0.2">
      <c r="G107" s="60">
        <f>MEDIAN(G2:G106)</f>
        <v>1977</v>
      </c>
    </row>
    <row r="108" spans="2:10" x14ac:dyDescent="0.2">
      <c r="I108" s="43">
        <f>COUNTIF(I2:I106, "Business expansion")</f>
        <v>57</v>
      </c>
    </row>
    <row r="109" spans="2:10" x14ac:dyDescent="0.2">
      <c r="I109" s="43">
        <f>COUNTIF(I2:I106, "Geographic expansion")</f>
        <v>15</v>
      </c>
    </row>
    <row r="110" spans="2:10" x14ac:dyDescent="0.2">
      <c r="I110" s="43">
        <f>COUNTIF(I2:I106, "Product expansion")</f>
        <v>33</v>
      </c>
    </row>
    <row r="111" spans="2:10" x14ac:dyDescent="0.2">
      <c r="I111" s="43">
        <f>SUM(I108:I110)</f>
        <v>105</v>
      </c>
    </row>
  </sheetData>
  <autoFilter ref="D1:D107" xr:uid="{4E5820D1-8AED-E84E-8E08-BD3722141FD6}"/>
  <pageMargins left="0.70866141732283472" right="0.70866141732283472" top="0.74803149606299213" bottom="0.74803149606299213" header="0.31496062992125984" footer="0.31496062992125984"/>
  <pageSetup paperSize="9" scale="5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AF144-A466-6247-9C5C-A38D25D6F878}">
  <dimension ref="A2:D56"/>
  <sheetViews>
    <sheetView workbookViewId="0">
      <selection activeCell="E48" sqref="E48"/>
    </sheetView>
  </sheetViews>
  <sheetFormatPr baseColWidth="10" defaultRowHeight="15" x14ac:dyDescent="0.2"/>
  <cols>
    <col min="1" max="1" width="34" bestFit="1" customWidth="1"/>
    <col min="2" max="2" width="18.83203125" bestFit="1" customWidth="1"/>
    <col min="3" max="3" width="20.33203125" bestFit="1" customWidth="1"/>
  </cols>
  <sheetData>
    <row r="2" spans="1:3" x14ac:dyDescent="0.2">
      <c r="A2" s="30" t="s">
        <v>275</v>
      </c>
      <c r="B2" s="30" t="s">
        <v>276</v>
      </c>
    </row>
    <row r="3" spans="1:3" ht="16" x14ac:dyDescent="0.2">
      <c r="A3" s="76" t="s">
        <v>281</v>
      </c>
      <c r="B3" s="76"/>
      <c r="C3" s="76"/>
    </row>
    <row r="4" spans="1:3" ht="16" x14ac:dyDescent="0.2">
      <c r="A4" s="31" t="s">
        <v>278</v>
      </c>
      <c r="B4" s="31" t="s">
        <v>277</v>
      </c>
      <c r="C4" s="31" t="s">
        <v>280</v>
      </c>
    </row>
    <row r="5" spans="1:3" ht="16" x14ac:dyDescent="0.2">
      <c r="A5" s="32">
        <v>2004</v>
      </c>
      <c r="B5" s="33">
        <v>1</v>
      </c>
      <c r="C5" s="34">
        <f>B5/$B$21</f>
        <v>4.1666666666666666E-3</v>
      </c>
    </row>
    <row r="6" spans="1:3" ht="16" x14ac:dyDescent="0.2">
      <c r="A6" s="32">
        <v>2005</v>
      </c>
      <c r="B6" s="33">
        <v>9</v>
      </c>
      <c r="C6" s="34">
        <f t="shared" ref="C6:C20" si="0">B6/$B$21</f>
        <v>3.7499999999999999E-2</v>
      </c>
    </row>
    <row r="7" spans="1:3" ht="16" x14ac:dyDescent="0.2">
      <c r="A7" s="32">
        <v>2006</v>
      </c>
      <c r="B7" s="33">
        <v>17</v>
      </c>
      <c r="C7" s="34">
        <f t="shared" si="0"/>
        <v>7.0833333333333331E-2</v>
      </c>
    </row>
    <row r="8" spans="1:3" ht="16" x14ac:dyDescent="0.2">
      <c r="A8" s="32">
        <v>2007</v>
      </c>
      <c r="B8" s="33">
        <v>34</v>
      </c>
      <c r="C8" s="34">
        <f t="shared" si="0"/>
        <v>0.14166666666666666</v>
      </c>
    </row>
    <row r="9" spans="1:3" ht="16" x14ac:dyDescent="0.2">
      <c r="A9" s="32">
        <v>2008</v>
      </c>
      <c r="B9" s="33">
        <v>27</v>
      </c>
      <c r="C9" s="34">
        <f t="shared" si="0"/>
        <v>0.1125</v>
      </c>
    </row>
    <row r="10" spans="1:3" ht="16" x14ac:dyDescent="0.2">
      <c r="A10" s="32">
        <v>2009</v>
      </c>
      <c r="B10" s="33">
        <v>20</v>
      </c>
      <c r="C10" s="34">
        <f t="shared" si="0"/>
        <v>8.3333333333333329E-2</v>
      </c>
    </row>
    <row r="11" spans="1:3" ht="16" x14ac:dyDescent="0.2">
      <c r="A11" s="32">
        <v>2010</v>
      </c>
      <c r="B11" s="33">
        <v>17</v>
      </c>
      <c r="C11" s="34">
        <f t="shared" si="0"/>
        <v>7.0833333333333331E-2</v>
      </c>
    </row>
    <row r="12" spans="1:3" ht="16" x14ac:dyDescent="0.2">
      <c r="A12" s="32">
        <v>2011</v>
      </c>
      <c r="B12" s="33">
        <v>15</v>
      </c>
      <c r="C12" s="34">
        <f t="shared" si="0"/>
        <v>6.25E-2</v>
      </c>
    </row>
    <row r="13" spans="1:3" ht="16" x14ac:dyDescent="0.2">
      <c r="A13" s="32">
        <v>2012</v>
      </c>
      <c r="B13" s="33">
        <v>16</v>
      </c>
      <c r="C13" s="34">
        <f t="shared" si="0"/>
        <v>6.6666666666666666E-2</v>
      </c>
    </row>
    <row r="14" spans="1:3" ht="16" x14ac:dyDescent="0.2">
      <c r="A14" s="32">
        <v>2013</v>
      </c>
      <c r="B14" s="33">
        <v>10</v>
      </c>
      <c r="C14" s="34">
        <f t="shared" si="0"/>
        <v>4.1666666666666664E-2</v>
      </c>
    </row>
    <row r="15" spans="1:3" ht="16" x14ac:dyDescent="0.2">
      <c r="A15" s="32">
        <v>2014</v>
      </c>
      <c r="B15" s="33">
        <v>12</v>
      </c>
      <c r="C15" s="34">
        <f t="shared" si="0"/>
        <v>0.05</v>
      </c>
    </row>
    <row r="16" spans="1:3" ht="16" x14ac:dyDescent="0.2">
      <c r="A16" s="32">
        <v>2015</v>
      </c>
      <c r="B16" s="33">
        <v>7</v>
      </c>
      <c r="C16" s="34">
        <f t="shared" si="0"/>
        <v>2.9166666666666667E-2</v>
      </c>
    </row>
    <row r="17" spans="1:4" ht="16" x14ac:dyDescent="0.2">
      <c r="A17" s="32">
        <v>2016</v>
      </c>
      <c r="B17" s="33">
        <v>2</v>
      </c>
      <c r="C17" s="34">
        <f t="shared" si="0"/>
        <v>8.3333333333333332E-3</v>
      </c>
      <c r="D17">
        <f>AVERAGE(B5:B20)</f>
        <v>15</v>
      </c>
    </row>
    <row r="18" spans="1:4" ht="16" x14ac:dyDescent="0.2">
      <c r="A18" s="32">
        <v>2017</v>
      </c>
      <c r="B18" s="33">
        <v>18</v>
      </c>
      <c r="C18" s="34">
        <f t="shared" si="0"/>
        <v>7.4999999999999997E-2</v>
      </c>
    </row>
    <row r="19" spans="1:4" ht="16" x14ac:dyDescent="0.2">
      <c r="A19" s="32">
        <v>2018</v>
      </c>
      <c r="B19" s="33">
        <v>17</v>
      </c>
      <c r="C19" s="34">
        <f t="shared" si="0"/>
        <v>7.0833333333333331E-2</v>
      </c>
    </row>
    <row r="20" spans="1:4" ht="16" x14ac:dyDescent="0.2">
      <c r="A20" s="32">
        <v>2019</v>
      </c>
      <c r="B20" s="33">
        <v>18</v>
      </c>
      <c r="C20" s="34">
        <f t="shared" si="0"/>
        <v>7.4999999999999997E-2</v>
      </c>
    </row>
    <row r="21" spans="1:4" ht="16" x14ac:dyDescent="0.2">
      <c r="A21" s="35" t="s">
        <v>279</v>
      </c>
      <c r="B21" s="35">
        <f>SUM(B5:B20)</f>
        <v>240</v>
      </c>
      <c r="C21" s="36">
        <f>B21/$B$21</f>
        <v>1</v>
      </c>
    </row>
    <row r="22" spans="1:4" ht="16" x14ac:dyDescent="0.2">
      <c r="A22" s="39"/>
      <c r="B22" s="39"/>
      <c r="C22" s="40"/>
    </row>
    <row r="23" spans="1:4" ht="16" x14ac:dyDescent="0.2">
      <c r="A23" s="76" t="s">
        <v>284</v>
      </c>
      <c r="B23" s="76"/>
      <c r="C23" s="76"/>
    </row>
    <row r="24" spans="1:4" ht="16" x14ac:dyDescent="0.2">
      <c r="A24" s="35" t="s">
        <v>282</v>
      </c>
      <c r="B24" s="35" t="s">
        <v>283</v>
      </c>
      <c r="C24" s="35" t="s">
        <v>280</v>
      </c>
    </row>
    <row r="25" spans="1:4" ht="16" x14ac:dyDescent="0.2">
      <c r="A25" s="33" t="s">
        <v>205</v>
      </c>
      <c r="B25" s="33">
        <v>73</v>
      </c>
      <c r="C25" s="37">
        <v>0.64601769911504425</v>
      </c>
    </row>
    <row r="26" spans="1:4" ht="16" x14ac:dyDescent="0.2">
      <c r="A26" s="33" t="s">
        <v>206</v>
      </c>
      <c r="B26" s="33">
        <v>40</v>
      </c>
      <c r="C26" s="37">
        <v>0.35398230088495575</v>
      </c>
    </row>
    <row r="27" spans="1:4" ht="16" x14ac:dyDescent="0.2">
      <c r="A27" s="35" t="s">
        <v>279</v>
      </c>
      <c r="B27" s="35">
        <v>113</v>
      </c>
      <c r="C27" s="38">
        <v>1</v>
      </c>
    </row>
    <row r="31" spans="1:4" x14ac:dyDescent="0.2">
      <c r="A31">
        <v>2004</v>
      </c>
      <c r="B31">
        <v>1</v>
      </c>
      <c r="C31" s="48">
        <f>B31/$B$47</f>
        <v>9.5238095238095247E-3</v>
      </c>
    </row>
    <row r="32" spans="1:4" x14ac:dyDescent="0.2">
      <c r="A32">
        <v>2005</v>
      </c>
      <c r="B32">
        <v>6</v>
      </c>
      <c r="C32" s="48">
        <f t="shared" ref="C32:C47" si="1">B32/$B$47</f>
        <v>5.7142857142857141E-2</v>
      </c>
    </row>
    <row r="33" spans="1:4" x14ac:dyDescent="0.2">
      <c r="A33">
        <v>2006</v>
      </c>
      <c r="B33">
        <v>9</v>
      </c>
      <c r="C33" s="48">
        <f t="shared" si="1"/>
        <v>8.5714285714285715E-2</v>
      </c>
    </row>
    <row r="34" spans="1:4" x14ac:dyDescent="0.2">
      <c r="A34">
        <v>2007</v>
      </c>
      <c r="B34">
        <v>10</v>
      </c>
      <c r="C34" s="48">
        <f t="shared" si="1"/>
        <v>9.5238095238095233E-2</v>
      </c>
    </row>
    <row r="35" spans="1:4" x14ac:dyDescent="0.2">
      <c r="A35">
        <v>2008</v>
      </c>
      <c r="B35">
        <v>9</v>
      </c>
      <c r="C35" s="48">
        <f t="shared" si="1"/>
        <v>8.5714285714285715E-2</v>
      </c>
    </row>
    <row r="36" spans="1:4" x14ac:dyDescent="0.2">
      <c r="A36">
        <v>2009</v>
      </c>
      <c r="B36">
        <v>7</v>
      </c>
      <c r="C36" s="48">
        <f t="shared" si="1"/>
        <v>6.6666666666666666E-2</v>
      </c>
    </row>
    <row r="37" spans="1:4" x14ac:dyDescent="0.2">
      <c r="A37">
        <v>2010</v>
      </c>
      <c r="B37">
        <v>4</v>
      </c>
      <c r="C37" s="48">
        <f t="shared" si="1"/>
        <v>3.8095238095238099E-2</v>
      </c>
    </row>
    <row r="38" spans="1:4" x14ac:dyDescent="0.2">
      <c r="A38">
        <v>2011</v>
      </c>
      <c r="B38">
        <v>6</v>
      </c>
      <c r="C38" s="48">
        <f t="shared" si="1"/>
        <v>5.7142857142857141E-2</v>
      </c>
      <c r="D38">
        <f>AVERAGE(B31:B46)</f>
        <v>6.5625</v>
      </c>
    </row>
    <row r="39" spans="1:4" x14ac:dyDescent="0.2">
      <c r="A39">
        <v>2012</v>
      </c>
      <c r="B39">
        <v>4</v>
      </c>
      <c r="C39" s="48">
        <f t="shared" si="1"/>
        <v>3.8095238095238099E-2</v>
      </c>
      <c r="D39" s="45">
        <f>D38/B47</f>
        <v>6.25E-2</v>
      </c>
    </row>
    <row r="40" spans="1:4" x14ac:dyDescent="0.2">
      <c r="A40">
        <v>2013</v>
      </c>
      <c r="B40">
        <v>2</v>
      </c>
      <c r="C40" s="48">
        <f t="shared" si="1"/>
        <v>1.9047619047619049E-2</v>
      </c>
    </row>
    <row r="41" spans="1:4" x14ac:dyDescent="0.2">
      <c r="A41">
        <v>2014</v>
      </c>
      <c r="B41">
        <v>12</v>
      </c>
      <c r="C41" s="48">
        <f t="shared" si="1"/>
        <v>0.11428571428571428</v>
      </c>
    </row>
    <row r="42" spans="1:4" x14ac:dyDescent="0.2">
      <c r="A42">
        <v>2015</v>
      </c>
      <c r="B42">
        <v>2</v>
      </c>
      <c r="C42" s="48">
        <f t="shared" si="1"/>
        <v>1.9047619047619049E-2</v>
      </c>
    </row>
    <row r="43" spans="1:4" x14ac:dyDescent="0.2">
      <c r="A43">
        <v>2016</v>
      </c>
      <c r="B43">
        <v>1</v>
      </c>
      <c r="C43" s="48">
        <f t="shared" si="1"/>
        <v>9.5238095238095247E-3</v>
      </c>
    </row>
    <row r="44" spans="1:4" x14ac:dyDescent="0.2">
      <c r="A44">
        <v>2017</v>
      </c>
      <c r="B44">
        <v>11</v>
      </c>
      <c r="C44" s="48">
        <f t="shared" si="1"/>
        <v>0.10476190476190476</v>
      </c>
    </row>
    <row r="45" spans="1:4" x14ac:dyDescent="0.2">
      <c r="A45">
        <v>2018</v>
      </c>
      <c r="B45">
        <v>10</v>
      </c>
      <c r="C45" s="48">
        <f t="shared" si="1"/>
        <v>9.5238095238095233E-2</v>
      </c>
    </row>
    <row r="46" spans="1:4" x14ac:dyDescent="0.2">
      <c r="A46">
        <v>2019</v>
      </c>
      <c r="B46">
        <v>11</v>
      </c>
      <c r="C46" s="48">
        <f t="shared" si="1"/>
        <v>0.10476190476190476</v>
      </c>
    </row>
    <row r="47" spans="1:4" x14ac:dyDescent="0.2">
      <c r="B47">
        <f>SUM(B31:B46)</f>
        <v>105</v>
      </c>
      <c r="C47" s="48">
        <f t="shared" si="1"/>
        <v>1</v>
      </c>
    </row>
    <row r="51" spans="1:3" ht="16" x14ac:dyDescent="0.2">
      <c r="A51" s="77" t="s">
        <v>306</v>
      </c>
      <c r="B51" s="77"/>
      <c r="C51" s="77"/>
    </row>
    <row r="52" spans="1:3" ht="16" x14ac:dyDescent="0.2">
      <c r="A52" s="35" t="s">
        <v>302</v>
      </c>
      <c r="B52" s="35" t="s">
        <v>304</v>
      </c>
      <c r="C52" s="35" t="s">
        <v>305</v>
      </c>
    </row>
    <row r="53" spans="1:3" ht="16" x14ac:dyDescent="0.2">
      <c r="A53" s="39" t="s">
        <v>286</v>
      </c>
      <c r="B53" s="39">
        <v>57</v>
      </c>
      <c r="C53" s="61">
        <f>B53/$B$56</f>
        <v>0.53773584905660377</v>
      </c>
    </row>
    <row r="54" spans="1:3" ht="16" x14ac:dyDescent="0.2">
      <c r="A54" s="39" t="s">
        <v>303</v>
      </c>
      <c r="B54" s="39">
        <v>15</v>
      </c>
      <c r="C54" s="61">
        <f>B54/$B$56</f>
        <v>0.14150943396226415</v>
      </c>
    </row>
    <row r="55" spans="1:3" ht="16" x14ac:dyDescent="0.2">
      <c r="A55" s="39" t="s">
        <v>285</v>
      </c>
      <c r="B55" s="39">
        <v>33</v>
      </c>
      <c r="C55" s="61">
        <f>B55/$B$56</f>
        <v>0.31132075471698112</v>
      </c>
    </row>
    <row r="56" spans="1:3" ht="16" x14ac:dyDescent="0.2">
      <c r="A56" s="35" t="s">
        <v>279</v>
      </c>
      <c r="B56" s="35">
        <v>106</v>
      </c>
      <c r="C56" s="38">
        <f>B56/$B$56</f>
        <v>1</v>
      </c>
    </row>
  </sheetData>
  <mergeCells count="3">
    <mergeCell ref="A3:C3"/>
    <mergeCell ref="A23:C23"/>
    <mergeCell ref="A51:C51"/>
  </mergeCells>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07CB2-7C95-3140-B196-1FB0DA4B0AE8}">
  <dimension ref="A1:C113"/>
  <sheetViews>
    <sheetView topLeftCell="A57" workbookViewId="0">
      <selection activeCell="D122" sqref="D122"/>
    </sheetView>
  </sheetViews>
  <sheetFormatPr baseColWidth="10" defaultRowHeight="15" x14ac:dyDescent="0.2"/>
  <cols>
    <col min="1" max="1" width="16" bestFit="1" customWidth="1"/>
    <col min="2" max="2" width="15.6640625" bestFit="1" customWidth="1"/>
    <col min="3" max="3" width="12.83203125" bestFit="1" customWidth="1"/>
  </cols>
  <sheetData>
    <row r="1" spans="1:2" ht="16" x14ac:dyDescent="0.2">
      <c r="A1" s="26" t="s">
        <v>76</v>
      </c>
      <c r="B1" s="13" t="s">
        <v>205</v>
      </c>
    </row>
    <row r="2" spans="1:2" ht="16" x14ac:dyDescent="0.2">
      <c r="A2" s="26" t="s">
        <v>53</v>
      </c>
      <c r="B2" s="13" t="s">
        <v>205</v>
      </c>
    </row>
    <row r="3" spans="1:2" ht="17" x14ac:dyDescent="0.2">
      <c r="A3" s="27" t="s">
        <v>12</v>
      </c>
      <c r="B3" s="13" t="s">
        <v>205</v>
      </c>
    </row>
    <row r="4" spans="1:2" ht="16" x14ac:dyDescent="0.2">
      <c r="A4" s="26" t="s">
        <v>14</v>
      </c>
      <c r="B4" s="13" t="s">
        <v>205</v>
      </c>
    </row>
    <row r="5" spans="1:2" ht="16" x14ac:dyDescent="0.2">
      <c r="A5" s="26" t="s">
        <v>18</v>
      </c>
      <c r="B5" s="13" t="s">
        <v>206</v>
      </c>
    </row>
    <row r="6" spans="1:2" ht="16" x14ac:dyDescent="0.2">
      <c r="A6" s="26" t="s">
        <v>21</v>
      </c>
      <c r="B6" s="13" t="s">
        <v>206</v>
      </c>
    </row>
    <row r="7" spans="1:2" ht="16" x14ac:dyDescent="0.2">
      <c r="A7" s="26" t="s">
        <v>24</v>
      </c>
      <c r="B7" s="13" t="s">
        <v>205</v>
      </c>
    </row>
    <row r="8" spans="1:2" ht="16" x14ac:dyDescent="0.2">
      <c r="A8" s="26" t="s">
        <v>27</v>
      </c>
      <c r="B8" s="13" t="s">
        <v>205</v>
      </c>
    </row>
    <row r="9" spans="1:2" ht="16" x14ac:dyDescent="0.2">
      <c r="A9" s="26" t="s">
        <v>28</v>
      </c>
      <c r="B9" s="13" t="s">
        <v>205</v>
      </c>
    </row>
    <row r="10" spans="1:2" ht="17" x14ac:dyDescent="0.2">
      <c r="A10" s="27" t="s">
        <v>32</v>
      </c>
      <c r="B10" s="13" t="s">
        <v>205</v>
      </c>
    </row>
    <row r="11" spans="1:2" ht="17" x14ac:dyDescent="0.2">
      <c r="A11" s="27" t="s">
        <v>35</v>
      </c>
      <c r="B11" s="13" t="s">
        <v>206</v>
      </c>
    </row>
    <row r="12" spans="1:2" ht="16" x14ac:dyDescent="0.2">
      <c r="A12" s="26" t="s">
        <v>38</v>
      </c>
      <c r="B12" s="13" t="s">
        <v>205</v>
      </c>
    </row>
    <row r="13" spans="1:2" ht="16" x14ac:dyDescent="0.2">
      <c r="A13" s="26" t="s">
        <v>28</v>
      </c>
      <c r="B13" s="13" t="s">
        <v>206</v>
      </c>
    </row>
    <row r="14" spans="1:2" ht="16" x14ac:dyDescent="0.2">
      <c r="A14" s="26" t="s">
        <v>43</v>
      </c>
      <c r="B14" s="13" t="s">
        <v>205</v>
      </c>
    </row>
    <row r="15" spans="1:2" ht="16" x14ac:dyDescent="0.2">
      <c r="A15" s="26" t="s">
        <v>46</v>
      </c>
      <c r="B15" s="13" t="s">
        <v>205</v>
      </c>
    </row>
    <row r="16" spans="1:2" ht="16" x14ac:dyDescent="0.2">
      <c r="A16" s="26" t="s">
        <v>24</v>
      </c>
      <c r="B16" s="13" t="s">
        <v>206</v>
      </c>
    </row>
    <row r="17" spans="1:2" ht="16" x14ac:dyDescent="0.2">
      <c r="A17" s="26" t="s">
        <v>49</v>
      </c>
      <c r="B17" s="13" t="s">
        <v>205</v>
      </c>
    </row>
    <row r="18" spans="1:2" ht="16" x14ac:dyDescent="0.2">
      <c r="A18" s="26" t="s">
        <v>54</v>
      </c>
      <c r="B18" s="13" t="s">
        <v>205</v>
      </c>
    </row>
    <row r="19" spans="1:2" ht="16" x14ac:dyDescent="0.2">
      <c r="A19" s="26" t="s">
        <v>58</v>
      </c>
      <c r="B19" s="13" t="s">
        <v>205</v>
      </c>
    </row>
    <row r="20" spans="1:2" ht="16" x14ac:dyDescent="0.2">
      <c r="A20" s="26" t="s">
        <v>61</v>
      </c>
      <c r="B20" s="13" t="s">
        <v>206</v>
      </c>
    </row>
    <row r="21" spans="1:2" ht="16" x14ac:dyDescent="0.2">
      <c r="A21" s="26" t="s">
        <v>64</v>
      </c>
      <c r="B21" s="13" t="s">
        <v>205</v>
      </c>
    </row>
    <row r="22" spans="1:2" ht="16" x14ac:dyDescent="0.2">
      <c r="A22" s="26" t="s">
        <v>67</v>
      </c>
      <c r="B22" s="13" t="s">
        <v>206</v>
      </c>
    </row>
    <row r="23" spans="1:2" ht="16" x14ac:dyDescent="0.2">
      <c r="A23" s="26" t="s">
        <v>70</v>
      </c>
      <c r="B23" s="13" t="s">
        <v>205</v>
      </c>
    </row>
    <row r="24" spans="1:2" ht="16" x14ac:dyDescent="0.2">
      <c r="A24" s="26" t="s">
        <v>73</v>
      </c>
      <c r="B24" s="13" t="s">
        <v>206</v>
      </c>
    </row>
    <row r="25" spans="1:2" ht="16" x14ac:dyDescent="0.2">
      <c r="A25" s="26" t="s">
        <v>49</v>
      </c>
      <c r="B25" s="13" t="s">
        <v>206</v>
      </c>
    </row>
    <row r="26" spans="1:2" ht="16" x14ac:dyDescent="0.2">
      <c r="A26" s="26" t="s">
        <v>76</v>
      </c>
      <c r="B26" s="13" t="s">
        <v>206</v>
      </c>
    </row>
    <row r="27" spans="1:2" ht="16" x14ac:dyDescent="0.2">
      <c r="A27" s="26" t="s">
        <v>79</v>
      </c>
      <c r="B27" s="13" t="s">
        <v>205</v>
      </c>
    </row>
    <row r="28" spans="1:2" ht="16" x14ac:dyDescent="0.2">
      <c r="A28" s="26" t="s">
        <v>82</v>
      </c>
      <c r="B28" s="13" t="s">
        <v>205</v>
      </c>
    </row>
    <row r="29" spans="1:2" ht="16" x14ac:dyDescent="0.2">
      <c r="A29" s="26" t="s">
        <v>85</v>
      </c>
      <c r="B29" s="13" t="s">
        <v>205</v>
      </c>
    </row>
    <row r="30" spans="1:2" ht="16" x14ac:dyDescent="0.2">
      <c r="A30" s="26" t="s">
        <v>272</v>
      </c>
      <c r="B30" s="13" t="s">
        <v>205</v>
      </c>
    </row>
    <row r="31" spans="1:2" ht="16" x14ac:dyDescent="0.2">
      <c r="A31" s="26" t="s">
        <v>90</v>
      </c>
      <c r="B31" s="13" t="s">
        <v>206</v>
      </c>
    </row>
    <row r="32" spans="1:2" ht="16" x14ac:dyDescent="0.2">
      <c r="A32" s="26" t="s">
        <v>93</v>
      </c>
      <c r="B32" s="13" t="s">
        <v>205</v>
      </c>
    </row>
    <row r="33" spans="1:2" ht="16" x14ac:dyDescent="0.2">
      <c r="A33" s="26" t="s">
        <v>96</v>
      </c>
      <c r="B33" s="13" t="s">
        <v>205</v>
      </c>
    </row>
    <row r="34" spans="1:2" ht="16" x14ac:dyDescent="0.2">
      <c r="A34" s="26" t="s">
        <v>99</v>
      </c>
      <c r="B34" s="13" t="s">
        <v>205</v>
      </c>
    </row>
    <row r="35" spans="1:2" ht="16" x14ac:dyDescent="0.2">
      <c r="A35" s="26" t="s">
        <v>96</v>
      </c>
      <c r="B35" s="13" t="s">
        <v>205</v>
      </c>
    </row>
    <row r="36" spans="1:2" ht="16" x14ac:dyDescent="0.2">
      <c r="A36" s="26" t="s">
        <v>104</v>
      </c>
      <c r="B36" s="13" t="s">
        <v>205</v>
      </c>
    </row>
    <row r="37" spans="1:2" ht="16" x14ac:dyDescent="0.2">
      <c r="A37" s="26" t="s">
        <v>105</v>
      </c>
      <c r="B37" s="13" t="s">
        <v>205</v>
      </c>
    </row>
    <row r="38" spans="1:2" ht="17" x14ac:dyDescent="0.2">
      <c r="A38" s="27" t="s">
        <v>106</v>
      </c>
      <c r="B38" s="13" t="s">
        <v>206</v>
      </c>
    </row>
    <row r="39" spans="1:2" ht="17" x14ac:dyDescent="0.2">
      <c r="A39" s="27" t="s">
        <v>106</v>
      </c>
      <c r="B39" s="13" t="s">
        <v>206</v>
      </c>
    </row>
    <row r="40" spans="1:2" ht="17" x14ac:dyDescent="0.2">
      <c r="A40" s="27" t="s">
        <v>106</v>
      </c>
      <c r="B40" s="13" t="s">
        <v>206</v>
      </c>
    </row>
    <row r="41" spans="1:2" ht="17" x14ac:dyDescent="0.2">
      <c r="A41" s="27" t="s">
        <v>106</v>
      </c>
      <c r="B41" s="13" t="s">
        <v>205</v>
      </c>
    </row>
    <row r="42" spans="1:2" ht="17" x14ac:dyDescent="0.2">
      <c r="A42" s="27" t="s">
        <v>106</v>
      </c>
      <c r="B42" s="13" t="s">
        <v>205</v>
      </c>
    </row>
    <row r="43" spans="1:2" ht="17" x14ac:dyDescent="0.2">
      <c r="A43" s="28" t="s">
        <v>106</v>
      </c>
      <c r="B43" s="13" t="s">
        <v>206</v>
      </c>
    </row>
    <row r="44" spans="1:2" ht="17" x14ac:dyDescent="0.2">
      <c r="A44" s="28" t="s">
        <v>106</v>
      </c>
      <c r="B44" s="13" t="s">
        <v>205</v>
      </c>
    </row>
    <row r="45" spans="1:2" ht="16" x14ac:dyDescent="0.2">
      <c r="A45" s="26" t="s">
        <v>117</v>
      </c>
      <c r="B45" s="13" t="s">
        <v>205</v>
      </c>
    </row>
    <row r="46" spans="1:2" ht="17" x14ac:dyDescent="0.2">
      <c r="A46" s="28" t="s">
        <v>106</v>
      </c>
      <c r="B46" s="13" t="s">
        <v>205</v>
      </c>
    </row>
    <row r="47" spans="1:2" ht="16" x14ac:dyDescent="0.2">
      <c r="A47" s="26" t="s">
        <v>96</v>
      </c>
      <c r="B47" s="13" t="s">
        <v>206</v>
      </c>
    </row>
    <row r="48" spans="1:2" ht="16" x14ac:dyDescent="0.2">
      <c r="A48" s="26" t="s">
        <v>122</v>
      </c>
      <c r="B48" s="13" t="s">
        <v>205</v>
      </c>
    </row>
    <row r="49" spans="1:2" ht="16" x14ac:dyDescent="0.2">
      <c r="A49" s="26" t="s">
        <v>96</v>
      </c>
      <c r="B49" s="13" t="s">
        <v>205</v>
      </c>
    </row>
    <row r="50" spans="1:2" ht="16" x14ac:dyDescent="0.2">
      <c r="A50" s="26" t="s">
        <v>126</v>
      </c>
      <c r="B50" s="13" t="s">
        <v>206</v>
      </c>
    </row>
    <row r="51" spans="1:2" ht="16" x14ac:dyDescent="0.2">
      <c r="A51" s="26" t="s">
        <v>273</v>
      </c>
      <c r="B51" s="13" t="s">
        <v>206</v>
      </c>
    </row>
    <row r="52" spans="1:2" ht="16" x14ac:dyDescent="0.2">
      <c r="A52" s="26" t="s">
        <v>131</v>
      </c>
      <c r="B52" s="13" t="s">
        <v>206</v>
      </c>
    </row>
    <row r="53" spans="1:2" ht="16" x14ac:dyDescent="0.2">
      <c r="A53" s="26" t="s">
        <v>134</v>
      </c>
      <c r="B53" s="13" t="s">
        <v>206</v>
      </c>
    </row>
    <row r="54" spans="1:2" ht="16" x14ac:dyDescent="0.2">
      <c r="A54" s="26" t="s">
        <v>137</v>
      </c>
      <c r="B54" s="13" t="s">
        <v>206</v>
      </c>
    </row>
    <row r="55" spans="1:2" ht="16" x14ac:dyDescent="0.2">
      <c r="A55" s="26" t="s">
        <v>140</v>
      </c>
      <c r="B55" s="13" t="s">
        <v>205</v>
      </c>
    </row>
    <row r="56" spans="1:2" ht="16" x14ac:dyDescent="0.2">
      <c r="A56" s="26" t="s">
        <v>143</v>
      </c>
      <c r="B56" s="13" t="s">
        <v>206</v>
      </c>
    </row>
    <row r="57" spans="1:2" ht="16" x14ac:dyDescent="0.2">
      <c r="A57" s="26" t="s">
        <v>146</v>
      </c>
      <c r="B57" s="13" t="s">
        <v>205</v>
      </c>
    </row>
    <row r="58" spans="1:2" ht="16" x14ac:dyDescent="0.2">
      <c r="A58" s="26" t="s">
        <v>149</v>
      </c>
      <c r="B58" s="13" t="s">
        <v>206</v>
      </c>
    </row>
    <row r="59" spans="1:2" ht="17" x14ac:dyDescent="0.2">
      <c r="A59" s="27" t="s">
        <v>152</v>
      </c>
      <c r="B59" s="13" t="s">
        <v>205</v>
      </c>
    </row>
    <row r="60" spans="1:2" ht="16" x14ac:dyDescent="0.2">
      <c r="A60" s="26" t="s">
        <v>155</v>
      </c>
      <c r="B60" s="13" t="s">
        <v>205</v>
      </c>
    </row>
    <row r="61" spans="1:2" ht="16" x14ac:dyDescent="0.2">
      <c r="A61" s="26" t="s">
        <v>158</v>
      </c>
      <c r="B61" s="13" t="s">
        <v>206</v>
      </c>
    </row>
    <row r="62" spans="1:2" ht="16" x14ac:dyDescent="0.2">
      <c r="A62" s="26" t="s">
        <v>161</v>
      </c>
      <c r="B62" s="13" t="s">
        <v>205</v>
      </c>
    </row>
    <row r="63" spans="1:2" ht="16" x14ac:dyDescent="0.2">
      <c r="A63" s="26" t="s">
        <v>164</v>
      </c>
      <c r="B63" s="13" t="s">
        <v>205</v>
      </c>
    </row>
    <row r="64" spans="1:2" ht="16" x14ac:dyDescent="0.2">
      <c r="A64" s="26" t="s">
        <v>169</v>
      </c>
      <c r="B64" s="13" t="s">
        <v>206</v>
      </c>
    </row>
    <row r="65" spans="1:2" ht="16" x14ac:dyDescent="0.2">
      <c r="A65" s="26" t="s">
        <v>172</v>
      </c>
      <c r="B65" s="13" t="s">
        <v>205</v>
      </c>
    </row>
    <row r="66" spans="1:2" ht="16" x14ac:dyDescent="0.2">
      <c r="A66" s="26" t="s">
        <v>175</v>
      </c>
      <c r="B66" s="13" t="s">
        <v>206</v>
      </c>
    </row>
    <row r="67" spans="1:2" ht="16" x14ac:dyDescent="0.2">
      <c r="A67" s="26" t="s">
        <v>178</v>
      </c>
      <c r="B67" s="13" t="s">
        <v>205</v>
      </c>
    </row>
    <row r="68" spans="1:2" ht="16" x14ac:dyDescent="0.2">
      <c r="A68" s="26" t="s">
        <v>181</v>
      </c>
      <c r="B68" s="13" t="s">
        <v>205</v>
      </c>
    </row>
    <row r="69" spans="1:2" ht="16" x14ac:dyDescent="0.2">
      <c r="A69" s="26" t="s">
        <v>184</v>
      </c>
      <c r="B69" s="13" t="s">
        <v>206</v>
      </c>
    </row>
    <row r="70" spans="1:2" ht="16" x14ac:dyDescent="0.2">
      <c r="A70" s="26" t="s">
        <v>187</v>
      </c>
      <c r="B70" s="13" t="s">
        <v>205</v>
      </c>
    </row>
    <row r="71" spans="1:2" ht="16" x14ac:dyDescent="0.2">
      <c r="A71" s="26" t="s">
        <v>190</v>
      </c>
      <c r="B71" s="13" t="s">
        <v>205</v>
      </c>
    </row>
    <row r="72" spans="1:2" ht="16" x14ac:dyDescent="0.2">
      <c r="A72" s="26" t="s">
        <v>193</v>
      </c>
      <c r="B72" s="13" t="s">
        <v>205</v>
      </c>
    </row>
    <row r="73" spans="1:2" ht="16" x14ac:dyDescent="0.2">
      <c r="A73" s="26" t="s">
        <v>196</v>
      </c>
      <c r="B73" s="13" t="s">
        <v>206</v>
      </c>
    </row>
    <row r="74" spans="1:2" ht="16" x14ac:dyDescent="0.2">
      <c r="A74" s="26" t="s">
        <v>193</v>
      </c>
      <c r="B74" s="13" t="s">
        <v>205</v>
      </c>
    </row>
    <row r="75" spans="1:2" ht="16" x14ac:dyDescent="0.2">
      <c r="A75" s="26" t="s">
        <v>199</v>
      </c>
      <c r="B75" s="13" t="s">
        <v>205</v>
      </c>
    </row>
    <row r="76" spans="1:2" ht="16" x14ac:dyDescent="0.2">
      <c r="A76" s="26" t="s">
        <v>202</v>
      </c>
      <c r="B76" s="13" t="s">
        <v>205</v>
      </c>
    </row>
    <row r="77" spans="1:2" ht="16" x14ac:dyDescent="0.2">
      <c r="A77" s="26" t="s">
        <v>178</v>
      </c>
      <c r="B77" s="13" t="s">
        <v>205</v>
      </c>
    </row>
    <row r="78" spans="1:2" ht="16" x14ac:dyDescent="0.2">
      <c r="A78" s="29" t="s">
        <v>146</v>
      </c>
      <c r="B78" s="13" t="s">
        <v>206</v>
      </c>
    </row>
    <row r="79" spans="1:2" ht="16" x14ac:dyDescent="0.2">
      <c r="A79" s="29" t="s">
        <v>210</v>
      </c>
      <c r="B79" s="13" t="s">
        <v>205</v>
      </c>
    </row>
    <row r="80" spans="1:2" ht="16" x14ac:dyDescent="0.2">
      <c r="A80" s="20" t="s">
        <v>212</v>
      </c>
      <c r="B80" s="13" t="s">
        <v>205</v>
      </c>
    </row>
    <row r="81" spans="1:2" ht="16" x14ac:dyDescent="0.2">
      <c r="A81" s="20" t="s">
        <v>215</v>
      </c>
      <c r="B81" s="13" t="s">
        <v>205</v>
      </c>
    </row>
    <row r="82" spans="1:2" ht="16" x14ac:dyDescent="0.2">
      <c r="A82" s="20" t="s">
        <v>219</v>
      </c>
      <c r="B82" s="13" t="s">
        <v>205</v>
      </c>
    </row>
    <row r="83" spans="1:2" ht="16" x14ac:dyDescent="0.2">
      <c r="A83" s="20" t="s">
        <v>222</v>
      </c>
      <c r="B83" s="13" t="s">
        <v>206</v>
      </c>
    </row>
    <row r="84" spans="1:2" ht="16" x14ac:dyDescent="0.2">
      <c r="A84" s="20" t="s">
        <v>190</v>
      </c>
      <c r="B84" s="13" t="s">
        <v>205</v>
      </c>
    </row>
    <row r="85" spans="1:2" ht="16" x14ac:dyDescent="0.2">
      <c r="A85" s="20" t="s">
        <v>226</v>
      </c>
      <c r="B85" s="13" t="s">
        <v>205</v>
      </c>
    </row>
    <row r="86" spans="1:2" ht="16" x14ac:dyDescent="0.2">
      <c r="A86" s="20" t="s">
        <v>229</v>
      </c>
      <c r="B86" s="13" t="s">
        <v>206</v>
      </c>
    </row>
    <row r="87" spans="1:2" ht="16" x14ac:dyDescent="0.2">
      <c r="A87" s="20" t="s">
        <v>232</v>
      </c>
      <c r="B87" s="13" t="s">
        <v>205</v>
      </c>
    </row>
    <row r="88" spans="1:2" ht="16" x14ac:dyDescent="0.2">
      <c r="A88" s="20" t="s">
        <v>166</v>
      </c>
      <c r="B88" s="13" t="s">
        <v>206</v>
      </c>
    </row>
    <row r="89" spans="1:2" ht="16" x14ac:dyDescent="0.2">
      <c r="A89" s="20" t="s">
        <v>236</v>
      </c>
      <c r="B89" s="13" t="s">
        <v>205</v>
      </c>
    </row>
    <row r="90" spans="1:2" ht="16" x14ac:dyDescent="0.2">
      <c r="A90" s="20" t="s">
        <v>155</v>
      </c>
      <c r="B90" s="13" t="s">
        <v>206</v>
      </c>
    </row>
    <row r="91" spans="1:2" ht="16" x14ac:dyDescent="0.2">
      <c r="A91" s="20" t="s">
        <v>240</v>
      </c>
      <c r="B91" s="13" t="s">
        <v>206</v>
      </c>
    </row>
    <row r="92" spans="1:2" ht="16" x14ac:dyDescent="0.2">
      <c r="A92" s="20" t="s">
        <v>244</v>
      </c>
      <c r="B92" s="13" t="s">
        <v>205</v>
      </c>
    </row>
    <row r="93" spans="1:2" ht="16" x14ac:dyDescent="0.2">
      <c r="A93" s="20" t="s">
        <v>247</v>
      </c>
      <c r="B93" s="13" t="s">
        <v>205</v>
      </c>
    </row>
    <row r="94" spans="1:2" ht="16" x14ac:dyDescent="0.2">
      <c r="A94" s="20" t="s">
        <v>250</v>
      </c>
      <c r="B94" s="13" t="s">
        <v>205</v>
      </c>
    </row>
    <row r="95" spans="1:2" ht="16" x14ac:dyDescent="0.2">
      <c r="A95" s="20" t="s">
        <v>187</v>
      </c>
      <c r="B95" s="13" t="s">
        <v>205</v>
      </c>
    </row>
    <row r="96" spans="1:2" ht="16" x14ac:dyDescent="0.2">
      <c r="A96" s="20" t="s">
        <v>146</v>
      </c>
      <c r="B96" s="13" t="s">
        <v>205</v>
      </c>
    </row>
    <row r="97" spans="1:3" ht="16" x14ac:dyDescent="0.2">
      <c r="A97" s="20" t="s">
        <v>255</v>
      </c>
      <c r="B97" s="13" t="s">
        <v>205</v>
      </c>
    </row>
    <row r="98" spans="1:3" ht="16" x14ac:dyDescent="0.2">
      <c r="A98" s="20" t="s">
        <v>187</v>
      </c>
      <c r="B98" s="13" t="s">
        <v>206</v>
      </c>
    </row>
    <row r="99" spans="1:3" ht="16" x14ac:dyDescent="0.2">
      <c r="A99" s="20" t="s">
        <v>187</v>
      </c>
      <c r="B99" s="13" t="s">
        <v>205</v>
      </c>
    </row>
    <row r="100" spans="1:3" ht="16" x14ac:dyDescent="0.2">
      <c r="A100" s="20" t="s">
        <v>260</v>
      </c>
      <c r="B100" s="13" t="s">
        <v>205</v>
      </c>
    </row>
    <row r="101" spans="1:3" ht="16" x14ac:dyDescent="0.2">
      <c r="A101" s="20" t="s">
        <v>187</v>
      </c>
      <c r="B101" s="13" t="s">
        <v>206</v>
      </c>
    </row>
    <row r="102" spans="1:3" ht="16" x14ac:dyDescent="0.2">
      <c r="A102" s="20" t="s">
        <v>146</v>
      </c>
      <c r="B102" s="13" t="s">
        <v>206</v>
      </c>
    </row>
    <row r="103" spans="1:3" ht="16" x14ac:dyDescent="0.2">
      <c r="A103" s="20" t="s">
        <v>265</v>
      </c>
      <c r="B103" s="13" t="s">
        <v>205</v>
      </c>
    </row>
    <row r="104" spans="1:3" ht="16" x14ac:dyDescent="0.2">
      <c r="A104" s="20" t="s">
        <v>268</v>
      </c>
      <c r="B104" s="13" t="s">
        <v>205</v>
      </c>
    </row>
    <row r="105" spans="1:3" ht="16" x14ac:dyDescent="0.2">
      <c r="A105" s="20" t="s">
        <v>271</v>
      </c>
      <c r="B105" s="13" t="s">
        <v>206</v>
      </c>
    </row>
    <row r="109" spans="1:3" ht="16" x14ac:dyDescent="0.2">
      <c r="A109" s="76" t="s">
        <v>284</v>
      </c>
      <c r="B109" s="76"/>
      <c r="C109" s="76"/>
    </row>
    <row r="110" spans="1:3" ht="16" x14ac:dyDescent="0.2">
      <c r="A110" s="35" t="s">
        <v>282</v>
      </c>
      <c r="B110" s="35" t="s">
        <v>283</v>
      </c>
      <c r="C110" s="35" t="s">
        <v>280</v>
      </c>
    </row>
    <row r="111" spans="1:3" ht="16" x14ac:dyDescent="0.2">
      <c r="A111" s="33" t="s">
        <v>205</v>
      </c>
      <c r="B111" s="33">
        <f>COUNTIF(B1:B105, "Domestic")</f>
        <v>67</v>
      </c>
      <c r="C111" s="37">
        <f>B111/$B$113</f>
        <v>0.63809523809523805</v>
      </c>
    </row>
    <row r="112" spans="1:3" ht="16" x14ac:dyDescent="0.2">
      <c r="A112" s="33" t="s">
        <v>206</v>
      </c>
      <c r="B112" s="33">
        <f>COUNTIF(B1:B105, "Oversea")</f>
        <v>38</v>
      </c>
      <c r="C112" s="37">
        <f>B112/$B$113</f>
        <v>0.3619047619047619</v>
      </c>
    </row>
    <row r="113" spans="1:3" ht="16" x14ac:dyDescent="0.2">
      <c r="A113" s="35" t="s">
        <v>279</v>
      </c>
      <c r="B113" s="35">
        <f>B111+B112</f>
        <v>105</v>
      </c>
      <c r="C113" s="38">
        <f>B113/$B$113</f>
        <v>1</v>
      </c>
    </row>
  </sheetData>
  <mergeCells count="1">
    <mergeCell ref="A109:C109"/>
  </mergeCells>
  <pageMargins left="0.7" right="0.7" top="0.75" bottom="0.75" header="0.3" footer="0.3"/>
  <pageSetup paperSize="9"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5A1A6-1B60-B84A-BB50-1AD9ADF87C9A}">
  <dimension ref="A1:V66"/>
  <sheetViews>
    <sheetView workbookViewId="0">
      <selection activeCell="J2" sqref="J2"/>
    </sheetView>
  </sheetViews>
  <sheetFormatPr baseColWidth="10" defaultRowHeight="16" x14ac:dyDescent="0.2"/>
  <cols>
    <col min="1" max="1" width="16.83203125" style="46" bestFit="1" customWidth="1"/>
    <col min="2" max="2" width="15.6640625" style="46" customWidth="1"/>
    <col min="3" max="3" width="20" style="46" customWidth="1"/>
    <col min="4" max="4" width="18.1640625" style="46" customWidth="1"/>
    <col min="5" max="5" width="11.1640625" style="68" customWidth="1"/>
  </cols>
  <sheetData>
    <row r="1" spans="1:8" x14ac:dyDescent="0.2">
      <c r="A1" s="76" t="s">
        <v>301</v>
      </c>
      <c r="B1" s="76"/>
      <c r="C1" s="76"/>
      <c r="D1" s="76"/>
      <c r="E1" s="74"/>
    </row>
    <row r="2" spans="1:8" x14ac:dyDescent="0.2">
      <c r="A2" s="50" t="s">
        <v>300</v>
      </c>
      <c r="B2" s="50" t="s">
        <v>313</v>
      </c>
      <c r="C2" s="50" t="s">
        <v>314</v>
      </c>
      <c r="D2" s="50" t="s">
        <v>289</v>
      </c>
    </row>
    <row r="3" spans="1:8" x14ac:dyDescent="0.2">
      <c r="A3" s="51">
        <v>-10</v>
      </c>
      <c r="B3" s="54">
        <v>1.2999999999999999E-3</v>
      </c>
      <c r="C3" s="66">
        <v>0.53333333333333333</v>
      </c>
      <c r="D3" s="55">
        <v>1.2586999999999999</v>
      </c>
      <c r="G3">
        <v>56</v>
      </c>
      <c r="H3" s="65">
        <f>G3/105</f>
        <v>0.53333333333333333</v>
      </c>
    </row>
    <row r="4" spans="1:8" x14ac:dyDescent="0.2">
      <c r="A4" s="51">
        <v>-9</v>
      </c>
      <c r="B4" s="54">
        <v>4.7000000000000002E-3</v>
      </c>
      <c r="C4" s="66">
        <v>0.33333333333333331</v>
      </c>
      <c r="D4" s="55">
        <v>-1.2225999999999999</v>
      </c>
      <c r="G4">
        <v>35</v>
      </c>
      <c r="H4" s="65">
        <f>G4/105</f>
        <v>0.33333333333333331</v>
      </c>
    </row>
    <row r="5" spans="1:8" x14ac:dyDescent="0.2">
      <c r="A5" s="51">
        <v>-8</v>
      </c>
      <c r="B5" s="54">
        <v>2.0999999999999999E-3</v>
      </c>
      <c r="C5" s="66">
        <v>0.50476190476190474</v>
      </c>
      <c r="D5" s="55">
        <v>1.4472</v>
      </c>
      <c r="G5">
        <v>53</v>
      </c>
      <c r="H5" s="65">
        <f t="shared" ref="H5:H23" si="0">G5/105</f>
        <v>0.50476190476190474</v>
      </c>
    </row>
    <row r="6" spans="1:8" x14ac:dyDescent="0.2">
      <c r="A6" s="51">
        <v>-7</v>
      </c>
      <c r="B6" s="54">
        <v>-6.1999999999999998E-3</v>
      </c>
      <c r="C6" s="66">
        <v>0.52380952380952384</v>
      </c>
      <c r="D6" s="55">
        <v>-1.3474999999999999</v>
      </c>
      <c r="G6">
        <v>55</v>
      </c>
      <c r="H6" s="65">
        <f t="shared" si="0"/>
        <v>0.52380952380952384</v>
      </c>
    </row>
    <row r="7" spans="1:8" x14ac:dyDescent="0.2">
      <c r="A7" s="51">
        <v>-6</v>
      </c>
      <c r="B7" s="54">
        <v>-2.9999999999999997E-4</v>
      </c>
      <c r="C7" s="66">
        <v>0.38095238095238093</v>
      </c>
      <c r="D7" s="55">
        <v>-1.641</v>
      </c>
      <c r="G7">
        <v>40</v>
      </c>
      <c r="H7" s="65">
        <f t="shared" si="0"/>
        <v>0.38095238095238093</v>
      </c>
    </row>
    <row r="8" spans="1:8" x14ac:dyDescent="0.2">
      <c r="A8" s="51">
        <v>-5</v>
      </c>
      <c r="B8" s="54">
        <v>-1.4E-3</v>
      </c>
      <c r="C8" s="66">
        <v>0.43809523809523809</v>
      </c>
      <c r="D8" s="55">
        <v>-0.94979999999999998</v>
      </c>
      <c r="G8">
        <v>46</v>
      </c>
      <c r="H8" s="65">
        <f t="shared" si="0"/>
        <v>0.43809523809523809</v>
      </c>
    </row>
    <row r="9" spans="1:8" x14ac:dyDescent="0.2">
      <c r="A9" s="51">
        <v>-4</v>
      </c>
      <c r="B9" s="54">
        <v>1.3299999999999999E-2</v>
      </c>
      <c r="C9" s="66">
        <v>0.580952380952381</v>
      </c>
      <c r="D9" s="55">
        <v>2.4805999999999999</v>
      </c>
      <c r="G9">
        <v>61</v>
      </c>
      <c r="H9" s="65">
        <f t="shared" si="0"/>
        <v>0.580952380952381</v>
      </c>
    </row>
    <row r="10" spans="1:8" x14ac:dyDescent="0.2">
      <c r="A10" s="51">
        <v>-3</v>
      </c>
      <c r="B10" s="54">
        <v>1.43E-2</v>
      </c>
      <c r="C10" s="66">
        <v>0.54285714285714282</v>
      </c>
      <c r="D10" s="55">
        <v>2.9457</v>
      </c>
      <c r="G10">
        <v>57</v>
      </c>
      <c r="H10" s="65">
        <f t="shared" si="0"/>
        <v>0.54285714285714282</v>
      </c>
    </row>
    <row r="11" spans="1:8" x14ac:dyDescent="0.2">
      <c r="A11" s="51">
        <v>-2</v>
      </c>
      <c r="B11" s="54">
        <v>8.5000000000000006E-3</v>
      </c>
      <c r="C11" s="66">
        <v>0.46666666666666667</v>
      </c>
      <c r="D11" s="55">
        <v>0.41849999999999998</v>
      </c>
      <c r="G11">
        <v>49</v>
      </c>
      <c r="H11" s="65">
        <f t="shared" si="0"/>
        <v>0.46666666666666667</v>
      </c>
    </row>
    <row r="12" spans="1:8" x14ac:dyDescent="0.2">
      <c r="A12" s="51">
        <v>-1</v>
      </c>
      <c r="B12" s="54">
        <v>-2E-3</v>
      </c>
      <c r="C12" s="66">
        <v>0.49523809523809526</v>
      </c>
      <c r="D12" s="55">
        <v>-0.83760000000000001</v>
      </c>
      <c r="G12">
        <v>52</v>
      </c>
      <c r="H12" s="65">
        <f t="shared" si="0"/>
        <v>0.49523809523809526</v>
      </c>
    </row>
    <row r="13" spans="1:8" x14ac:dyDescent="0.2">
      <c r="A13" s="51">
        <v>0</v>
      </c>
      <c r="B13" s="54">
        <v>1.0500000000000001E-2</v>
      </c>
      <c r="C13" s="66">
        <v>0.56190476190476191</v>
      </c>
      <c r="D13" s="55">
        <v>2.1366999999999998</v>
      </c>
      <c r="G13">
        <v>59</v>
      </c>
      <c r="H13" s="65">
        <f t="shared" si="0"/>
        <v>0.56190476190476191</v>
      </c>
    </row>
    <row r="14" spans="1:8" x14ac:dyDescent="0.2">
      <c r="A14" s="51">
        <v>1</v>
      </c>
      <c r="B14" s="54">
        <v>7.4999999999999997E-3</v>
      </c>
      <c r="C14" s="66">
        <v>0.50476190476190474</v>
      </c>
      <c r="D14" s="55">
        <v>1.7217</v>
      </c>
      <c r="G14">
        <v>53</v>
      </c>
      <c r="H14" s="65">
        <f t="shared" si="0"/>
        <v>0.50476190476190474</v>
      </c>
    </row>
    <row r="15" spans="1:8" x14ac:dyDescent="0.2">
      <c r="A15" s="51">
        <v>2</v>
      </c>
      <c r="B15" s="54">
        <v>6.7000000000000002E-3</v>
      </c>
      <c r="C15" s="66">
        <v>0.50476190476190474</v>
      </c>
      <c r="D15" s="55">
        <v>0.66400000000000003</v>
      </c>
      <c r="G15">
        <v>53</v>
      </c>
      <c r="H15" s="65">
        <f t="shared" si="0"/>
        <v>0.50476190476190474</v>
      </c>
    </row>
    <row r="16" spans="1:8" x14ac:dyDescent="0.2">
      <c r="A16" s="51">
        <v>3</v>
      </c>
      <c r="B16" s="54">
        <v>4.7999999999999996E-3</v>
      </c>
      <c r="C16" s="66">
        <v>0.50476190476190474</v>
      </c>
      <c r="D16" s="55">
        <v>0.95479999999999998</v>
      </c>
      <c r="F16" s="45">
        <f>MAX(B3:B23)</f>
        <v>1.43E-2</v>
      </c>
      <c r="G16">
        <v>53</v>
      </c>
      <c r="H16" s="65">
        <f t="shared" si="0"/>
        <v>0.50476190476190474</v>
      </c>
    </row>
    <row r="17" spans="1:8" x14ac:dyDescent="0.2">
      <c r="A17" s="51">
        <v>4</v>
      </c>
      <c r="B17" s="54">
        <v>-4.0000000000000002E-4</v>
      </c>
      <c r="C17" s="66">
        <v>0.45714285714285713</v>
      </c>
      <c r="D17" s="55">
        <v>-0.12529999999999999</v>
      </c>
      <c r="F17" s="45">
        <f>MIN(B3:B23)</f>
        <v>-6.8999999999999999E-3</v>
      </c>
      <c r="G17">
        <v>48</v>
      </c>
      <c r="H17" s="65">
        <f t="shared" si="0"/>
        <v>0.45714285714285713</v>
      </c>
    </row>
    <row r="18" spans="1:8" x14ac:dyDescent="0.2">
      <c r="A18" s="51">
        <v>5</v>
      </c>
      <c r="B18" s="54">
        <v>-5.9999999999999995E-4</v>
      </c>
      <c r="C18" s="66">
        <v>0.55238095238095242</v>
      </c>
      <c r="D18" s="55">
        <v>1.7632000000000001</v>
      </c>
      <c r="G18">
        <v>58</v>
      </c>
      <c r="H18" s="65">
        <f t="shared" si="0"/>
        <v>0.55238095238095242</v>
      </c>
    </row>
    <row r="19" spans="1:8" x14ac:dyDescent="0.2">
      <c r="A19" s="51">
        <v>6</v>
      </c>
      <c r="B19" s="54">
        <v>-4.5999999999999999E-3</v>
      </c>
      <c r="C19" s="66">
        <v>0.40952380952380951</v>
      </c>
      <c r="D19" s="55">
        <v>-0.62739999999999996</v>
      </c>
      <c r="G19">
        <v>43</v>
      </c>
      <c r="H19" s="65">
        <f t="shared" si="0"/>
        <v>0.40952380952380951</v>
      </c>
    </row>
    <row r="20" spans="1:8" x14ac:dyDescent="0.2">
      <c r="A20" s="51">
        <v>7</v>
      </c>
      <c r="B20" s="54">
        <v>-5.0000000000000001E-4</v>
      </c>
      <c r="C20" s="66">
        <v>0.45714285714285713</v>
      </c>
      <c r="D20" s="55">
        <v>0.44280000000000003</v>
      </c>
      <c r="G20">
        <v>48</v>
      </c>
      <c r="H20" s="65">
        <f t="shared" si="0"/>
        <v>0.45714285714285713</v>
      </c>
    </row>
    <row r="21" spans="1:8" x14ac:dyDescent="0.2">
      <c r="A21" s="51">
        <v>8</v>
      </c>
      <c r="B21" s="54">
        <v>2.2000000000000001E-3</v>
      </c>
      <c r="C21" s="66">
        <v>0.39047619047619048</v>
      </c>
      <c r="D21" s="55">
        <v>0.1925</v>
      </c>
      <c r="G21">
        <v>41</v>
      </c>
      <c r="H21" s="65">
        <f t="shared" si="0"/>
        <v>0.39047619047619048</v>
      </c>
    </row>
    <row r="22" spans="1:8" x14ac:dyDescent="0.2">
      <c r="A22" s="51">
        <v>9</v>
      </c>
      <c r="B22" s="54">
        <v>-6.8999999999999999E-3</v>
      </c>
      <c r="C22" s="66">
        <v>0.40952380952380951</v>
      </c>
      <c r="D22" s="55">
        <v>-1.613</v>
      </c>
      <c r="G22">
        <v>43</v>
      </c>
      <c r="H22" s="65">
        <f t="shared" si="0"/>
        <v>0.40952380952380951</v>
      </c>
    </row>
    <row r="23" spans="1:8" x14ac:dyDescent="0.2">
      <c r="A23" s="41">
        <v>10</v>
      </c>
      <c r="B23" s="56">
        <v>-1.6999999999999999E-3</v>
      </c>
      <c r="C23" s="67">
        <v>0.45714285714285713</v>
      </c>
      <c r="D23" s="57">
        <v>6.7000000000000004E-2</v>
      </c>
      <c r="G23">
        <v>48</v>
      </c>
      <c r="H23" s="65">
        <f t="shared" si="0"/>
        <v>0.45714285714285713</v>
      </c>
    </row>
    <row r="24" spans="1:8" x14ac:dyDescent="0.2">
      <c r="A24" s="52"/>
      <c r="B24" s="53"/>
      <c r="C24" s="52"/>
      <c r="D24" s="52"/>
      <c r="E24" s="69"/>
    </row>
    <row r="25" spans="1:8" x14ac:dyDescent="0.2">
      <c r="A25" s="76" t="s">
        <v>315</v>
      </c>
      <c r="B25" s="76"/>
      <c r="C25" s="76"/>
      <c r="D25" s="76"/>
      <c r="E25" s="74"/>
    </row>
    <row r="26" spans="1:8" x14ac:dyDescent="0.2">
      <c r="A26" s="50" t="s">
        <v>292</v>
      </c>
      <c r="B26" s="50" t="s">
        <v>297</v>
      </c>
      <c r="C26" s="50" t="s">
        <v>316</v>
      </c>
      <c r="D26" s="50" t="s">
        <v>289</v>
      </c>
      <c r="E26" s="62"/>
    </row>
    <row r="27" spans="1:8" x14ac:dyDescent="0.2">
      <c r="A27" s="62" t="s">
        <v>298</v>
      </c>
      <c r="B27" s="63">
        <v>5.1499999999999997E-2</v>
      </c>
      <c r="C27" s="73">
        <v>0.65714285714285714</v>
      </c>
      <c r="D27" s="64">
        <v>1.7739</v>
      </c>
      <c r="E27" s="64"/>
      <c r="G27" s="72">
        <v>69</v>
      </c>
      <c r="H27">
        <f t="shared" ref="H27:H32" si="1">G27/105</f>
        <v>0.65714285714285714</v>
      </c>
    </row>
    <row r="28" spans="1:8" x14ac:dyDescent="0.2">
      <c r="A28" s="62" t="s">
        <v>295</v>
      </c>
      <c r="B28" s="63">
        <v>6.13E-2</v>
      </c>
      <c r="C28" s="73">
        <v>0.62857142857142856</v>
      </c>
      <c r="D28" s="64">
        <v>3.3685999999999998</v>
      </c>
      <c r="E28" s="64"/>
      <c r="F28" s="45">
        <f>MAX(B27:B32)</f>
        <v>6.13E-2</v>
      </c>
      <c r="G28">
        <v>66</v>
      </c>
      <c r="H28">
        <f t="shared" si="1"/>
        <v>0.62857142857142856</v>
      </c>
    </row>
    <row r="29" spans="1:8" x14ac:dyDescent="0.2">
      <c r="A29" s="62" t="s">
        <v>294</v>
      </c>
      <c r="B29" s="63">
        <v>5.04E-2</v>
      </c>
      <c r="C29" s="73">
        <v>0.5714285714285714</v>
      </c>
      <c r="D29" s="64">
        <v>3.0251999999999999</v>
      </c>
      <c r="E29" s="64"/>
      <c r="F29" s="45">
        <f>MIN(B27:B32)</f>
        <v>8.5000000000000006E-3</v>
      </c>
      <c r="G29">
        <v>60</v>
      </c>
      <c r="H29">
        <f t="shared" si="1"/>
        <v>0.5714285714285714</v>
      </c>
    </row>
    <row r="30" spans="1:8" x14ac:dyDescent="0.2">
      <c r="A30" s="62" t="s">
        <v>293</v>
      </c>
      <c r="B30" s="63">
        <v>3.1300000000000001E-2</v>
      </c>
      <c r="C30" s="73">
        <v>0.51428571428571423</v>
      </c>
      <c r="D30" s="64">
        <v>1.8351</v>
      </c>
      <c r="E30" s="64"/>
      <c r="G30" s="72">
        <v>54</v>
      </c>
      <c r="H30">
        <f t="shared" si="1"/>
        <v>0.51428571428571423</v>
      </c>
    </row>
    <row r="31" spans="1:8" x14ac:dyDescent="0.2">
      <c r="A31" s="62" t="s">
        <v>290</v>
      </c>
      <c r="B31" s="63">
        <v>1.6E-2</v>
      </c>
      <c r="C31" s="73">
        <v>0.53333333333333333</v>
      </c>
      <c r="D31" s="64">
        <v>1.7441</v>
      </c>
      <c r="E31" s="64"/>
      <c r="F31" t="s">
        <v>307</v>
      </c>
      <c r="G31">
        <v>56</v>
      </c>
      <c r="H31">
        <f t="shared" si="1"/>
        <v>0.53333333333333333</v>
      </c>
    </row>
    <row r="32" spans="1:8" x14ac:dyDescent="0.2">
      <c r="A32" s="41" t="s">
        <v>296</v>
      </c>
      <c r="B32" s="56">
        <v>8.5000000000000006E-3</v>
      </c>
      <c r="C32" s="67">
        <v>0.56190476190476191</v>
      </c>
      <c r="D32" s="57">
        <v>0.91869999999999996</v>
      </c>
      <c r="E32" s="64"/>
      <c r="G32">
        <v>59</v>
      </c>
      <c r="H32">
        <f t="shared" si="1"/>
        <v>0.56190476190476191</v>
      </c>
    </row>
    <row r="33" spans="1:4" x14ac:dyDescent="0.2">
      <c r="B33" s="47"/>
    </row>
    <row r="34" spans="1:4" x14ac:dyDescent="0.2">
      <c r="B34" s="47"/>
    </row>
    <row r="39" spans="1:4" x14ac:dyDescent="0.2">
      <c r="A39" s="46" t="s">
        <v>299</v>
      </c>
      <c r="B39" s="46" t="s">
        <v>288</v>
      </c>
      <c r="C39" s="46" t="s">
        <v>291</v>
      </c>
    </row>
    <row r="40" spans="1:4" x14ac:dyDescent="0.2">
      <c r="A40" s="46">
        <v>-10</v>
      </c>
      <c r="B40" s="54">
        <v>1.2999999999999999E-3</v>
      </c>
      <c r="C40" s="47">
        <f>SUM($B$40:B40)</f>
        <v>1.2999999999999999E-3</v>
      </c>
    </row>
    <row r="41" spans="1:4" x14ac:dyDescent="0.2">
      <c r="A41" s="46">
        <v>-9</v>
      </c>
      <c r="B41" s="54">
        <v>4.7000000000000002E-3</v>
      </c>
      <c r="C41" s="47">
        <f>SUM($B$40:B41)</f>
        <v>6.0000000000000001E-3</v>
      </c>
    </row>
    <row r="42" spans="1:4" x14ac:dyDescent="0.2">
      <c r="A42" s="46">
        <v>-8</v>
      </c>
      <c r="B42" s="54">
        <v>2.0999999999999999E-3</v>
      </c>
      <c r="C42" s="47">
        <f>SUM($B$40:B42)</f>
        <v>8.0999999999999996E-3</v>
      </c>
    </row>
    <row r="43" spans="1:4" x14ac:dyDescent="0.2">
      <c r="A43" s="46">
        <v>-7</v>
      </c>
      <c r="B43" s="54">
        <v>-6.1999999999999998E-3</v>
      </c>
      <c r="C43" s="47">
        <f>SUM($B$40:B43)</f>
        <v>1.8999999999999998E-3</v>
      </c>
    </row>
    <row r="44" spans="1:4" x14ac:dyDescent="0.2">
      <c r="A44" s="46">
        <v>-6</v>
      </c>
      <c r="B44" s="54">
        <v>-2.9999999999999997E-4</v>
      </c>
      <c r="C44" s="47">
        <f>SUM($B$40:B44)</f>
        <v>1.5999999999999999E-3</v>
      </c>
    </row>
    <row r="45" spans="1:4" x14ac:dyDescent="0.2">
      <c r="A45" s="46">
        <v>-5</v>
      </c>
      <c r="B45" s="54">
        <v>-1.4E-3</v>
      </c>
      <c r="C45" s="47">
        <f>SUM($B$40:B45)</f>
        <v>1.9999999999999987E-4</v>
      </c>
    </row>
    <row r="46" spans="1:4" x14ac:dyDescent="0.2">
      <c r="A46" s="46">
        <v>-4</v>
      </c>
      <c r="B46" s="54">
        <v>1.3299999999999999E-2</v>
      </c>
      <c r="C46" s="47">
        <f>SUM($B$40:B46)</f>
        <v>1.35E-2</v>
      </c>
    </row>
    <row r="47" spans="1:4" x14ac:dyDescent="0.2">
      <c r="A47" s="46">
        <v>-3</v>
      </c>
      <c r="B47" s="54">
        <v>1.43E-2</v>
      </c>
      <c r="C47" s="47">
        <f>SUM($B$40:B47)</f>
        <v>2.7799999999999998E-2</v>
      </c>
    </row>
    <row r="48" spans="1:4" x14ac:dyDescent="0.2">
      <c r="A48" s="46">
        <v>-2</v>
      </c>
      <c r="B48" s="54">
        <v>8.5000000000000006E-3</v>
      </c>
      <c r="C48" s="47">
        <f>SUM($B$40:B48)</f>
        <v>3.6299999999999999E-2</v>
      </c>
      <c r="D48" s="47"/>
    </row>
    <row r="49" spans="1:22" x14ac:dyDescent="0.2">
      <c r="A49" s="46">
        <v>-1</v>
      </c>
      <c r="B49" s="54">
        <v>-2E-3</v>
      </c>
      <c r="C49" s="47">
        <f>SUM($B$40:B49)</f>
        <v>3.4299999999999997E-2</v>
      </c>
    </row>
    <row r="50" spans="1:22" x14ac:dyDescent="0.2">
      <c r="A50" s="46">
        <v>0</v>
      </c>
      <c r="B50" s="54">
        <v>1.0500000000000001E-2</v>
      </c>
      <c r="C50" s="47">
        <f>SUM($B$40:B50)</f>
        <v>4.48E-2</v>
      </c>
    </row>
    <row r="51" spans="1:22" x14ac:dyDescent="0.2">
      <c r="A51" s="46">
        <v>1</v>
      </c>
      <c r="B51" s="54">
        <v>7.4999999999999997E-3</v>
      </c>
      <c r="C51" s="47">
        <f>SUM($B$40:B51)</f>
        <v>5.2299999999999999E-2</v>
      </c>
    </row>
    <row r="52" spans="1:22" x14ac:dyDescent="0.2">
      <c r="A52" s="46">
        <v>2</v>
      </c>
      <c r="B52" s="54">
        <v>6.7000000000000002E-3</v>
      </c>
      <c r="C52" s="47">
        <f>SUM($B$40:B52)</f>
        <v>5.8999999999999997E-2</v>
      </c>
    </row>
    <row r="53" spans="1:22" x14ac:dyDescent="0.2">
      <c r="A53" s="46">
        <v>3</v>
      </c>
      <c r="B53" s="54">
        <v>4.7999999999999996E-3</v>
      </c>
      <c r="C53" s="47">
        <f>SUM($B$40:B53)</f>
        <v>6.3799999999999996E-2</v>
      </c>
    </row>
    <row r="54" spans="1:22" x14ac:dyDescent="0.2">
      <c r="A54" s="46">
        <v>4</v>
      </c>
      <c r="B54" s="54">
        <v>-4.0000000000000002E-4</v>
      </c>
      <c r="C54" s="47">
        <f>SUM($B$40:B54)</f>
        <v>6.3399999999999998E-2</v>
      </c>
    </row>
    <row r="55" spans="1:22" x14ac:dyDescent="0.2">
      <c r="A55" s="46">
        <v>5</v>
      </c>
      <c r="B55" s="54">
        <v>-5.9999999999999995E-4</v>
      </c>
      <c r="C55" s="47">
        <f>SUM($B$40:B55)</f>
        <v>6.2799999999999995E-2</v>
      </c>
    </row>
    <row r="56" spans="1:22" x14ac:dyDescent="0.2">
      <c r="A56" s="46">
        <v>6</v>
      </c>
      <c r="B56" s="54">
        <v>-4.5999999999999999E-3</v>
      </c>
      <c r="C56" s="47">
        <f>SUM($B$40:B56)</f>
        <v>5.8199999999999995E-2</v>
      </c>
    </row>
    <row r="57" spans="1:22" x14ac:dyDescent="0.2">
      <c r="A57" s="46">
        <v>7</v>
      </c>
      <c r="B57" s="54">
        <v>-5.0000000000000001E-4</v>
      </c>
      <c r="C57" s="47">
        <f>SUM($B$40:B57)</f>
        <v>5.7699999999999994E-2</v>
      </c>
    </row>
    <row r="58" spans="1:22" x14ac:dyDescent="0.2">
      <c r="A58" s="46">
        <v>8</v>
      </c>
      <c r="B58" s="54">
        <v>2.2000000000000001E-3</v>
      </c>
      <c r="C58" s="47">
        <f>SUM($B$40:B58)</f>
        <v>5.9899999999999995E-2</v>
      </c>
    </row>
    <row r="59" spans="1:22" x14ac:dyDescent="0.2">
      <c r="A59" s="46">
        <v>9</v>
      </c>
      <c r="B59" s="54">
        <v>-6.8999999999999999E-3</v>
      </c>
      <c r="C59" s="47">
        <f>SUM($B$40:B59)</f>
        <v>5.2999999999999992E-2</v>
      </c>
    </row>
    <row r="60" spans="1:22" x14ac:dyDescent="0.2">
      <c r="A60" s="46">
        <v>10</v>
      </c>
      <c r="B60" s="56">
        <v>-1.6999999999999999E-3</v>
      </c>
      <c r="C60" s="47">
        <f>SUM($B$40:B60)</f>
        <v>5.1299999999999991E-2</v>
      </c>
    </row>
    <row r="64" spans="1:22" x14ac:dyDescent="0.2">
      <c r="F64" s="46"/>
      <c r="G64" s="46"/>
      <c r="H64" s="46"/>
      <c r="I64" s="46"/>
      <c r="J64" s="46"/>
      <c r="K64" s="46"/>
      <c r="L64" s="46"/>
      <c r="M64" s="46"/>
      <c r="N64" s="46"/>
      <c r="O64" s="46"/>
      <c r="P64" s="46"/>
      <c r="Q64" s="46"/>
      <c r="R64" s="46"/>
      <c r="S64" s="46"/>
      <c r="T64" s="46"/>
      <c r="U64" s="46"/>
      <c r="V64" s="46"/>
    </row>
    <row r="65" spans="2:22" x14ac:dyDescent="0.2">
      <c r="B65" s="49"/>
      <c r="C65" s="49"/>
      <c r="D65" s="49"/>
      <c r="E65" s="70"/>
      <c r="F65" s="49"/>
      <c r="G65" s="49"/>
      <c r="H65" s="49"/>
      <c r="I65" s="49"/>
      <c r="J65" s="49"/>
      <c r="K65" s="49"/>
      <c r="L65" s="49"/>
      <c r="M65" s="49"/>
      <c r="N65" s="49"/>
      <c r="O65" s="49"/>
      <c r="P65" s="49"/>
      <c r="Q65" s="49"/>
      <c r="R65" s="49"/>
      <c r="S65" s="49"/>
      <c r="T65" s="49"/>
      <c r="U65" s="49"/>
      <c r="V65" s="49"/>
    </row>
    <row r="66" spans="2:22" x14ac:dyDescent="0.2">
      <c r="B66" s="47"/>
      <c r="C66" s="47"/>
      <c r="D66" s="47"/>
      <c r="E66" s="71"/>
      <c r="F66" s="47"/>
      <c r="G66" s="47"/>
      <c r="H66" s="47"/>
      <c r="I66" s="47"/>
      <c r="J66" s="47"/>
      <c r="K66" s="47"/>
      <c r="L66" s="47"/>
      <c r="M66" s="47"/>
      <c r="N66" s="47"/>
      <c r="O66" s="47"/>
      <c r="P66" s="47"/>
      <c r="Q66" s="47"/>
      <c r="R66" s="47"/>
      <c r="S66" s="47"/>
      <c r="T66" s="47"/>
      <c r="U66" s="47"/>
      <c r="V66" s="47"/>
    </row>
  </sheetData>
  <mergeCells count="2">
    <mergeCell ref="A1:D1"/>
    <mergeCell ref="A25:D25"/>
  </mergeCells>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618F1-2CE3-7641-B002-055F5B7A0CD4}">
  <dimension ref="A5:H22"/>
  <sheetViews>
    <sheetView topLeftCell="A2" zoomScale="132" workbookViewId="0">
      <selection activeCell="B26" sqref="B26"/>
    </sheetView>
  </sheetViews>
  <sheetFormatPr baseColWidth="10" defaultRowHeight="15" x14ac:dyDescent="0.2"/>
  <cols>
    <col min="1" max="1" width="13.5" bestFit="1" customWidth="1"/>
    <col min="2" max="2" width="14" bestFit="1" customWidth="1"/>
    <col min="3" max="4" width="12.83203125" bestFit="1" customWidth="1"/>
    <col min="5" max="5" width="15.1640625" bestFit="1" customWidth="1"/>
    <col min="6" max="6" width="14.1640625" bestFit="1" customWidth="1"/>
    <col min="7" max="7" width="12.83203125" bestFit="1" customWidth="1"/>
    <col min="8" max="8" width="12.1640625" bestFit="1" customWidth="1"/>
  </cols>
  <sheetData>
    <row r="5" spans="1:8" ht="16" x14ac:dyDescent="0.2">
      <c r="A5" s="76" t="s">
        <v>331</v>
      </c>
      <c r="B5" s="76"/>
      <c r="C5" s="76"/>
      <c r="D5" s="76"/>
      <c r="E5" s="76"/>
      <c r="F5" s="76"/>
      <c r="G5" s="76"/>
      <c r="H5" s="76"/>
    </row>
    <row r="6" spans="1:8" ht="16" x14ac:dyDescent="0.2">
      <c r="A6" s="78"/>
      <c r="B6" s="78"/>
      <c r="C6" s="79" t="s">
        <v>317</v>
      </c>
      <c r="D6" s="79"/>
      <c r="E6" s="79" t="s">
        <v>318</v>
      </c>
      <c r="F6" s="79"/>
      <c r="G6" s="79" t="s">
        <v>319</v>
      </c>
      <c r="H6" s="79"/>
    </row>
    <row r="7" spans="1:8" ht="16" x14ac:dyDescent="0.2">
      <c r="A7" s="78" t="s">
        <v>324</v>
      </c>
      <c r="B7" s="78"/>
      <c r="C7" s="75" t="s">
        <v>329</v>
      </c>
      <c r="D7" s="75" t="s">
        <v>330</v>
      </c>
      <c r="E7" s="75" t="s">
        <v>327</v>
      </c>
      <c r="F7" s="75" t="s">
        <v>328</v>
      </c>
      <c r="G7" s="75" t="s">
        <v>325</v>
      </c>
      <c r="H7" s="75" t="s">
        <v>326</v>
      </c>
    </row>
    <row r="8" spans="1:8" ht="16" x14ac:dyDescent="0.2">
      <c r="A8" s="84" t="s">
        <v>332</v>
      </c>
      <c r="B8" s="84"/>
      <c r="C8" s="84"/>
      <c r="D8" s="84"/>
      <c r="E8" s="84"/>
      <c r="F8" s="84"/>
      <c r="G8" s="84"/>
      <c r="H8" s="84"/>
    </row>
    <row r="9" spans="1:8" ht="16" x14ac:dyDescent="0.2">
      <c r="A9" s="69" t="s">
        <v>335</v>
      </c>
      <c r="B9" s="69" t="s">
        <v>320</v>
      </c>
      <c r="C9" s="80">
        <v>3.2426153999999999E-2</v>
      </c>
      <c r="D9" s="80">
        <v>7.9642500000000005E-2</v>
      </c>
      <c r="E9" s="80">
        <v>6.0356715999999998E-2</v>
      </c>
      <c r="F9" s="80">
        <v>3.2881579000000001E-2</v>
      </c>
      <c r="G9" s="80">
        <v>1.1551923E-2</v>
      </c>
      <c r="H9" s="80">
        <v>8.8541509000000004E-2</v>
      </c>
    </row>
    <row r="10" spans="1:8" ht="16" x14ac:dyDescent="0.2">
      <c r="A10" s="69"/>
      <c r="B10" s="69" t="s">
        <v>322</v>
      </c>
      <c r="C10" s="80">
        <v>1.7031925999999999E-2</v>
      </c>
      <c r="D10" s="80">
        <v>3.4407221000000002E-2</v>
      </c>
      <c r="E10" s="80">
        <v>2.3059344999999998E-2</v>
      </c>
      <c r="F10" s="80">
        <v>2.2928410999999999E-2</v>
      </c>
      <c r="G10" s="80">
        <v>1.0465858E-2</v>
      </c>
      <c r="H10" s="80">
        <v>3.1082990000000001E-2</v>
      </c>
    </row>
    <row r="11" spans="1:8" ht="16" x14ac:dyDescent="0.2">
      <c r="A11" s="69"/>
      <c r="B11" s="69" t="s">
        <v>321</v>
      </c>
      <c r="C11" s="80">
        <v>-4.7216349999999997E-2</v>
      </c>
      <c r="D11" s="80">
        <v>-4.7216349999999997E-2</v>
      </c>
      <c r="E11" s="80">
        <v>2.7475137E-2</v>
      </c>
      <c r="F11" s="80">
        <v>2.7475137E-2</v>
      </c>
      <c r="G11" s="80">
        <v>-7.6989589999999997E-2</v>
      </c>
      <c r="H11" s="80">
        <v>-7.6989589999999997E-2</v>
      </c>
    </row>
    <row r="12" spans="1:8" ht="16" x14ac:dyDescent="0.2">
      <c r="A12" s="78"/>
      <c r="B12" s="78" t="s">
        <v>323</v>
      </c>
      <c r="C12" s="81">
        <v>-1.23</v>
      </c>
      <c r="D12" s="81">
        <v>-1.23</v>
      </c>
      <c r="E12" s="81">
        <v>0.78100000000000003</v>
      </c>
      <c r="F12" s="81">
        <v>0.78100000000000003</v>
      </c>
      <c r="G12" s="81">
        <v>-2.347</v>
      </c>
      <c r="H12" s="81">
        <v>-2.347</v>
      </c>
    </row>
    <row r="13" spans="1:8" ht="16" x14ac:dyDescent="0.2">
      <c r="A13" s="84" t="s">
        <v>333</v>
      </c>
      <c r="B13" s="84"/>
      <c r="C13" s="84"/>
      <c r="D13" s="84"/>
      <c r="E13" s="84"/>
      <c r="F13" s="84"/>
      <c r="G13" s="84"/>
      <c r="H13" s="84"/>
    </row>
    <row r="14" spans="1:8" ht="16" x14ac:dyDescent="0.2">
      <c r="A14" s="69" t="s">
        <v>336</v>
      </c>
      <c r="B14" s="69" t="s">
        <v>320</v>
      </c>
      <c r="C14" s="82">
        <v>7.8600000000000007E-3</v>
      </c>
      <c r="D14" s="82">
        <v>6.9455000000000003E-2</v>
      </c>
      <c r="E14" s="82">
        <v>4.0628358199999999E-2</v>
      </c>
      <c r="F14" s="82">
        <v>1.49210526E-2</v>
      </c>
      <c r="G14" s="80">
        <v>-2.59615385E-3</v>
      </c>
      <c r="H14" s="82">
        <v>6.4605660400000001E-2</v>
      </c>
    </row>
    <row r="15" spans="1:8" ht="16" x14ac:dyDescent="0.2">
      <c r="A15" s="69"/>
      <c r="B15" s="69" t="s">
        <v>322</v>
      </c>
      <c r="C15" s="82">
        <v>1.17017179E-2</v>
      </c>
      <c r="D15" s="82">
        <v>3.0300568900000002E-2</v>
      </c>
      <c r="E15" s="82">
        <v>1.8355555499999999E-2</v>
      </c>
      <c r="F15" s="82">
        <v>2.0483766300000001E-2</v>
      </c>
      <c r="G15" s="82">
        <v>8.45914098E-3</v>
      </c>
      <c r="H15" s="82">
        <v>2.54676387E-2</v>
      </c>
    </row>
    <row r="16" spans="1:8" ht="16" x14ac:dyDescent="0.2">
      <c r="A16" s="69"/>
      <c r="B16" s="69" t="s">
        <v>321</v>
      </c>
      <c r="C16" s="80">
        <v>-6.1594999999999997E-2</v>
      </c>
      <c r="D16" s="80">
        <v>-6.1594999999999997E-2</v>
      </c>
      <c r="E16" s="80">
        <v>2.5707000000000001E-2</v>
      </c>
      <c r="F16" s="80">
        <v>2.5707000000000001E-2</v>
      </c>
      <c r="G16" s="80">
        <v>-6.7201999999999998E-2</v>
      </c>
      <c r="H16" s="80">
        <v>-6.7201999999999998E-2</v>
      </c>
    </row>
    <row r="17" spans="1:8" ht="16" x14ac:dyDescent="0.2">
      <c r="A17" s="78"/>
      <c r="B17" s="78" t="s">
        <v>323</v>
      </c>
      <c r="C17" s="83">
        <v>-1.8959999999999999</v>
      </c>
      <c r="D17" s="83">
        <v>-1.8959999999999999</v>
      </c>
      <c r="E17" s="81">
        <v>0.89083299999999999</v>
      </c>
      <c r="F17" s="81">
        <v>0.89083299999999999</v>
      </c>
      <c r="G17" s="81">
        <v>-2.5041899999999999</v>
      </c>
      <c r="H17" s="81">
        <v>-2.5041899999999999</v>
      </c>
    </row>
    <row r="18" spans="1:8" ht="16" x14ac:dyDescent="0.2">
      <c r="A18" s="85" t="s">
        <v>334</v>
      </c>
      <c r="B18" s="85"/>
      <c r="C18" s="85"/>
      <c r="D18" s="85"/>
      <c r="E18" s="85"/>
      <c r="F18" s="85"/>
      <c r="G18" s="85"/>
      <c r="H18" s="85"/>
    </row>
    <row r="19" spans="1:8" ht="16" x14ac:dyDescent="0.2">
      <c r="A19" s="69" t="s">
        <v>337</v>
      </c>
      <c r="B19" s="69" t="s">
        <v>320</v>
      </c>
      <c r="C19" s="82">
        <v>-3.5123076899999999E-3</v>
      </c>
      <c r="D19" s="82">
        <v>4.78325E-2</v>
      </c>
      <c r="E19" s="82">
        <v>1.6988059699999999E-2</v>
      </c>
      <c r="F19" s="82">
        <v>1.4389473700000001E-2</v>
      </c>
      <c r="G19" s="82">
        <v>-2.96153846E-3</v>
      </c>
      <c r="H19" s="82">
        <v>3.4698113199999998E-2</v>
      </c>
    </row>
    <row r="20" spans="1:8" ht="16" x14ac:dyDescent="0.2">
      <c r="A20" s="69"/>
      <c r="B20" s="69" t="s">
        <v>322</v>
      </c>
      <c r="C20" s="82">
        <v>9.6420694100000006E-3</v>
      </c>
      <c r="D20" s="82">
        <v>2.1535815199999999E-2</v>
      </c>
      <c r="E20" s="80">
        <v>1.4288E-2</v>
      </c>
      <c r="F20" s="82">
        <v>1.39249374E-2</v>
      </c>
      <c r="G20" s="82">
        <v>6.3500181999999999E-3</v>
      </c>
      <c r="H20" s="82">
        <v>1.9345097700000001E-2</v>
      </c>
    </row>
    <row r="21" spans="1:8" ht="16" x14ac:dyDescent="0.2">
      <c r="A21" s="69"/>
      <c r="B21" s="69" t="s">
        <v>321</v>
      </c>
      <c r="C21" s="80">
        <v>-5.1345000000000002E-2</v>
      </c>
      <c r="D21" s="80">
        <v>-5.1345000000000002E-2</v>
      </c>
      <c r="E21" s="80">
        <v>2.5990000000000002E-3</v>
      </c>
      <c r="F21" s="80">
        <v>2.5990000000000002E-3</v>
      </c>
      <c r="G21" s="80">
        <v>2.052E-2</v>
      </c>
      <c r="H21" s="80">
        <v>2.052E-2</v>
      </c>
    </row>
    <row r="22" spans="1:8" ht="16" x14ac:dyDescent="0.2">
      <c r="A22" s="78"/>
      <c r="B22" s="78" t="s">
        <v>323</v>
      </c>
      <c r="C22" s="81">
        <v>-2.1760169999999999</v>
      </c>
      <c r="D22" s="81">
        <v>-2.1760169999999999</v>
      </c>
      <c r="E22" s="81">
        <v>0.119784</v>
      </c>
      <c r="F22" s="81">
        <v>0.119784</v>
      </c>
      <c r="G22" s="81">
        <v>-1.8496300000000001</v>
      </c>
      <c r="H22" s="81">
        <v>-1.8496300000000001</v>
      </c>
    </row>
  </sheetData>
  <mergeCells count="7">
    <mergeCell ref="A18:H18"/>
    <mergeCell ref="C6:D6"/>
    <mergeCell ref="E6:F6"/>
    <mergeCell ref="G6:H6"/>
    <mergeCell ref="A5:H5"/>
    <mergeCell ref="A13:H13"/>
    <mergeCell ref="A8:H8"/>
  </mergeCell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02F79-8FD6-AC4F-993A-182D6D36AE09}">
  <dimension ref="A6:C13"/>
  <sheetViews>
    <sheetView tabSelected="1" workbookViewId="0">
      <selection activeCell="A6" sqref="A6:C13"/>
    </sheetView>
  </sheetViews>
  <sheetFormatPr baseColWidth="10" defaultRowHeight="15" x14ac:dyDescent="0.2"/>
  <cols>
    <col min="1" max="1" width="21.5" customWidth="1"/>
    <col min="2" max="2" width="46" customWidth="1"/>
  </cols>
  <sheetData>
    <row r="6" spans="1:3" ht="16" x14ac:dyDescent="0.2">
      <c r="A6" s="86" t="s">
        <v>345</v>
      </c>
      <c r="B6" s="86"/>
      <c r="C6" s="86"/>
    </row>
    <row r="7" spans="1:3" ht="16" x14ac:dyDescent="0.2">
      <c r="A7" s="87" t="s">
        <v>340</v>
      </c>
      <c r="B7" s="87"/>
      <c r="C7" s="88" t="s">
        <v>339</v>
      </c>
    </row>
    <row r="8" spans="1:3" ht="51" x14ac:dyDescent="0.2">
      <c r="A8" s="97" t="s">
        <v>338</v>
      </c>
      <c r="B8" s="89" t="s">
        <v>346</v>
      </c>
      <c r="C8" s="92" t="s">
        <v>343</v>
      </c>
    </row>
    <row r="9" spans="1:3" ht="68" x14ac:dyDescent="0.2">
      <c r="A9" s="98"/>
      <c r="B9" s="90" t="s">
        <v>347</v>
      </c>
      <c r="C9" s="93" t="s">
        <v>344</v>
      </c>
    </row>
    <row r="10" spans="1:3" ht="16" x14ac:dyDescent="0.2">
      <c r="A10" s="87" t="s">
        <v>341</v>
      </c>
      <c r="B10" s="87"/>
      <c r="C10" s="87"/>
    </row>
    <row r="11" spans="1:3" ht="68" x14ac:dyDescent="0.2">
      <c r="A11" s="94" t="s">
        <v>342</v>
      </c>
      <c r="B11" s="91" t="s">
        <v>349</v>
      </c>
      <c r="C11" s="96" t="s">
        <v>344</v>
      </c>
    </row>
    <row r="12" spans="1:3" ht="51" x14ac:dyDescent="0.2">
      <c r="A12" s="94" t="s">
        <v>318</v>
      </c>
      <c r="B12" s="91" t="s">
        <v>348</v>
      </c>
      <c r="C12" s="96" t="s">
        <v>344</v>
      </c>
    </row>
    <row r="13" spans="1:3" ht="51" x14ac:dyDescent="0.2">
      <c r="A13" s="95" t="s">
        <v>319</v>
      </c>
      <c r="B13" s="90" t="s">
        <v>350</v>
      </c>
      <c r="C13" s="93" t="s">
        <v>343</v>
      </c>
    </row>
  </sheetData>
  <mergeCells count="4">
    <mergeCell ref="A8:A9"/>
    <mergeCell ref="A7:B7"/>
    <mergeCell ref="A10:C10"/>
    <mergeCell ref="A6:C6"/>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 Collection</vt:lpstr>
      <vt:lpstr>Sheet1</vt:lpstr>
      <vt:lpstr>Sheet2</vt:lpstr>
      <vt:lpstr>Sheet3</vt:lpstr>
      <vt:lpstr>Sheet4</vt:lpstr>
      <vt:lpstr>Sheet5</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hugo</dc:creator>
  <cp:lastModifiedBy>nakki@msn.cn</cp:lastModifiedBy>
  <dcterms:created xsi:type="dcterms:W3CDTF">2016-01-22T16:27:05Z</dcterms:created>
  <dcterms:modified xsi:type="dcterms:W3CDTF">2019-09-12T13:54:07Z</dcterms:modified>
</cp:coreProperties>
</file>