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xx20081/git/stagministration/"/>
    </mc:Choice>
  </mc:AlternateContent>
  <xr:revisionPtr revIDLastSave="0" documentId="13_ncr:1_{3B07E831-0E81-D041-97DE-9DD2984DD0FA}" xr6:coauthVersionLast="47" xr6:coauthVersionMax="47" xr10:uidLastSave="{00000000-0000-0000-0000-000000000000}"/>
  <bookViews>
    <workbookView xWindow="19400" yWindow="500" windowWidth="17800" windowHeight="19560" xr2:uid="{11880704-74B1-0C47-B6DD-02B4FDA2AC38}"/>
  </bookViews>
  <sheets>
    <sheet name="people" sheetId="2" r:id="rId1"/>
    <sheet name="flights" sheetId="3" r:id="rId2"/>
    <sheet name="accommodation" sheetId="4" r:id="rId3"/>
    <sheet name="timeline" sheetId="5" r:id="rId4"/>
    <sheet name="Sheet1" sheetId="1" r:id="rId5"/>
    <sheet name="totals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6" l="1"/>
  <c r="C3" i="6" s="1"/>
  <c r="C2" i="6"/>
  <c r="B2" i="6"/>
  <c r="D7" i="2"/>
  <c r="D10" i="2"/>
  <c r="D9" i="2"/>
  <c r="O35" i="1"/>
  <c r="D8" i="2"/>
  <c r="O34" i="1"/>
  <c r="D5" i="2"/>
  <c r="D4" i="2"/>
  <c r="D2" i="2"/>
  <c r="D3" i="2"/>
  <c r="O28" i="1"/>
  <c r="D6" i="2"/>
  <c r="O26" i="1"/>
  <c r="O22" i="1"/>
  <c r="O36" i="1"/>
  <c r="O31" i="1"/>
  <c r="R31" i="1" s="1"/>
  <c r="O27" i="1"/>
  <c r="O29" i="1"/>
  <c r="O30" i="1"/>
  <c r="R54" i="1" l="1"/>
  <c r="O54" i="1"/>
  <c r="O58" i="1" s="1"/>
</calcChain>
</file>

<file path=xl/sharedStrings.xml><?xml version="1.0" encoding="utf-8"?>
<sst xmlns="http://schemas.openxmlformats.org/spreadsheetml/2006/main" count="433" uniqueCount="147">
  <si>
    <t>Fri</t>
  </si>
  <si>
    <t>Sat</t>
  </si>
  <si>
    <t>Sun</t>
  </si>
  <si>
    <t>Thu</t>
  </si>
  <si>
    <t>Mon</t>
  </si>
  <si>
    <t>Day</t>
  </si>
  <si>
    <t>Date</t>
  </si>
  <si>
    <t>Cancellation</t>
  </si>
  <si>
    <t>Yes, free before 13th May 2025</t>
  </si>
  <si>
    <t>Paid</t>
  </si>
  <si>
    <t>Next payment</t>
  </si>
  <si>
    <t>Nick</t>
  </si>
  <si>
    <t xml:space="preserve">Ali </t>
  </si>
  <si>
    <t xml:space="preserve">Ben </t>
  </si>
  <si>
    <t xml:space="preserve">Barney </t>
  </si>
  <si>
    <t xml:space="preserve">Dunc </t>
  </si>
  <si>
    <t xml:space="preserve">Raph </t>
  </si>
  <si>
    <t xml:space="preserve">Chris </t>
  </si>
  <si>
    <t>Oscar</t>
  </si>
  <si>
    <t xml:space="preserve">Jason </t>
  </si>
  <si>
    <t xml:space="preserve">Charlie </t>
  </si>
  <si>
    <t>unreleased</t>
  </si>
  <si>
    <t>Bristol (EasyJet)</t>
  </si>
  <si>
    <t>AM</t>
  </si>
  <si>
    <t>PM</t>
  </si>
  <si>
    <t>LGW (EasyJet)</t>
  </si>
  <si>
    <t>LTN (EasyJet)</t>
  </si>
  <si>
    <t>LGW (CroatiaAir)</t>
  </si>
  <si>
    <t>STN (Jet2)</t>
  </si>
  <si>
    <t>LGW (Tui)</t>
  </si>
  <si>
    <t>Time</t>
  </si>
  <si>
    <t>LHR (Lufthansa + CroatiaAir)</t>
  </si>
  <si>
    <t>LHR (Lufthansa + Lufthansa)</t>
  </si>
  <si>
    <t>LHR (Eurowings + Eurowings)</t>
  </si>
  <si>
    <t>arrives too late to get ferry to Hvar</t>
  </si>
  <si>
    <t>1-2h stop in Germany</t>
  </si>
  <si>
    <t>Bristol (KLM + KLM)</t>
  </si>
  <si>
    <t>-</t>
  </si>
  <si>
    <t>Buy - Bristol</t>
  </si>
  <si>
    <t>Luke</t>
  </si>
  <si>
    <t>Josh</t>
  </si>
  <si>
    <t>Pete</t>
  </si>
  <si>
    <t>Buy - London</t>
  </si>
  <si>
    <t>Max</t>
  </si>
  <si>
    <t>Tom</t>
  </si>
  <si>
    <t>Dave</t>
  </si>
  <si>
    <t xml:space="preserve">Alex </t>
  </si>
  <si>
    <t>Jarryd</t>
  </si>
  <si>
    <t>James</t>
  </si>
  <si>
    <t>Sam</t>
  </si>
  <si>
    <t>Tachy</t>
  </si>
  <si>
    <t>K7MTRMZ</t>
  </si>
  <si>
    <t>K7MTTKW</t>
  </si>
  <si>
    <t>Within 24h</t>
  </si>
  <si>
    <t>FLIGHT OUT</t>
  </si>
  <si>
    <t>FLIGHT BACK</t>
  </si>
  <si>
    <t>Owed</t>
  </si>
  <si>
    <t>Total</t>
  </si>
  <si>
    <t>Own flight</t>
  </si>
  <si>
    <t>Unsure</t>
  </si>
  <si>
    <t>Gatwick 10:40</t>
  </si>
  <si>
    <t>Bristol 06:00</t>
  </si>
  <si>
    <t>HMR3KTKM3J</t>
  </si>
  <si>
    <t>WEPJEG</t>
  </si>
  <si>
    <t>Buying themselves</t>
  </si>
  <si>
    <t>9 bed flat</t>
  </si>
  <si>
    <t>NA</t>
  </si>
  <si>
    <t>8 bed house</t>
  </si>
  <si>
    <t>HMXZPKNPNS</t>
  </si>
  <si>
    <t>03/06/2025 - £386.12</t>
  </si>
  <si>
    <t>28/05/2024 - £714.40</t>
  </si>
  <si>
    <t>name</t>
  </si>
  <si>
    <t>Tacky</t>
  </si>
  <si>
    <t>flight_out</t>
  </si>
  <si>
    <t>flight_back</t>
  </si>
  <si>
    <t>airline</t>
  </si>
  <si>
    <t>flight_no</t>
  </si>
  <si>
    <t>nick_flights_cost</t>
  </si>
  <si>
    <t>repaid</t>
  </si>
  <si>
    <t>cost</t>
  </si>
  <si>
    <t>dep_airport</t>
  </si>
  <si>
    <t>dep_datetime</t>
  </si>
  <si>
    <t>arr_airport</t>
  </si>
  <si>
    <t>arr_datetime</t>
  </si>
  <si>
    <t>British Airways</t>
  </si>
  <si>
    <t>Split</t>
  </si>
  <si>
    <t>Heathrow</t>
  </si>
  <si>
    <t>baggage_out</t>
  </si>
  <si>
    <t>baggage_back</t>
  </si>
  <si>
    <t>1 checked bag (23kg/51lb); 1 cabin bag (56 x 45 x 25cm); 1 handbag or backpack (40 x 30 x 15cm)</t>
  </si>
  <si>
    <t>EZY8599</t>
  </si>
  <si>
    <t>EasyJet</t>
  </si>
  <si>
    <t>Gatwick</t>
  </si>
  <si>
    <t>1 x Small under seat cabin bag (max. 45 x 36 x 20 cm); 1 x 23kg hold bag [SPLIT BETWEEN 3]</t>
  </si>
  <si>
    <t>EZY2891</t>
  </si>
  <si>
    <t>Bristol</t>
  </si>
  <si>
    <t>1 x Small under seat cabin bag (max. 45 x 36 x 20 cm); 2 x 23kg hold bags [SPLIT BETWEEN 6]</t>
  </si>
  <si>
    <t>address</t>
  </si>
  <si>
    <t>airbnb_ref</t>
  </si>
  <si>
    <t>Ivana Buzolića 19, Hvar, Splitsko-dalmatinska županija 21450, Croatia</t>
  </si>
  <si>
    <t>check_in</t>
  </si>
  <si>
    <t>check_out</t>
  </si>
  <si>
    <t>beds</t>
  </si>
  <si>
    <t>Vicka Butorovica 27, Hvar, 21450, Croatia</t>
  </si>
  <si>
    <t>type</t>
  </si>
  <si>
    <t>out</t>
  </si>
  <si>
    <t xml:space="preserve">out </t>
  </si>
  <si>
    <t>back</t>
  </si>
  <si>
    <t>EZY860</t>
  </si>
  <si>
    <t>EZY2892</t>
  </si>
  <si>
    <t>EZY8595</t>
  </si>
  <si>
    <t>vicka_butorovica</t>
  </si>
  <si>
    <t>ivana_buzolica</t>
  </si>
  <si>
    <t>link</t>
  </si>
  <si>
    <t>BA0843</t>
  </si>
  <si>
    <t>BA0842</t>
  </si>
  <si>
    <t>Own booking</t>
  </si>
  <si>
    <t>EZY8600</t>
  </si>
  <si>
    <t>buzolic_tome</t>
  </si>
  <si>
    <t>S. Buzolic Tome 17A S. Buzolic Tome 17A, Hvar, Split-Dalmatia County 21450, Croatia</t>
  </si>
  <si>
    <t>HMNDHQNXKA</t>
  </si>
  <si>
    <t>HM9BB2Q58D</t>
  </si>
  <si>
    <t>dajana_ivan</t>
  </si>
  <si>
    <t>Hvar - TBC</t>
  </si>
  <si>
    <t>EJU5215</t>
  </si>
  <si>
    <t>Berlin</t>
  </si>
  <si>
    <t>EJU5216</t>
  </si>
  <si>
    <t>day</t>
  </si>
  <si>
    <t>item</t>
  </si>
  <si>
    <t>accomm_cost</t>
  </si>
  <si>
    <t>accomm_repaid</t>
  </si>
  <si>
    <t>per_person</t>
  </si>
  <si>
    <t>accommodation</t>
  </si>
  <si>
    <t>boats</t>
  </si>
  <si>
    <t>Ferry: Split-Hvar</t>
  </si>
  <si>
    <t>Ferry: Hvar-Split</t>
  </si>
  <si>
    <t>datetime_from</t>
  </si>
  <si>
    <t>datetime_to</t>
  </si>
  <si>
    <t>Boats x4</t>
  </si>
  <si>
    <t>Stajun Hvar seafood resaurant</t>
  </si>
  <si>
    <t>Carpe Diem Beach Island</t>
  </si>
  <si>
    <t>Hvar town bar crawl</t>
  </si>
  <si>
    <t>Windmill house BBQ &amp; games</t>
  </si>
  <si>
    <t>OCEDY3</t>
  </si>
  <si>
    <t>Sydney</t>
  </si>
  <si>
    <t>?</t>
  </si>
  <si>
    <t>OCEDY4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</si>
</sst>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£&quot;#,##0_);[Red]\(&quot;£&quot;#,##0\)"/>
    <numFmt numFmtId="44" formatCode="_(&quot;£&quot;* #,##0.00_);_(&quot;£&quot;* \(#,##0.00\);_(&quot;£&quot;* &quot;-&quot;??_);_(@_)"/>
    <numFmt numFmtId="164" formatCode="_-[$£-809]* #,##0.00_-;\-[$£-809]* #,##0.00_-;_-[$£-809]* &quot;-&quot;??_-;_-@_-"/>
  </numFmts>
  <fonts count="9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2"/>
      <color theme="1"/>
      <name val="Aptos Narrow"/>
      <scheme val="minor"/>
    </font>
    <font>
      <b/>
      <i/>
      <sz val="12"/>
      <color theme="1"/>
      <name val="Aptos Narrow"/>
      <scheme val="minor"/>
    </font>
    <font>
      <i/>
      <sz val="12"/>
      <color theme="1"/>
      <name val="Aptos Narrow"/>
      <scheme val="minor"/>
    </font>
    <font>
      <b/>
      <sz val="12"/>
      <color theme="9"/>
      <name val="Aptos Narrow"/>
      <scheme val="minor"/>
    </font>
    <font>
      <sz val="12"/>
      <color rgb="FFFFC000"/>
      <name val="Aptos Narrow"/>
      <family val="2"/>
      <scheme val="minor"/>
    </font>
    <font>
      <sz val="12"/>
      <color theme="1"/>
      <name val="Aptos Narrow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34998626667073579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/>
      <diagonal/>
    </border>
    <border>
      <left style="thin">
        <color rgb="FFFF0000"/>
      </left>
      <right/>
      <top style="thin">
        <color rgb="FFFF0000"/>
      </top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/>
      <right/>
      <top style="thin">
        <color rgb="FFFF0000"/>
      </top>
      <bottom style="thin">
        <color rgb="FFFF000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FF0000"/>
      </right>
      <top style="thin">
        <color rgb="FFFF0000"/>
      </top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6">
    <xf numFmtId="0" fontId="0" fillId="0" borderId="0" xfId="0"/>
    <xf numFmtId="44" fontId="0" fillId="0" borderId="0" xfId="1" applyFont="1"/>
    <xf numFmtId="14" fontId="0" fillId="0" borderId="0" xfId="1" applyNumberFormat="1" applyFont="1"/>
    <xf numFmtId="20" fontId="0" fillId="2" borderId="0" xfId="0" applyNumberFormat="1" applyFill="1"/>
    <xf numFmtId="0" fontId="0" fillId="2" borderId="0" xfId="0" applyFill="1"/>
    <xf numFmtId="44" fontId="0" fillId="3" borderId="0" xfId="1" applyFont="1" applyFill="1"/>
    <xf numFmtId="44" fontId="0" fillId="0" borderId="0" xfId="1" applyFont="1" applyBorder="1"/>
    <xf numFmtId="20" fontId="0" fillId="0" borderId="0" xfId="1" applyNumberFormat="1" applyFont="1"/>
    <xf numFmtId="20" fontId="0" fillId="0" borderId="4" xfId="1" applyNumberFormat="1" applyFont="1" applyBorder="1"/>
    <xf numFmtId="44" fontId="0" fillId="4" borderId="0" xfId="1" applyFont="1" applyFill="1"/>
    <xf numFmtId="20" fontId="0" fillId="4" borderId="0" xfId="1" applyNumberFormat="1" applyFont="1" applyFill="1"/>
    <xf numFmtId="44" fontId="0" fillId="4" borderId="0" xfId="1" applyFont="1" applyFill="1" applyBorder="1"/>
    <xf numFmtId="0" fontId="0" fillId="4" borderId="0" xfId="0" applyFill="1"/>
    <xf numFmtId="20" fontId="0" fillId="0" borderId="9" xfId="1" applyNumberFormat="1" applyFont="1" applyBorder="1"/>
    <xf numFmtId="0" fontId="0" fillId="4" borderId="1" xfId="0" applyFill="1" applyBorder="1"/>
    <xf numFmtId="44" fontId="0" fillId="0" borderId="9" xfId="1" applyFont="1" applyBorder="1"/>
    <xf numFmtId="44" fontId="0" fillId="4" borderId="2" xfId="1" applyFont="1" applyFill="1" applyBorder="1"/>
    <xf numFmtId="44" fontId="0" fillId="0" borderId="10" xfId="1" applyFont="1" applyBorder="1"/>
    <xf numFmtId="44" fontId="0" fillId="4" borderId="5" xfId="1" applyFont="1" applyFill="1" applyBorder="1"/>
    <xf numFmtId="20" fontId="0" fillId="4" borderId="0" xfId="1" applyNumberFormat="1" applyFont="1" applyFill="1" applyBorder="1"/>
    <xf numFmtId="44" fontId="0" fillId="0" borderId="0" xfId="1" applyFont="1" applyFill="1"/>
    <xf numFmtId="20" fontId="0" fillId="0" borderId="0" xfId="1" applyNumberFormat="1" applyFont="1" applyFill="1"/>
    <xf numFmtId="0" fontId="3" fillId="0" borderId="0" xfId="0" applyFont="1"/>
    <xf numFmtId="14" fontId="3" fillId="0" borderId="0" xfId="0" applyNumberFormat="1" applyFont="1"/>
    <xf numFmtId="0" fontId="3" fillId="0" borderId="7" xfId="0" applyFont="1" applyBorder="1"/>
    <xf numFmtId="44" fontId="0" fillId="0" borderId="14" xfId="1" applyFont="1" applyBorder="1"/>
    <xf numFmtId="44" fontId="0" fillId="0" borderId="13" xfId="1" applyFont="1" applyBorder="1"/>
    <xf numFmtId="0" fontId="3" fillId="0" borderId="6" xfId="0" applyFont="1" applyBorder="1"/>
    <xf numFmtId="44" fontId="0" fillId="5" borderId="0" xfId="1" applyFont="1" applyFill="1"/>
    <xf numFmtId="20" fontId="0" fillId="5" borderId="0" xfId="1" applyNumberFormat="1" applyFont="1" applyFill="1"/>
    <xf numFmtId="20" fontId="0" fillId="5" borderId="0" xfId="1" applyNumberFormat="1" applyFont="1" applyFill="1" applyBorder="1"/>
    <xf numFmtId="44" fontId="0" fillId="5" borderId="0" xfId="1" applyFont="1" applyFill="1" applyBorder="1"/>
    <xf numFmtId="20" fontId="0" fillId="5" borderId="2" xfId="1" applyNumberFormat="1" applyFont="1" applyFill="1" applyBorder="1"/>
    <xf numFmtId="44" fontId="0" fillId="0" borderId="8" xfId="1" applyFont="1" applyFill="1" applyBorder="1"/>
    <xf numFmtId="20" fontId="0" fillId="0" borderId="0" xfId="0" applyNumberFormat="1"/>
    <xf numFmtId="14" fontId="0" fillId="0" borderId="0" xfId="1" applyNumberFormat="1" applyFont="1" applyFill="1"/>
    <xf numFmtId="0" fontId="4" fillId="0" borderId="0" xfId="0" applyFont="1"/>
    <xf numFmtId="0" fontId="5" fillId="0" borderId="0" xfId="0" applyFont="1"/>
    <xf numFmtId="0" fontId="0" fillId="6" borderId="0" xfId="0" applyFill="1"/>
    <xf numFmtId="44" fontId="3" fillId="0" borderId="0" xfId="1" applyFont="1"/>
    <xf numFmtId="44" fontId="0" fillId="0" borderId="0" xfId="0" applyNumberFormat="1"/>
    <xf numFmtId="0" fontId="7" fillId="0" borderId="0" xfId="0" applyFont="1"/>
    <xf numFmtId="0" fontId="0" fillId="7" borderId="0" xfId="0" applyFill="1"/>
    <xf numFmtId="44" fontId="0" fillId="8" borderId="0" xfId="0" applyNumberFormat="1" applyFill="1"/>
    <xf numFmtId="0" fontId="7" fillId="9" borderId="0" xfId="0" applyFont="1" applyFill="1"/>
    <xf numFmtId="0" fontId="6" fillId="9" borderId="0" xfId="0" applyFont="1" applyFill="1"/>
    <xf numFmtId="0" fontId="8" fillId="0" borderId="0" xfId="0" applyFont="1"/>
    <xf numFmtId="22" fontId="0" fillId="0" borderId="0" xfId="0" applyNumberFormat="1"/>
    <xf numFmtId="164" fontId="0" fillId="0" borderId="0" xfId="0" applyNumberFormat="1"/>
    <xf numFmtId="6" fontId="0" fillId="0" borderId="0" xfId="0" applyNumberFormat="1"/>
    <xf numFmtId="44" fontId="0" fillId="0" borderId="3" xfId="1" applyFont="1" applyBorder="1" applyAlignment="1">
      <alignment horizontal="center"/>
    </xf>
    <xf numFmtId="44" fontId="0" fillId="0" borderId="5" xfId="1" applyFont="1" applyBorder="1" applyAlignment="1">
      <alignment horizontal="center"/>
    </xf>
    <xf numFmtId="44" fontId="0" fillId="0" borderId="9" xfId="1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CFDEF-FBD5-2044-9BCA-95F863E1A7B7}">
  <dimension ref="A1:I22"/>
  <sheetViews>
    <sheetView tabSelected="1" workbookViewId="0">
      <selection activeCell="I12" sqref="I12"/>
    </sheetView>
  </sheetViews>
  <sheetFormatPr baseColWidth="10" defaultRowHeight="16" x14ac:dyDescent="0.2"/>
  <cols>
    <col min="2" max="2" width="9" bestFit="1" customWidth="1"/>
    <col min="3" max="3" width="9.83203125" bestFit="1" customWidth="1"/>
    <col min="4" max="4" width="14.5" style="48" bestFit="1" customWidth="1"/>
    <col min="5" max="5" width="6.33203125" bestFit="1" customWidth="1"/>
    <col min="6" max="6" width="12.5" bestFit="1" customWidth="1"/>
    <col min="7" max="7" width="14.1640625" bestFit="1" customWidth="1"/>
    <col min="8" max="8" width="11.1640625" bestFit="1" customWidth="1"/>
    <col min="9" max="9" width="12.33203125" bestFit="1" customWidth="1"/>
  </cols>
  <sheetData>
    <row r="1" spans="1:9" x14ac:dyDescent="0.2">
      <c r="A1" t="s">
        <v>71</v>
      </c>
      <c r="B1" t="s">
        <v>73</v>
      </c>
      <c r="C1" t="s">
        <v>74</v>
      </c>
      <c r="D1" s="48" t="s">
        <v>77</v>
      </c>
      <c r="E1" t="s">
        <v>78</v>
      </c>
      <c r="F1" t="s">
        <v>129</v>
      </c>
      <c r="G1" t="s">
        <v>130</v>
      </c>
      <c r="H1" t="s">
        <v>87</v>
      </c>
      <c r="I1" t="s">
        <v>88</v>
      </c>
    </row>
    <row r="2" spans="1:9" x14ac:dyDescent="0.2">
      <c r="A2" t="s">
        <v>12</v>
      </c>
      <c r="B2" t="s">
        <v>94</v>
      </c>
      <c r="C2" t="s">
        <v>63</v>
      </c>
      <c r="D2" s="48">
        <f>610.92/6 + 813.03/7</f>
        <v>217.96714285714285</v>
      </c>
      <c r="E2" t="b">
        <v>1</v>
      </c>
      <c r="F2" s="49">
        <v>100</v>
      </c>
      <c r="G2" t="b">
        <v>1</v>
      </c>
      <c r="H2" t="s">
        <v>96</v>
      </c>
      <c r="I2" t="s">
        <v>89</v>
      </c>
    </row>
    <row r="3" spans="1:9" x14ac:dyDescent="0.2">
      <c r="A3" t="s">
        <v>11</v>
      </c>
      <c r="B3" t="s">
        <v>94</v>
      </c>
      <c r="C3" t="s">
        <v>63</v>
      </c>
      <c r="D3" s="48">
        <f>610.92/6 + 813.03/7</f>
        <v>217.96714285714285</v>
      </c>
      <c r="E3" t="b">
        <v>1</v>
      </c>
      <c r="F3" s="49">
        <v>100</v>
      </c>
      <c r="G3" t="b">
        <v>1</v>
      </c>
      <c r="H3" t="s">
        <v>96</v>
      </c>
      <c r="I3" t="s">
        <v>89</v>
      </c>
    </row>
    <row r="4" spans="1:9" x14ac:dyDescent="0.2">
      <c r="A4" t="s">
        <v>15</v>
      </c>
      <c r="B4" t="s">
        <v>94</v>
      </c>
      <c r="C4" t="s">
        <v>63</v>
      </c>
      <c r="D4" s="48">
        <f>610.92/6 + 813.03/7</f>
        <v>217.96714285714285</v>
      </c>
      <c r="E4" t="b">
        <v>1</v>
      </c>
      <c r="F4" s="49">
        <v>100</v>
      </c>
      <c r="G4" t="b">
        <v>1</v>
      </c>
      <c r="H4" t="s">
        <v>96</v>
      </c>
      <c r="I4" t="s">
        <v>89</v>
      </c>
    </row>
    <row r="5" spans="1:9" x14ac:dyDescent="0.2">
      <c r="A5" t="s">
        <v>20</v>
      </c>
      <c r="B5" t="s">
        <v>94</v>
      </c>
      <c r="C5" t="s">
        <v>63</v>
      </c>
      <c r="D5" s="48">
        <f>610.92/6 + 813.03/7</f>
        <v>217.96714285714285</v>
      </c>
      <c r="E5" t="b">
        <v>1</v>
      </c>
      <c r="F5" s="49">
        <v>100</v>
      </c>
      <c r="G5" t="b">
        <v>0</v>
      </c>
      <c r="H5" t="s">
        <v>96</v>
      </c>
      <c r="I5" t="s">
        <v>89</v>
      </c>
    </row>
    <row r="6" spans="1:9" x14ac:dyDescent="0.2">
      <c r="A6" t="s">
        <v>43</v>
      </c>
      <c r="B6" t="s">
        <v>94</v>
      </c>
      <c r="C6" t="s">
        <v>109</v>
      </c>
      <c r="D6" s="48">
        <f t="shared" ref="D6" si="0">610.92/6</f>
        <v>101.82</v>
      </c>
      <c r="E6" t="b">
        <v>1</v>
      </c>
      <c r="F6" s="49">
        <v>100</v>
      </c>
      <c r="G6" t="b">
        <v>1</v>
      </c>
      <c r="H6" t="s">
        <v>96</v>
      </c>
      <c r="I6" t="s">
        <v>116</v>
      </c>
    </row>
    <row r="7" spans="1:9" x14ac:dyDescent="0.2">
      <c r="A7" t="s">
        <v>18</v>
      </c>
      <c r="B7" t="s">
        <v>94</v>
      </c>
      <c r="C7" t="s">
        <v>63</v>
      </c>
      <c r="D7" s="48">
        <f>610.92/6 + 813.03/7</f>
        <v>217.96714285714285</v>
      </c>
      <c r="E7" t="b">
        <v>1</v>
      </c>
      <c r="F7" s="49">
        <v>100</v>
      </c>
      <c r="G7" t="b">
        <v>1</v>
      </c>
      <c r="H7" t="s">
        <v>96</v>
      </c>
      <c r="I7" t="s">
        <v>89</v>
      </c>
    </row>
    <row r="8" spans="1:9" x14ac:dyDescent="0.2">
      <c r="A8" t="s">
        <v>16</v>
      </c>
      <c r="B8" t="s">
        <v>90</v>
      </c>
      <c r="C8" t="s">
        <v>117</v>
      </c>
      <c r="D8" s="48">
        <f>318.96/3</f>
        <v>106.32</v>
      </c>
      <c r="E8" t="b">
        <v>1</v>
      </c>
      <c r="F8" s="49">
        <v>100</v>
      </c>
      <c r="G8" t="b">
        <v>1</v>
      </c>
      <c r="H8" t="s">
        <v>93</v>
      </c>
      <c r="I8" t="s">
        <v>116</v>
      </c>
    </row>
    <row r="9" spans="1:9" x14ac:dyDescent="0.2">
      <c r="A9" t="s">
        <v>17</v>
      </c>
      <c r="B9" t="s">
        <v>90</v>
      </c>
      <c r="C9" t="s">
        <v>63</v>
      </c>
      <c r="D9" s="48">
        <f>(318.96/3) + (813.03/7)</f>
        <v>222.46714285714285</v>
      </c>
      <c r="E9" t="b">
        <v>1</v>
      </c>
      <c r="F9" s="49">
        <v>100</v>
      </c>
      <c r="G9" t="b">
        <v>1</v>
      </c>
      <c r="H9" t="s">
        <v>93</v>
      </c>
      <c r="I9" t="s">
        <v>89</v>
      </c>
    </row>
    <row r="10" spans="1:9" x14ac:dyDescent="0.2">
      <c r="A10" t="s">
        <v>19</v>
      </c>
      <c r="B10" t="s">
        <v>90</v>
      </c>
      <c r="C10" t="s">
        <v>63</v>
      </c>
      <c r="D10" s="48">
        <f>(318.96/3) + (813.03/7)</f>
        <v>222.46714285714285</v>
      </c>
      <c r="E10" t="b">
        <v>1</v>
      </c>
      <c r="F10" s="49">
        <v>100</v>
      </c>
      <c r="G10" t="b">
        <v>1</v>
      </c>
      <c r="H10" t="s">
        <v>93</v>
      </c>
      <c r="I10" t="s">
        <v>89</v>
      </c>
    </row>
    <row r="11" spans="1:9" x14ac:dyDescent="0.2">
      <c r="A11" t="s">
        <v>48</v>
      </c>
      <c r="B11" t="s">
        <v>115</v>
      </c>
      <c r="C11" t="s">
        <v>114</v>
      </c>
      <c r="F11" s="49">
        <v>100</v>
      </c>
      <c r="G11" t="b">
        <v>1</v>
      </c>
      <c r="H11" t="s">
        <v>116</v>
      </c>
      <c r="I11" t="s">
        <v>116</v>
      </c>
    </row>
    <row r="12" spans="1:9" x14ac:dyDescent="0.2">
      <c r="A12" t="s">
        <v>13</v>
      </c>
      <c r="B12" t="s">
        <v>143</v>
      </c>
      <c r="C12" t="s">
        <v>146</v>
      </c>
      <c r="F12" s="49">
        <v>100</v>
      </c>
      <c r="G12" t="b">
        <v>0</v>
      </c>
      <c r="H12" t="s">
        <v>116</v>
      </c>
      <c r="I12" t="s">
        <v>116</v>
      </c>
    </row>
    <row r="13" spans="1:9" x14ac:dyDescent="0.2">
      <c r="A13" t="s">
        <v>14</v>
      </c>
      <c r="F13" s="49">
        <v>100</v>
      </c>
      <c r="G13" t="b">
        <v>1</v>
      </c>
    </row>
    <row r="14" spans="1:9" x14ac:dyDescent="0.2">
      <c r="A14" t="s">
        <v>39</v>
      </c>
      <c r="B14" t="s">
        <v>94</v>
      </c>
      <c r="C14" t="s">
        <v>109</v>
      </c>
      <c r="F14" s="49">
        <v>100</v>
      </c>
      <c r="G14" t="b">
        <v>0</v>
      </c>
      <c r="H14" t="s">
        <v>116</v>
      </c>
      <c r="I14" t="s">
        <v>116</v>
      </c>
    </row>
    <row r="15" spans="1:9" x14ac:dyDescent="0.2">
      <c r="A15" t="s">
        <v>40</v>
      </c>
      <c r="B15" t="s">
        <v>94</v>
      </c>
      <c r="C15" t="s">
        <v>109</v>
      </c>
      <c r="F15" s="49">
        <v>100</v>
      </c>
      <c r="G15" t="b">
        <v>1</v>
      </c>
      <c r="H15" t="s">
        <v>116</v>
      </c>
      <c r="I15" t="s">
        <v>116</v>
      </c>
    </row>
    <row r="16" spans="1:9" x14ac:dyDescent="0.2">
      <c r="A16" t="s">
        <v>49</v>
      </c>
      <c r="F16" s="49">
        <v>100</v>
      </c>
      <c r="G16" t="b">
        <v>1</v>
      </c>
    </row>
    <row r="17" spans="1:9" x14ac:dyDescent="0.2">
      <c r="A17" t="s">
        <v>44</v>
      </c>
      <c r="F17" s="49">
        <v>100</v>
      </c>
      <c r="G17" t="b">
        <v>0</v>
      </c>
    </row>
    <row r="18" spans="1:9" x14ac:dyDescent="0.2">
      <c r="A18" t="s">
        <v>45</v>
      </c>
      <c r="B18" t="s">
        <v>110</v>
      </c>
      <c r="C18" t="s">
        <v>108</v>
      </c>
      <c r="F18" s="49">
        <v>100</v>
      </c>
      <c r="G18" t="b">
        <v>1</v>
      </c>
      <c r="H18" t="s">
        <v>116</v>
      </c>
      <c r="I18" t="s">
        <v>116</v>
      </c>
    </row>
    <row r="19" spans="1:9" x14ac:dyDescent="0.2">
      <c r="A19" t="s">
        <v>72</v>
      </c>
      <c r="F19" s="49">
        <v>100</v>
      </c>
      <c r="G19" t="b">
        <v>0</v>
      </c>
    </row>
    <row r="20" spans="1:9" x14ac:dyDescent="0.2">
      <c r="A20" t="s">
        <v>41</v>
      </c>
      <c r="B20" t="s">
        <v>124</v>
      </c>
      <c r="C20" t="s">
        <v>126</v>
      </c>
      <c r="F20" s="49">
        <v>100</v>
      </c>
      <c r="G20" t="b">
        <v>0</v>
      </c>
      <c r="H20" t="s">
        <v>116</v>
      </c>
      <c r="I20" t="s">
        <v>116</v>
      </c>
    </row>
    <row r="21" spans="1:9" x14ac:dyDescent="0.2">
      <c r="A21" t="s">
        <v>46</v>
      </c>
      <c r="F21" s="49">
        <v>100</v>
      </c>
      <c r="G21" t="b">
        <v>1</v>
      </c>
    </row>
    <row r="22" spans="1:9" x14ac:dyDescent="0.2">
      <c r="A22" s="46" t="s">
        <v>47</v>
      </c>
      <c r="B22" t="s">
        <v>94</v>
      </c>
      <c r="C22" t="s">
        <v>109</v>
      </c>
      <c r="F22" s="49">
        <v>100</v>
      </c>
      <c r="G22" t="b">
        <v>0</v>
      </c>
      <c r="H22" t="s">
        <v>116</v>
      </c>
      <c r="I22" t="s">
        <v>116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81864-EC41-B24D-93CA-84E6A237A7B4}">
  <dimension ref="A1:G14"/>
  <sheetViews>
    <sheetView workbookViewId="0">
      <selection activeCell="B7" sqref="B7"/>
    </sheetView>
  </sheetViews>
  <sheetFormatPr baseColWidth="10" defaultRowHeight="16" x14ac:dyDescent="0.2"/>
  <cols>
    <col min="3" max="3" width="13" bestFit="1" customWidth="1"/>
    <col min="5" max="5" width="15.33203125" bestFit="1" customWidth="1"/>
    <col min="6" max="6" width="9.83203125" bestFit="1" customWidth="1"/>
    <col min="7" max="7" width="15.33203125" bestFit="1" customWidth="1"/>
  </cols>
  <sheetData>
    <row r="1" spans="1:7" x14ac:dyDescent="0.2">
      <c r="A1" t="s">
        <v>104</v>
      </c>
      <c r="B1" t="s">
        <v>76</v>
      </c>
      <c r="C1" t="s">
        <v>75</v>
      </c>
      <c r="D1" t="s">
        <v>80</v>
      </c>
      <c r="E1" t="s">
        <v>81</v>
      </c>
      <c r="F1" t="s">
        <v>82</v>
      </c>
      <c r="G1" t="s">
        <v>83</v>
      </c>
    </row>
    <row r="2" spans="1:7" x14ac:dyDescent="0.2">
      <c r="A2" t="s">
        <v>105</v>
      </c>
      <c r="B2" t="s">
        <v>94</v>
      </c>
      <c r="C2" t="s">
        <v>91</v>
      </c>
      <c r="D2" t="s">
        <v>95</v>
      </c>
      <c r="E2" s="47">
        <v>45820.25</v>
      </c>
      <c r="F2" t="s">
        <v>85</v>
      </c>
      <c r="G2" s="47">
        <v>45820.395833333336</v>
      </c>
    </row>
    <row r="3" spans="1:7" x14ac:dyDescent="0.2">
      <c r="A3" t="s">
        <v>106</v>
      </c>
      <c r="B3" t="s">
        <v>90</v>
      </c>
      <c r="C3" t="s">
        <v>91</v>
      </c>
      <c r="D3" t="s">
        <v>92</v>
      </c>
      <c r="E3" s="47">
        <v>45820.256944444445</v>
      </c>
      <c r="F3" t="s">
        <v>85</v>
      </c>
      <c r="G3" s="47">
        <v>45820.40625</v>
      </c>
    </row>
    <row r="4" spans="1:7" x14ac:dyDescent="0.2">
      <c r="A4" t="s">
        <v>105</v>
      </c>
      <c r="B4" t="s">
        <v>110</v>
      </c>
      <c r="C4" t="s">
        <v>91</v>
      </c>
      <c r="D4" t="s">
        <v>92</v>
      </c>
      <c r="E4" s="47">
        <v>45821.25</v>
      </c>
      <c r="F4" t="s">
        <v>85</v>
      </c>
      <c r="G4" s="47">
        <v>45821.399305555555</v>
      </c>
    </row>
    <row r="5" spans="1:7" x14ac:dyDescent="0.2">
      <c r="A5" t="s">
        <v>105</v>
      </c>
      <c r="B5" t="s">
        <v>115</v>
      </c>
      <c r="C5" t="s">
        <v>84</v>
      </c>
      <c r="D5" t="s">
        <v>86</v>
      </c>
      <c r="E5" s="47">
        <v>45820.482638888891</v>
      </c>
      <c r="F5" t="s">
        <v>85</v>
      </c>
      <c r="G5" s="47">
        <v>45820.635416666664</v>
      </c>
    </row>
    <row r="6" spans="1:7" x14ac:dyDescent="0.2">
      <c r="A6" t="s">
        <v>105</v>
      </c>
      <c r="B6" t="s">
        <v>124</v>
      </c>
      <c r="C6" t="s">
        <v>91</v>
      </c>
      <c r="D6" t="s">
        <v>125</v>
      </c>
      <c r="E6" s="47">
        <v>45820.284722222219</v>
      </c>
      <c r="F6" t="s">
        <v>85</v>
      </c>
      <c r="G6" s="47">
        <v>45820.361111111109</v>
      </c>
    </row>
    <row r="7" spans="1:7" x14ac:dyDescent="0.2">
      <c r="A7" t="s">
        <v>105</v>
      </c>
      <c r="B7" t="s">
        <v>143</v>
      </c>
      <c r="C7" t="s">
        <v>145</v>
      </c>
      <c r="D7" t="s">
        <v>144</v>
      </c>
      <c r="E7" s="47">
        <v>45819.618055555555</v>
      </c>
      <c r="F7" t="s">
        <v>85</v>
      </c>
      <c r="G7" s="47">
        <v>45820.597222222219</v>
      </c>
    </row>
    <row r="8" spans="1:7" x14ac:dyDescent="0.2">
      <c r="A8" t="s">
        <v>107</v>
      </c>
      <c r="B8" t="s">
        <v>63</v>
      </c>
      <c r="C8" t="s">
        <v>84</v>
      </c>
      <c r="D8" t="s">
        <v>85</v>
      </c>
      <c r="E8" s="47">
        <v>45824.6875</v>
      </c>
      <c r="F8" t="s">
        <v>86</v>
      </c>
      <c r="G8" s="47">
        <v>45824.760416666664</v>
      </c>
    </row>
    <row r="9" spans="1:7" x14ac:dyDescent="0.2">
      <c r="A9" t="s">
        <v>107</v>
      </c>
      <c r="B9" t="s">
        <v>108</v>
      </c>
      <c r="C9" t="s">
        <v>91</v>
      </c>
      <c r="D9" t="s">
        <v>85</v>
      </c>
      <c r="E9" s="47">
        <v>45823.854166666664</v>
      </c>
      <c r="F9" t="s">
        <v>92</v>
      </c>
      <c r="G9" s="47">
        <v>45823.923611111109</v>
      </c>
    </row>
    <row r="10" spans="1:7" x14ac:dyDescent="0.2">
      <c r="A10" t="s">
        <v>107</v>
      </c>
      <c r="B10" t="s">
        <v>109</v>
      </c>
      <c r="C10" t="s">
        <v>91</v>
      </c>
      <c r="D10" t="s">
        <v>85</v>
      </c>
      <c r="E10" s="47">
        <v>45824.430555555555</v>
      </c>
      <c r="F10" t="s">
        <v>95</v>
      </c>
      <c r="G10" s="47">
        <v>45824.506944444445</v>
      </c>
    </row>
    <row r="11" spans="1:7" x14ac:dyDescent="0.2">
      <c r="A11" t="s">
        <v>107</v>
      </c>
      <c r="B11" t="s">
        <v>114</v>
      </c>
      <c r="C11" t="s">
        <v>84</v>
      </c>
      <c r="D11" t="s">
        <v>85</v>
      </c>
      <c r="E11" s="47">
        <v>45824.690972222219</v>
      </c>
      <c r="F11" t="s">
        <v>86</v>
      </c>
      <c r="G11" s="47">
        <v>45824.760416666664</v>
      </c>
    </row>
    <row r="12" spans="1:7" x14ac:dyDescent="0.2">
      <c r="A12" t="s">
        <v>107</v>
      </c>
      <c r="B12" t="s">
        <v>117</v>
      </c>
      <c r="C12" t="s">
        <v>91</v>
      </c>
      <c r="D12" t="s">
        <v>85</v>
      </c>
      <c r="E12" s="47">
        <v>45823.854166666664</v>
      </c>
      <c r="F12" t="s">
        <v>92</v>
      </c>
      <c r="G12" s="47">
        <v>45823.923611111109</v>
      </c>
    </row>
    <row r="13" spans="1:7" x14ac:dyDescent="0.2">
      <c r="A13" t="s">
        <v>107</v>
      </c>
      <c r="B13" t="s">
        <v>126</v>
      </c>
      <c r="C13" t="s">
        <v>91</v>
      </c>
      <c r="D13" t="s">
        <v>85</v>
      </c>
      <c r="E13" s="47">
        <v>45824.645833333336</v>
      </c>
      <c r="F13" t="s">
        <v>125</v>
      </c>
      <c r="G13" s="47">
        <v>45824.722222222219</v>
      </c>
    </row>
    <row r="14" spans="1:7" x14ac:dyDescent="0.2">
      <c r="A14" t="s">
        <v>107</v>
      </c>
      <c r="B14" t="s">
        <v>146</v>
      </c>
      <c r="C14" t="s">
        <v>145</v>
      </c>
      <c r="D14" t="s">
        <v>85</v>
      </c>
      <c r="E14" s="47">
        <v>45824.777777777781</v>
      </c>
      <c r="F14" t="s">
        <v>144</v>
      </c>
      <c r="G14" s="47">
        <v>45826.215277777781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7FEF1-B7F1-B84E-82CA-5B7913443D48}">
  <dimension ref="A1:H5"/>
  <sheetViews>
    <sheetView workbookViewId="0">
      <selection activeCell="G7" sqref="G7"/>
    </sheetView>
  </sheetViews>
  <sheetFormatPr baseColWidth="10" defaultRowHeight="16" x14ac:dyDescent="0.2"/>
  <cols>
    <col min="1" max="1" width="15" bestFit="1" customWidth="1"/>
    <col min="3" max="3" width="12.1640625" bestFit="1" customWidth="1"/>
    <col min="4" max="5" width="15.33203125" bestFit="1" customWidth="1"/>
    <col min="7" max="7" width="10.83203125" style="48"/>
  </cols>
  <sheetData>
    <row r="1" spans="1:8" x14ac:dyDescent="0.2">
      <c r="A1" t="s">
        <v>71</v>
      </c>
      <c r="B1" t="s">
        <v>97</v>
      </c>
      <c r="C1" t="s">
        <v>98</v>
      </c>
      <c r="D1" t="s">
        <v>100</v>
      </c>
      <c r="E1" t="s">
        <v>101</v>
      </c>
      <c r="F1" t="s">
        <v>102</v>
      </c>
      <c r="G1" s="48" t="s">
        <v>79</v>
      </c>
      <c r="H1" t="s">
        <v>113</v>
      </c>
    </row>
    <row r="2" spans="1:8" x14ac:dyDescent="0.2">
      <c r="A2" t="s">
        <v>112</v>
      </c>
      <c r="B2" t="s">
        <v>99</v>
      </c>
      <c r="C2" t="s">
        <v>62</v>
      </c>
      <c r="D2" s="47">
        <v>45820.666666666664</v>
      </c>
      <c r="E2" s="47">
        <v>45824.416666666664</v>
      </c>
      <c r="F2">
        <v>9</v>
      </c>
      <c r="G2" s="48">
        <v>1655.53</v>
      </c>
    </row>
    <row r="3" spans="1:8" x14ac:dyDescent="0.2">
      <c r="A3" t="s">
        <v>111</v>
      </c>
      <c r="B3" t="s">
        <v>103</v>
      </c>
      <c r="C3" t="s">
        <v>68</v>
      </c>
      <c r="D3" s="47">
        <v>45820.666666666664</v>
      </c>
      <c r="E3" s="47">
        <v>45824.416666666664</v>
      </c>
      <c r="F3">
        <v>8</v>
      </c>
      <c r="G3" s="48">
        <v>1495.61</v>
      </c>
    </row>
    <row r="4" spans="1:8" x14ac:dyDescent="0.2">
      <c r="A4" t="s">
        <v>122</v>
      </c>
      <c r="B4" t="s">
        <v>123</v>
      </c>
      <c r="C4" t="s">
        <v>121</v>
      </c>
      <c r="D4" s="47">
        <v>45820.666666666664</v>
      </c>
      <c r="E4" s="47">
        <v>45822.416666666664</v>
      </c>
      <c r="F4">
        <v>4</v>
      </c>
      <c r="G4" s="48">
        <v>226.96</v>
      </c>
    </row>
    <row r="5" spans="1:8" x14ac:dyDescent="0.2">
      <c r="A5" t="s">
        <v>118</v>
      </c>
      <c r="B5" t="s">
        <v>119</v>
      </c>
      <c r="C5" t="s">
        <v>120</v>
      </c>
      <c r="D5" s="47">
        <v>45822.666666666664</v>
      </c>
      <c r="E5" s="47">
        <v>45824.416666666664</v>
      </c>
      <c r="F5">
        <v>4</v>
      </c>
      <c r="G5" s="48">
        <v>562.49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63134-965C-1640-B5CD-CEC637322121}">
  <dimension ref="A1:F71"/>
  <sheetViews>
    <sheetView topLeftCell="A34" workbookViewId="0">
      <selection activeCell="D64" sqref="D64"/>
    </sheetView>
  </sheetViews>
  <sheetFormatPr baseColWidth="10" defaultRowHeight="16" x14ac:dyDescent="0.2"/>
  <cols>
    <col min="2" max="2" width="15.33203125" bestFit="1" customWidth="1"/>
    <col min="3" max="3" width="15.33203125" customWidth="1"/>
    <col min="4" max="4" width="25.6640625" bestFit="1" customWidth="1"/>
    <col min="6" max="6" width="15.33203125" bestFit="1" customWidth="1"/>
  </cols>
  <sheetData>
    <row r="1" spans="1:6" x14ac:dyDescent="0.2">
      <c r="A1" t="s">
        <v>127</v>
      </c>
      <c r="B1" t="s">
        <v>136</v>
      </c>
      <c r="C1" t="s">
        <v>137</v>
      </c>
      <c r="D1" t="s">
        <v>128</v>
      </c>
    </row>
    <row r="2" spans="1:6" x14ac:dyDescent="0.2">
      <c r="A2" t="s">
        <v>3</v>
      </c>
      <c r="B2" s="47">
        <v>45820.333333333336</v>
      </c>
      <c r="C2" s="47">
        <v>45820.333333333336</v>
      </c>
      <c r="D2" t="s">
        <v>134</v>
      </c>
    </row>
    <row r="3" spans="1:6" x14ac:dyDescent="0.2">
      <c r="A3" t="s">
        <v>3</v>
      </c>
      <c r="B3" s="47">
        <v>45820.375</v>
      </c>
      <c r="C3" s="47">
        <v>45820.375</v>
      </c>
      <c r="D3" t="s">
        <v>134</v>
      </c>
    </row>
    <row r="4" spans="1:6" x14ac:dyDescent="0.2">
      <c r="A4" t="s">
        <v>3</v>
      </c>
      <c r="B4" s="47">
        <v>45820.385416666664</v>
      </c>
      <c r="C4" s="47">
        <v>45820.385416666664</v>
      </c>
      <c r="D4" t="s">
        <v>134</v>
      </c>
    </row>
    <row r="5" spans="1:6" x14ac:dyDescent="0.2">
      <c r="A5" t="s">
        <v>3</v>
      </c>
      <c r="B5" s="47">
        <v>45820.395833333336</v>
      </c>
      <c r="C5" s="47">
        <v>45820.395833333336</v>
      </c>
      <c r="D5" t="s">
        <v>134</v>
      </c>
    </row>
    <row r="6" spans="1:6" x14ac:dyDescent="0.2">
      <c r="A6" t="s">
        <v>3</v>
      </c>
      <c r="B6" s="47">
        <v>45820.416666666664</v>
      </c>
      <c r="C6" s="47">
        <v>45820.416666666664</v>
      </c>
      <c r="D6" t="s">
        <v>134</v>
      </c>
    </row>
    <row r="7" spans="1:6" x14ac:dyDescent="0.2">
      <c r="A7" t="s">
        <v>3</v>
      </c>
      <c r="B7" s="47">
        <v>45820.458333333336</v>
      </c>
      <c r="C7" s="47">
        <v>45820.458333333336</v>
      </c>
      <c r="D7" t="s">
        <v>134</v>
      </c>
    </row>
    <row r="8" spans="1:6" x14ac:dyDescent="0.2">
      <c r="A8" t="s">
        <v>3</v>
      </c>
      <c r="B8" s="47">
        <v>45820.46875</v>
      </c>
      <c r="C8" s="47">
        <v>45820.46875</v>
      </c>
      <c r="D8" t="s">
        <v>134</v>
      </c>
    </row>
    <row r="9" spans="1:6" x14ac:dyDescent="0.2">
      <c r="A9" t="s">
        <v>3</v>
      </c>
      <c r="B9" s="47">
        <v>45820.5</v>
      </c>
      <c r="C9" s="47">
        <v>45820.5</v>
      </c>
      <c r="D9" t="s">
        <v>134</v>
      </c>
      <c r="F9" s="47"/>
    </row>
    <row r="10" spans="1:6" x14ac:dyDescent="0.2">
      <c r="A10" t="s">
        <v>3</v>
      </c>
      <c r="B10" s="47">
        <v>45820.625</v>
      </c>
      <c r="C10" s="47">
        <v>45820.625</v>
      </c>
      <c r="D10" t="s">
        <v>134</v>
      </c>
      <c r="F10" s="47"/>
    </row>
    <row r="11" spans="1:6" x14ac:dyDescent="0.2">
      <c r="A11" t="s">
        <v>3</v>
      </c>
      <c r="B11" s="47">
        <v>45820.65625</v>
      </c>
      <c r="C11" s="47">
        <v>45820.65625</v>
      </c>
      <c r="D11" t="s">
        <v>134</v>
      </c>
      <c r="F11" s="47"/>
    </row>
    <row r="12" spans="1:6" x14ac:dyDescent="0.2">
      <c r="A12" t="s">
        <v>3</v>
      </c>
      <c r="B12" s="47">
        <v>45820.6875</v>
      </c>
      <c r="C12" s="47">
        <v>45820.6875</v>
      </c>
      <c r="D12" t="s">
        <v>134</v>
      </c>
      <c r="F12" s="47"/>
    </row>
    <row r="13" spans="1:6" x14ac:dyDescent="0.2">
      <c r="A13" t="s">
        <v>3</v>
      </c>
      <c r="B13" s="47">
        <v>45820.708333333336</v>
      </c>
      <c r="C13" s="47">
        <v>45820.708333333336</v>
      </c>
      <c r="D13" t="s">
        <v>134</v>
      </c>
      <c r="F13" s="47"/>
    </row>
    <row r="14" spans="1:6" x14ac:dyDescent="0.2">
      <c r="A14" t="s">
        <v>3</v>
      </c>
      <c r="B14" s="47">
        <v>45820.75</v>
      </c>
      <c r="C14" s="47">
        <v>45820.75</v>
      </c>
      <c r="D14" t="s">
        <v>134</v>
      </c>
      <c r="F14" s="47"/>
    </row>
    <row r="15" spans="1:6" x14ac:dyDescent="0.2">
      <c r="A15" t="s">
        <v>3</v>
      </c>
      <c r="B15" s="47">
        <v>45820.802083333336</v>
      </c>
      <c r="C15" s="47">
        <v>45820.802083333336</v>
      </c>
      <c r="D15" t="s">
        <v>134</v>
      </c>
      <c r="F15" s="47"/>
    </row>
    <row r="16" spans="1:6" x14ac:dyDescent="0.2">
      <c r="A16" t="s">
        <v>3</v>
      </c>
      <c r="B16" s="47">
        <v>45820.8125</v>
      </c>
      <c r="C16" s="47">
        <v>45820.8125</v>
      </c>
      <c r="D16" t="s">
        <v>134</v>
      </c>
      <c r="F16" s="47"/>
    </row>
    <row r="17" spans="1:6" x14ac:dyDescent="0.2">
      <c r="A17" t="s">
        <v>0</v>
      </c>
      <c r="B17" s="47">
        <v>45821.333333333336</v>
      </c>
      <c r="C17" s="47">
        <v>45821.333333333336</v>
      </c>
      <c r="D17" t="s">
        <v>134</v>
      </c>
      <c r="F17" s="47"/>
    </row>
    <row r="18" spans="1:6" x14ac:dyDescent="0.2">
      <c r="A18" t="s">
        <v>0</v>
      </c>
      <c r="B18" s="47">
        <v>45821.375</v>
      </c>
      <c r="C18" s="47">
        <v>45821.375</v>
      </c>
      <c r="D18" t="s">
        <v>134</v>
      </c>
      <c r="F18" s="47"/>
    </row>
    <row r="19" spans="1:6" x14ac:dyDescent="0.2">
      <c r="A19" t="s">
        <v>0</v>
      </c>
      <c r="B19" s="47">
        <v>45821.385416666664</v>
      </c>
      <c r="C19" s="47">
        <v>45821.385416666664</v>
      </c>
      <c r="D19" t="s">
        <v>134</v>
      </c>
      <c r="F19" s="47"/>
    </row>
    <row r="20" spans="1:6" x14ac:dyDescent="0.2">
      <c r="A20" t="s">
        <v>0</v>
      </c>
      <c r="B20" s="47">
        <v>45821.395833333336</v>
      </c>
      <c r="C20" s="47">
        <v>45821.395833333336</v>
      </c>
      <c r="D20" t="s">
        <v>134</v>
      </c>
    </row>
    <row r="21" spans="1:6" x14ac:dyDescent="0.2">
      <c r="A21" t="s">
        <v>0</v>
      </c>
      <c r="B21" s="47">
        <v>45821.416666666664</v>
      </c>
      <c r="C21" s="47">
        <v>45821.416666666664</v>
      </c>
      <c r="D21" t="s">
        <v>134</v>
      </c>
    </row>
    <row r="22" spans="1:6" x14ac:dyDescent="0.2">
      <c r="A22" t="s">
        <v>0</v>
      </c>
      <c r="B22" s="47">
        <v>45821.458333333336</v>
      </c>
      <c r="C22" s="47">
        <v>45821.458333333336</v>
      </c>
      <c r="D22" t="s">
        <v>134</v>
      </c>
    </row>
    <row r="23" spans="1:6" x14ac:dyDescent="0.2">
      <c r="A23" t="s">
        <v>0</v>
      </c>
      <c r="B23" s="47">
        <v>45821.46875</v>
      </c>
      <c r="C23" s="47">
        <v>45821.46875</v>
      </c>
      <c r="D23" t="s">
        <v>134</v>
      </c>
    </row>
    <row r="24" spans="1:6" x14ac:dyDescent="0.2">
      <c r="A24" t="s">
        <v>0</v>
      </c>
      <c r="B24" s="47">
        <v>45821.5</v>
      </c>
      <c r="C24" s="47">
        <v>45821.5</v>
      </c>
      <c r="D24" t="s">
        <v>134</v>
      </c>
    </row>
    <row r="25" spans="1:6" x14ac:dyDescent="0.2">
      <c r="A25" t="s">
        <v>0</v>
      </c>
      <c r="B25" s="47">
        <v>45821.625</v>
      </c>
      <c r="C25" s="47">
        <v>45821.625</v>
      </c>
      <c r="D25" t="s">
        <v>134</v>
      </c>
    </row>
    <row r="26" spans="1:6" x14ac:dyDescent="0.2">
      <c r="A26" t="s">
        <v>0</v>
      </c>
      <c r="B26" s="47">
        <v>45821.635416666664</v>
      </c>
      <c r="C26" s="47">
        <v>45821.635416666664</v>
      </c>
      <c r="D26" t="s">
        <v>134</v>
      </c>
    </row>
    <row r="27" spans="1:6" x14ac:dyDescent="0.2">
      <c r="A27" t="s">
        <v>0</v>
      </c>
      <c r="B27" s="47">
        <v>45821.645833333336</v>
      </c>
      <c r="C27" s="47">
        <v>45821.645833333336</v>
      </c>
      <c r="D27" t="s">
        <v>134</v>
      </c>
    </row>
    <row r="28" spans="1:6" x14ac:dyDescent="0.2">
      <c r="A28" t="s">
        <v>0</v>
      </c>
      <c r="B28" s="47">
        <v>45821.65625</v>
      </c>
      <c r="C28" s="47">
        <v>45821.65625</v>
      </c>
      <c r="D28" t="s">
        <v>134</v>
      </c>
    </row>
    <row r="29" spans="1:6" x14ac:dyDescent="0.2">
      <c r="A29" t="s">
        <v>0</v>
      </c>
      <c r="B29" s="47">
        <v>45821.6875</v>
      </c>
      <c r="C29" s="47">
        <v>45821.6875</v>
      </c>
      <c r="D29" t="s">
        <v>134</v>
      </c>
    </row>
    <row r="30" spans="1:6" x14ac:dyDescent="0.2">
      <c r="A30" t="s">
        <v>0</v>
      </c>
      <c r="B30" s="47">
        <v>45821.708333333336</v>
      </c>
      <c r="C30" s="47">
        <v>45821.708333333336</v>
      </c>
      <c r="D30" t="s">
        <v>134</v>
      </c>
    </row>
    <row r="31" spans="1:6" x14ac:dyDescent="0.2">
      <c r="A31" t="s">
        <v>0</v>
      </c>
      <c r="B31" s="47">
        <v>45821.75</v>
      </c>
      <c r="C31" s="47">
        <v>45821.75</v>
      </c>
      <c r="D31" t="s">
        <v>134</v>
      </c>
    </row>
    <row r="32" spans="1:6" x14ac:dyDescent="0.2">
      <c r="A32" t="s">
        <v>0</v>
      </c>
      <c r="B32" s="47">
        <v>45821.802083333336</v>
      </c>
      <c r="C32" s="47">
        <v>45821.802083333336</v>
      </c>
      <c r="D32" t="s">
        <v>134</v>
      </c>
    </row>
    <row r="33" spans="1:4" x14ac:dyDescent="0.2">
      <c r="A33" t="s">
        <v>0</v>
      </c>
      <c r="B33" s="47">
        <v>45821.8125</v>
      </c>
      <c r="C33" s="47">
        <v>45821.8125</v>
      </c>
      <c r="D33" t="s">
        <v>134</v>
      </c>
    </row>
    <row r="34" spans="1:4" x14ac:dyDescent="0.2">
      <c r="A34" t="s">
        <v>2</v>
      </c>
      <c r="B34" s="47">
        <v>45823.326388888891</v>
      </c>
      <c r="C34" s="47">
        <v>45823.326388888891</v>
      </c>
      <c r="D34" t="s">
        <v>135</v>
      </c>
    </row>
    <row r="35" spans="1:4" x14ac:dyDescent="0.2">
      <c r="A35" t="s">
        <v>2</v>
      </c>
      <c r="B35" s="47">
        <v>45823.385416666664</v>
      </c>
      <c r="C35" s="47">
        <v>45823.385416666664</v>
      </c>
      <c r="D35" t="s">
        <v>135</v>
      </c>
    </row>
    <row r="36" spans="1:4" x14ac:dyDescent="0.2">
      <c r="A36" t="s">
        <v>2</v>
      </c>
      <c r="B36" s="47">
        <v>45823.427083333336</v>
      </c>
      <c r="C36" s="47">
        <v>45823.427083333336</v>
      </c>
      <c r="D36" t="s">
        <v>135</v>
      </c>
    </row>
    <row r="37" spans="1:4" x14ac:dyDescent="0.2">
      <c r="A37" t="s">
        <v>2</v>
      </c>
      <c r="B37" s="47">
        <v>45823.465277777781</v>
      </c>
      <c r="C37" s="47">
        <v>45823.465277777781</v>
      </c>
      <c r="D37" t="s">
        <v>135</v>
      </c>
    </row>
    <row r="38" spans="1:4" x14ac:dyDescent="0.2">
      <c r="A38" t="s">
        <v>2</v>
      </c>
      <c r="B38" s="47">
        <v>45823.46875</v>
      </c>
      <c r="C38" s="47">
        <v>45823.46875</v>
      </c>
      <c r="D38" t="s">
        <v>135</v>
      </c>
    </row>
    <row r="39" spans="1:4" x14ac:dyDescent="0.2">
      <c r="A39" t="s">
        <v>2</v>
      </c>
      <c r="B39" s="47">
        <v>45823.5</v>
      </c>
      <c r="C39" s="47">
        <v>45823.5</v>
      </c>
      <c r="D39" t="s">
        <v>135</v>
      </c>
    </row>
    <row r="40" spans="1:4" x14ac:dyDescent="0.2">
      <c r="A40" t="s">
        <v>2</v>
      </c>
      <c r="B40" s="47">
        <v>45823.520833333336</v>
      </c>
      <c r="C40" s="47">
        <v>45823.520833333336</v>
      </c>
      <c r="D40" t="s">
        <v>135</v>
      </c>
    </row>
    <row r="41" spans="1:4" x14ac:dyDescent="0.2">
      <c r="A41" t="s">
        <v>2</v>
      </c>
      <c r="B41" s="47">
        <v>45823.552083333336</v>
      </c>
      <c r="C41" s="47">
        <v>45823.552083333336</v>
      </c>
      <c r="D41" t="s">
        <v>135</v>
      </c>
    </row>
    <row r="42" spans="1:4" x14ac:dyDescent="0.2">
      <c r="A42" t="s">
        <v>2</v>
      </c>
      <c r="B42" s="47">
        <v>45823.607638888891</v>
      </c>
      <c r="C42" s="47">
        <v>45823.607638888891</v>
      </c>
      <c r="D42" t="s">
        <v>135</v>
      </c>
    </row>
    <row r="43" spans="1:4" x14ac:dyDescent="0.2">
      <c r="A43" t="s">
        <v>2</v>
      </c>
      <c r="B43" s="47">
        <v>45823.697916666664</v>
      </c>
      <c r="C43" s="47">
        <v>45823.697916666664</v>
      </c>
      <c r="D43" t="s">
        <v>135</v>
      </c>
    </row>
    <row r="44" spans="1:4" x14ac:dyDescent="0.2">
      <c r="A44" t="s">
        <v>2</v>
      </c>
      <c r="B44" s="47">
        <v>45823.708333333336</v>
      </c>
      <c r="C44" s="47">
        <v>45823.708333333336</v>
      </c>
      <c r="D44" t="s">
        <v>135</v>
      </c>
    </row>
    <row r="45" spans="1:4" x14ac:dyDescent="0.2">
      <c r="A45" t="s">
        <v>2</v>
      </c>
      <c r="B45" s="47">
        <v>45823.777777777781</v>
      </c>
      <c r="C45" s="47">
        <v>45823.777777777781</v>
      </c>
      <c r="D45" t="s">
        <v>135</v>
      </c>
    </row>
    <row r="46" spans="1:4" x14ac:dyDescent="0.2">
      <c r="A46" t="s">
        <v>2</v>
      </c>
      <c r="B46" s="47">
        <v>45823.798611111109</v>
      </c>
      <c r="C46" s="47">
        <v>45823.798611111109</v>
      </c>
      <c r="D46" t="s">
        <v>135</v>
      </c>
    </row>
    <row r="47" spans="1:4" x14ac:dyDescent="0.2">
      <c r="A47" t="s">
        <v>2</v>
      </c>
      <c r="B47" s="47">
        <v>45823.854166666664</v>
      </c>
      <c r="C47" s="47">
        <v>45823.854166666664</v>
      </c>
      <c r="D47" t="s">
        <v>135</v>
      </c>
    </row>
    <row r="48" spans="1:4" x14ac:dyDescent="0.2">
      <c r="A48" t="s">
        <v>4</v>
      </c>
      <c r="B48" s="47">
        <v>45824.274305555555</v>
      </c>
      <c r="C48" s="47">
        <v>45824.274305555555</v>
      </c>
      <c r="D48" t="s">
        <v>135</v>
      </c>
    </row>
    <row r="49" spans="1:4" x14ac:dyDescent="0.2">
      <c r="A49" t="s">
        <v>4</v>
      </c>
      <c r="B49" s="47">
        <v>45824.326388888891</v>
      </c>
      <c r="C49" s="47">
        <v>45824.326388888891</v>
      </c>
      <c r="D49" t="s">
        <v>135</v>
      </c>
    </row>
    <row r="50" spans="1:4" x14ac:dyDescent="0.2">
      <c r="A50" t="s">
        <v>4</v>
      </c>
      <c r="B50" s="47">
        <v>45824.427083333336</v>
      </c>
      <c r="C50" s="47">
        <v>45824.427083333336</v>
      </c>
      <c r="D50" t="s">
        <v>135</v>
      </c>
    </row>
    <row r="51" spans="1:4" x14ac:dyDescent="0.2">
      <c r="A51" t="s">
        <v>4</v>
      </c>
      <c r="B51" s="47">
        <v>45824.465277777781</v>
      </c>
      <c r="C51" s="47">
        <v>45824.465277777781</v>
      </c>
      <c r="D51" t="s">
        <v>135</v>
      </c>
    </row>
    <row r="52" spans="1:4" x14ac:dyDescent="0.2">
      <c r="A52" t="s">
        <v>4</v>
      </c>
      <c r="B52" s="47">
        <v>45824.46875</v>
      </c>
      <c r="C52" s="47">
        <v>45824.46875</v>
      </c>
      <c r="D52" t="s">
        <v>135</v>
      </c>
    </row>
    <row r="53" spans="1:4" x14ac:dyDescent="0.2">
      <c r="A53" t="s">
        <v>4</v>
      </c>
      <c r="B53" s="47">
        <v>45824.479166666664</v>
      </c>
      <c r="C53" s="47">
        <v>45824.479166666664</v>
      </c>
      <c r="D53" t="s">
        <v>135</v>
      </c>
    </row>
    <row r="54" spans="1:4" x14ac:dyDescent="0.2">
      <c r="A54" t="s">
        <v>4</v>
      </c>
      <c r="B54" s="47">
        <v>45824.5</v>
      </c>
      <c r="C54" s="47">
        <v>45824.5</v>
      </c>
      <c r="D54" t="s">
        <v>135</v>
      </c>
    </row>
    <row r="55" spans="1:4" x14ac:dyDescent="0.2">
      <c r="A55" t="s">
        <v>4</v>
      </c>
      <c r="B55" s="47">
        <v>45824.510416666664</v>
      </c>
      <c r="C55" s="47">
        <v>45824.510416666664</v>
      </c>
      <c r="D55" t="s">
        <v>135</v>
      </c>
    </row>
    <row r="56" spans="1:4" x14ac:dyDescent="0.2">
      <c r="A56" t="s">
        <v>4</v>
      </c>
      <c r="B56" s="47">
        <v>45824.520833333336</v>
      </c>
      <c r="C56" s="47">
        <v>45824.520833333336</v>
      </c>
      <c r="D56" t="s">
        <v>135</v>
      </c>
    </row>
    <row r="57" spans="1:4" x14ac:dyDescent="0.2">
      <c r="A57" t="s">
        <v>4</v>
      </c>
      <c r="B57" s="47">
        <v>45824.53125</v>
      </c>
      <c r="C57" s="47">
        <v>45824.53125</v>
      </c>
      <c r="D57" t="s">
        <v>135</v>
      </c>
    </row>
    <row r="58" spans="1:4" x14ac:dyDescent="0.2">
      <c r="A58" t="s">
        <v>4</v>
      </c>
      <c r="B58" s="47">
        <v>45824.552083333336</v>
      </c>
      <c r="C58" s="47">
        <v>45824.552083333336</v>
      </c>
      <c r="D58" t="s">
        <v>135</v>
      </c>
    </row>
    <row r="59" spans="1:4" x14ac:dyDescent="0.2">
      <c r="A59" t="s">
        <v>0</v>
      </c>
      <c r="B59" s="47">
        <v>45821.375</v>
      </c>
      <c r="C59" s="47">
        <v>45821.75</v>
      </c>
      <c r="D59" t="s">
        <v>138</v>
      </c>
    </row>
    <row r="60" spans="1:4" x14ac:dyDescent="0.2">
      <c r="A60" t="s">
        <v>0</v>
      </c>
      <c r="B60" s="47">
        <v>45821.833333333336</v>
      </c>
      <c r="C60" s="47">
        <v>45821.958333333336</v>
      </c>
      <c r="D60" t="s">
        <v>139</v>
      </c>
    </row>
    <row r="61" spans="1:4" x14ac:dyDescent="0.2">
      <c r="A61" t="s">
        <v>1</v>
      </c>
      <c r="B61" s="47">
        <v>45822.5</v>
      </c>
      <c r="C61" s="47">
        <v>45822.916666666664</v>
      </c>
      <c r="D61" t="s">
        <v>140</v>
      </c>
    </row>
    <row r="62" spans="1:4" x14ac:dyDescent="0.2">
      <c r="A62" t="s">
        <v>3</v>
      </c>
      <c r="B62" s="47">
        <v>45820.75</v>
      </c>
      <c r="C62" s="47">
        <v>45821.125</v>
      </c>
      <c r="D62" t="s">
        <v>141</v>
      </c>
    </row>
    <row r="63" spans="1:4" x14ac:dyDescent="0.2">
      <c r="A63" t="s">
        <v>2</v>
      </c>
      <c r="B63" s="47">
        <v>45823.583333333336</v>
      </c>
      <c r="C63" s="47">
        <v>45823.75</v>
      </c>
      <c r="D63" t="s">
        <v>142</v>
      </c>
    </row>
    <row r="64" spans="1:4" x14ac:dyDescent="0.2">
      <c r="B64" s="47"/>
      <c r="C64" s="47"/>
    </row>
    <row r="65" spans="2:3" x14ac:dyDescent="0.2">
      <c r="B65" s="47"/>
      <c r="C65" s="47"/>
    </row>
    <row r="66" spans="2:3" x14ac:dyDescent="0.2">
      <c r="B66" s="47"/>
      <c r="C66" s="47"/>
    </row>
    <row r="67" spans="2:3" x14ac:dyDescent="0.2">
      <c r="B67" s="47"/>
      <c r="C67" s="47"/>
    </row>
    <row r="68" spans="2:3" x14ac:dyDescent="0.2">
      <c r="B68" s="47"/>
      <c r="C68" s="47"/>
    </row>
    <row r="69" spans="2:3" x14ac:dyDescent="0.2">
      <c r="B69" s="47"/>
      <c r="C69" s="47"/>
    </row>
    <row r="70" spans="2:3" x14ac:dyDescent="0.2">
      <c r="B70" s="47"/>
      <c r="C70" s="47"/>
    </row>
    <row r="71" spans="2:3" x14ac:dyDescent="0.2">
      <c r="B71" s="47"/>
      <c r="C71" s="47"/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A0A7F-E09A-C845-B7D6-532C37B7CEF6}">
  <dimension ref="A1:R58"/>
  <sheetViews>
    <sheetView topLeftCell="A12" zoomScale="107" workbookViewId="0">
      <selection activeCell="O36" sqref="O36"/>
    </sheetView>
  </sheetViews>
  <sheetFormatPr baseColWidth="10" defaultRowHeight="16" x14ac:dyDescent="0.2"/>
  <cols>
    <col min="1" max="1" width="3.33203125" customWidth="1"/>
    <col min="2" max="2" width="25.33203125" bestFit="1" customWidth="1"/>
    <col min="3" max="3" width="11.33203125" customWidth="1"/>
    <col min="4" max="4" width="8.83203125" customWidth="1"/>
    <col min="5" max="5" width="9" bestFit="1" customWidth="1"/>
    <col min="6" max="6" width="5.6640625" bestFit="1" customWidth="1"/>
    <col min="7" max="7" width="11.1640625" customWidth="1"/>
    <col min="8" max="8" width="5.6640625" bestFit="1" customWidth="1"/>
    <col min="10" max="10" width="5.6640625" bestFit="1" customWidth="1"/>
    <col min="11" max="11" width="12" customWidth="1"/>
    <col min="12" max="12" width="11.5" customWidth="1"/>
    <col min="13" max="13" width="11.83203125" bestFit="1" customWidth="1"/>
    <col min="14" max="14" width="5.1640625" bestFit="1" customWidth="1"/>
    <col min="16" max="16" width="18.83203125" bestFit="1" customWidth="1"/>
    <col min="17" max="17" width="26.1640625" style="1" bestFit="1" customWidth="1"/>
    <col min="18" max="18" width="13.6640625" style="1" bestFit="1" customWidth="1"/>
    <col min="19" max="19" width="25.83203125" bestFit="1" customWidth="1"/>
  </cols>
  <sheetData>
    <row r="1" spans="2:18" x14ac:dyDescent="0.2">
      <c r="B1" s="22" t="s">
        <v>5</v>
      </c>
      <c r="C1" s="22" t="s">
        <v>3</v>
      </c>
      <c r="D1" s="22"/>
      <c r="E1" s="22"/>
      <c r="F1" s="22"/>
      <c r="G1" s="22" t="s">
        <v>0</v>
      </c>
      <c r="H1" s="22"/>
      <c r="I1" s="22"/>
      <c r="J1" s="22"/>
      <c r="K1" s="22" t="s">
        <v>1</v>
      </c>
      <c r="L1" s="22" t="s">
        <v>2</v>
      </c>
      <c r="M1" s="22" t="s">
        <v>4</v>
      </c>
      <c r="N1" s="22"/>
      <c r="O1" s="22"/>
      <c r="P1" s="22"/>
    </row>
    <row r="2" spans="2:18" x14ac:dyDescent="0.2">
      <c r="B2" s="22" t="s">
        <v>6</v>
      </c>
      <c r="C2" s="23">
        <v>45820</v>
      </c>
      <c r="D2" s="23"/>
      <c r="E2" s="23"/>
      <c r="F2" s="23"/>
      <c r="G2" s="23">
        <v>45821</v>
      </c>
      <c r="H2" s="23"/>
      <c r="I2" s="22"/>
      <c r="J2" s="22"/>
      <c r="K2" s="23">
        <v>45822</v>
      </c>
      <c r="L2" s="23">
        <v>45823</v>
      </c>
      <c r="M2" s="23">
        <v>45824</v>
      </c>
      <c r="N2" s="23"/>
      <c r="O2" s="22"/>
      <c r="P2" s="22"/>
    </row>
    <row r="3" spans="2:18" x14ac:dyDescent="0.2">
      <c r="B3" s="22"/>
      <c r="C3" s="24" t="s">
        <v>23</v>
      </c>
      <c r="D3" s="24" t="s">
        <v>30</v>
      </c>
      <c r="E3" s="24" t="s">
        <v>24</v>
      </c>
      <c r="F3" s="24" t="s">
        <v>30</v>
      </c>
      <c r="G3" s="24" t="s">
        <v>23</v>
      </c>
      <c r="H3" s="24" t="s">
        <v>30</v>
      </c>
      <c r="I3" s="24" t="s">
        <v>24</v>
      </c>
      <c r="J3" s="24" t="s">
        <v>30</v>
      </c>
      <c r="K3" s="24"/>
      <c r="L3" s="24"/>
      <c r="M3" s="24" t="s">
        <v>23</v>
      </c>
      <c r="N3" s="24" t="s">
        <v>30</v>
      </c>
      <c r="O3" s="24" t="s">
        <v>24</v>
      </c>
      <c r="P3" s="24" t="s">
        <v>30</v>
      </c>
    </row>
    <row r="4" spans="2:18" x14ac:dyDescent="0.2">
      <c r="B4" s="27" t="s">
        <v>22</v>
      </c>
      <c r="C4" s="28">
        <v>87</v>
      </c>
      <c r="D4" s="29">
        <v>0.25</v>
      </c>
      <c r="E4" s="9"/>
      <c r="F4" s="9"/>
      <c r="G4" s="9"/>
      <c r="H4" s="9"/>
      <c r="I4" s="12"/>
      <c r="J4" s="10"/>
      <c r="K4" s="5"/>
      <c r="L4" s="5"/>
      <c r="M4" s="1" t="s">
        <v>21</v>
      </c>
      <c r="N4" s="7" t="s">
        <v>37</v>
      </c>
      <c r="O4" s="20" t="s">
        <v>21</v>
      </c>
      <c r="P4" s="21" t="s">
        <v>37</v>
      </c>
    </row>
    <row r="5" spans="2:18" x14ac:dyDescent="0.2">
      <c r="B5" s="27" t="s">
        <v>36</v>
      </c>
      <c r="C5" s="1">
        <v>226</v>
      </c>
      <c r="D5" s="7">
        <v>0.2638888888888889</v>
      </c>
      <c r="E5" s="9"/>
      <c r="F5" s="9"/>
      <c r="G5" s="9"/>
      <c r="H5" s="9"/>
      <c r="I5" s="14"/>
      <c r="J5" s="10"/>
      <c r="K5" s="5"/>
      <c r="L5" s="5"/>
      <c r="M5" s="9"/>
      <c r="N5" s="9"/>
      <c r="O5" s="9"/>
      <c r="P5" s="9"/>
    </row>
    <row r="6" spans="2:18" x14ac:dyDescent="0.2">
      <c r="B6" s="27" t="s">
        <v>25</v>
      </c>
      <c r="C6" s="28">
        <v>92</v>
      </c>
      <c r="D6" s="29">
        <v>0.44444444444444442</v>
      </c>
      <c r="E6" s="9"/>
      <c r="F6" s="9"/>
      <c r="G6" s="31">
        <v>147</v>
      </c>
      <c r="H6" s="32">
        <v>0.25</v>
      </c>
      <c r="I6" s="15">
        <v>92</v>
      </c>
      <c r="J6" s="13">
        <v>0.72916666666666663</v>
      </c>
      <c r="K6" s="5"/>
      <c r="L6" s="5"/>
      <c r="M6" s="1" t="s">
        <v>21</v>
      </c>
      <c r="N6" s="7" t="s">
        <v>37</v>
      </c>
      <c r="O6" s="1" t="s">
        <v>21</v>
      </c>
      <c r="P6" s="7" t="s">
        <v>37</v>
      </c>
      <c r="Q6" s="6"/>
    </row>
    <row r="7" spans="2:18" x14ac:dyDescent="0.2">
      <c r="B7" s="27" t="s">
        <v>27</v>
      </c>
      <c r="C7" s="9"/>
      <c r="D7" s="9"/>
      <c r="E7" s="9"/>
      <c r="F7" s="9"/>
      <c r="G7" s="11"/>
      <c r="H7" s="16"/>
      <c r="I7" s="15">
        <v>62</v>
      </c>
      <c r="J7" s="13">
        <v>0.68402777777777779</v>
      </c>
      <c r="K7" s="5"/>
      <c r="L7" s="5"/>
      <c r="M7" s="9"/>
      <c r="N7" s="9"/>
      <c r="O7" s="28">
        <v>54</v>
      </c>
      <c r="P7" s="30">
        <v>1400.5833333333333</v>
      </c>
    </row>
    <row r="8" spans="2:18" x14ac:dyDescent="0.2">
      <c r="B8" s="27" t="s">
        <v>29</v>
      </c>
      <c r="C8" s="9"/>
      <c r="D8" s="9"/>
      <c r="E8" s="9"/>
      <c r="F8" s="9"/>
      <c r="G8" s="6">
        <v>216</v>
      </c>
      <c r="H8" s="7">
        <v>710.29861111111109</v>
      </c>
      <c r="I8" s="18"/>
      <c r="J8" s="10"/>
      <c r="K8" s="5"/>
      <c r="L8" s="5"/>
      <c r="M8" s="9"/>
      <c r="N8" s="9"/>
      <c r="O8" s="9"/>
      <c r="P8" s="9"/>
    </row>
    <row r="9" spans="2:18" x14ac:dyDescent="0.2">
      <c r="B9" s="27" t="s">
        <v>26</v>
      </c>
      <c r="C9" s="6">
        <v>80</v>
      </c>
      <c r="D9" s="7">
        <v>0.2638888888888889</v>
      </c>
      <c r="E9" s="9"/>
      <c r="F9" s="9"/>
      <c r="G9" s="11"/>
      <c r="H9" s="16"/>
      <c r="I9" s="17">
        <v>105</v>
      </c>
      <c r="J9" s="8">
        <v>0.72569444444444442</v>
      </c>
      <c r="K9" s="5"/>
      <c r="L9" s="5"/>
      <c r="M9" s="1" t="s">
        <v>21</v>
      </c>
      <c r="N9" s="7" t="s">
        <v>37</v>
      </c>
      <c r="O9" s="1" t="s">
        <v>21</v>
      </c>
      <c r="P9" s="7" t="s">
        <v>37</v>
      </c>
    </row>
    <row r="10" spans="2:18" x14ac:dyDescent="0.2">
      <c r="B10" s="27" t="s">
        <v>31</v>
      </c>
      <c r="C10" s="6">
        <v>128</v>
      </c>
      <c r="D10" s="7">
        <v>0.35416666666666669</v>
      </c>
      <c r="E10" s="9"/>
      <c r="F10" s="9"/>
      <c r="G10" s="11"/>
      <c r="H10" s="11"/>
      <c r="I10" s="11"/>
      <c r="J10" s="19"/>
      <c r="K10" s="5"/>
      <c r="L10" s="5"/>
      <c r="M10" s="9"/>
      <c r="N10" s="9"/>
      <c r="O10" s="9"/>
      <c r="P10" s="9"/>
    </row>
    <row r="11" spans="2:18" x14ac:dyDescent="0.2">
      <c r="B11" s="27" t="s">
        <v>32</v>
      </c>
      <c r="C11" s="25">
        <v>143</v>
      </c>
      <c r="D11" s="7">
        <v>0.47916666666666669</v>
      </c>
      <c r="E11" s="9"/>
      <c r="F11" s="9"/>
      <c r="G11" s="11"/>
      <c r="H11" s="9"/>
      <c r="I11" s="11"/>
      <c r="J11" s="10"/>
      <c r="K11" s="5"/>
      <c r="L11" s="5"/>
      <c r="M11" s="9"/>
      <c r="N11" s="9"/>
      <c r="O11" s="12"/>
      <c r="P11" s="12"/>
    </row>
    <row r="12" spans="2:18" x14ac:dyDescent="0.2">
      <c r="B12" s="27" t="s">
        <v>33</v>
      </c>
      <c r="C12" s="26">
        <v>125</v>
      </c>
      <c r="D12" s="7">
        <v>0.33680555555555558</v>
      </c>
      <c r="E12" s="9"/>
      <c r="F12" s="9"/>
      <c r="G12" s="11"/>
      <c r="H12" s="11"/>
      <c r="I12" s="33">
        <v>125</v>
      </c>
      <c r="J12" s="7">
        <v>0.50694444444444442</v>
      </c>
      <c r="K12" s="5"/>
      <c r="L12" s="5"/>
      <c r="M12" s="9"/>
      <c r="N12" s="9"/>
      <c r="O12" s="12"/>
      <c r="P12" s="12"/>
    </row>
    <row r="13" spans="2:18" x14ac:dyDescent="0.2">
      <c r="B13" s="27" t="s">
        <v>28</v>
      </c>
      <c r="C13" s="9"/>
      <c r="D13" s="10"/>
      <c r="E13" s="1">
        <v>130</v>
      </c>
      <c r="F13" s="7">
        <v>0.53125</v>
      </c>
      <c r="G13" s="9"/>
      <c r="H13" s="9"/>
      <c r="I13" s="9"/>
      <c r="J13" s="10"/>
      <c r="K13" s="5"/>
      <c r="L13" s="5"/>
      <c r="M13" s="9"/>
      <c r="N13" s="9"/>
      <c r="O13" s="12"/>
      <c r="P13" s="12"/>
    </row>
    <row r="14" spans="2:18" x14ac:dyDescent="0.2">
      <c r="C14" s="20"/>
      <c r="D14" s="21"/>
      <c r="E14" s="20"/>
      <c r="F14" s="21"/>
      <c r="G14" s="20"/>
      <c r="H14" s="20"/>
      <c r="I14" s="20"/>
      <c r="J14" s="21"/>
      <c r="K14" s="20"/>
      <c r="L14" s="20"/>
      <c r="M14" s="20"/>
      <c r="N14" s="20"/>
      <c r="Q14" s="20"/>
      <c r="R14" s="20"/>
    </row>
    <row r="15" spans="2:18" x14ac:dyDescent="0.2">
      <c r="C15" s="53" t="s">
        <v>35</v>
      </c>
      <c r="D15" s="54"/>
      <c r="E15" s="55"/>
      <c r="F15" s="21"/>
      <c r="G15" s="20"/>
      <c r="H15" s="20"/>
      <c r="I15" s="50" t="s">
        <v>34</v>
      </c>
      <c r="J15" s="51"/>
      <c r="K15" s="51"/>
      <c r="L15" s="52"/>
      <c r="M15" s="20"/>
      <c r="N15" s="20"/>
      <c r="Q15" s="20"/>
      <c r="R15" s="20"/>
    </row>
    <row r="16" spans="2:18" x14ac:dyDescent="0.2">
      <c r="C16" s="20"/>
      <c r="D16" s="21"/>
      <c r="E16" s="20"/>
      <c r="F16" s="21"/>
      <c r="G16" s="20"/>
      <c r="H16" s="20"/>
      <c r="I16" s="20"/>
      <c r="J16" s="21"/>
      <c r="K16" s="20"/>
      <c r="L16" s="20"/>
      <c r="M16" s="20"/>
      <c r="N16" s="20"/>
      <c r="Q16" s="20"/>
      <c r="R16" s="20"/>
    </row>
    <row r="17" spans="1:18" x14ac:dyDescent="0.2">
      <c r="C17" s="20"/>
      <c r="D17" s="21"/>
      <c r="E17" s="20"/>
      <c r="F17" s="21"/>
      <c r="G17" s="20"/>
      <c r="H17" s="20"/>
      <c r="I17" s="20"/>
      <c r="J17" s="21"/>
      <c r="K17" s="20"/>
      <c r="L17" s="20"/>
      <c r="M17" s="20"/>
      <c r="N17" s="20"/>
      <c r="Q17" s="20"/>
      <c r="R17" s="20"/>
    </row>
    <row r="18" spans="1:18" x14ac:dyDescent="0.2">
      <c r="C18" s="20"/>
      <c r="D18" s="21"/>
      <c r="E18" s="20"/>
      <c r="F18" s="21"/>
      <c r="G18" s="20"/>
      <c r="H18" s="20"/>
      <c r="I18" s="20"/>
      <c r="J18" s="21"/>
      <c r="K18" s="20"/>
      <c r="L18" s="20"/>
      <c r="M18" s="20"/>
      <c r="N18" s="20"/>
      <c r="Q18" s="20"/>
      <c r="R18" s="20"/>
    </row>
    <row r="19" spans="1:18" x14ac:dyDescent="0.2">
      <c r="C19" s="20"/>
      <c r="D19" s="21"/>
      <c r="E19" s="20"/>
      <c r="F19" s="21"/>
      <c r="G19" s="20"/>
      <c r="H19" s="20"/>
      <c r="I19" s="20"/>
      <c r="J19" s="21"/>
      <c r="K19" s="20"/>
      <c r="L19" s="20"/>
      <c r="M19" s="20"/>
      <c r="N19" s="20"/>
      <c r="Q19" s="20"/>
      <c r="R19" s="20"/>
    </row>
    <row r="20" spans="1:18" x14ac:dyDescent="0.2">
      <c r="C20" s="20"/>
      <c r="D20" s="21"/>
      <c r="E20" s="20"/>
      <c r="F20" s="21"/>
      <c r="G20" s="20"/>
      <c r="H20" s="20"/>
      <c r="I20" s="20"/>
      <c r="J20" s="21"/>
      <c r="K20" s="20"/>
      <c r="L20" s="20"/>
      <c r="M20" s="20"/>
      <c r="N20" s="20"/>
      <c r="Q20" s="20"/>
      <c r="R20" s="20"/>
    </row>
    <row r="21" spans="1:18" x14ac:dyDescent="0.2">
      <c r="C21" s="20"/>
      <c r="D21" s="21"/>
      <c r="E21" s="20"/>
      <c r="F21" s="21"/>
      <c r="G21" s="20"/>
      <c r="H21" s="20"/>
      <c r="I21" s="20"/>
      <c r="J21" s="21"/>
      <c r="K21" s="20"/>
      <c r="L21" s="20"/>
      <c r="M21" s="20"/>
      <c r="N21" s="20"/>
      <c r="O21" s="39" t="s">
        <v>9</v>
      </c>
      <c r="P21" s="39" t="s">
        <v>10</v>
      </c>
      <c r="Q21" s="22" t="s">
        <v>7</v>
      </c>
      <c r="R21" s="22" t="s">
        <v>56</v>
      </c>
    </row>
    <row r="22" spans="1:18" x14ac:dyDescent="0.2">
      <c r="B22" t="s">
        <v>67</v>
      </c>
      <c r="C22" s="3">
        <v>0.625</v>
      </c>
      <c r="D22" s="3" t="s">
        <v>68</v>
      </c>
      <c r="E22" s="3"/>
      <c r="F22" s="3"/>
      <c r="G22" s="3"/>
      <c r="H22" s="3"/>
      <c r="I22" s="4"/>
      <c r="J22" s="4"/>
      <c r="K22" s="4"/>
      <c r="L22" s="4"/>
      <c r="M22" s="3">
        <v>0.41666666666666669</v>
      </c>
      <c r="O22" s="1">
        <f>961.96+96.53</f>
        <v>1058.49</v>
      </c>
      <c r="P22" s="2" t="s">
        <v>69</v>
      </c>
      <c r="Q22" t="s">
        <v>8</v>
      </c>
      <c r="R22" s="1" t="s">
        <v>66</v>
      </c>
    </row>
    <row r="23" spans="1:18" x14ac:dyDescent="0.2">
      <c r="B23" t="s">
        <v>65</v>
      </c>
      <c r="C23" s="3">
        <v>0.66666666666666663</v>
      </c>
      <c r="D23" s="3" t="s">
        <v>62</v>
      </c>
      <c r="E23" s="3"/>
      <c r="F23" s="3"/>
      <c r="G23" s="3"/>
      <c r="H23" s="3"/>
      <c r="I23" s="4"/>
      <c r="J23" s="4"/>
      <c r="K23" s="4"/>
      <c r="L23" s="4"/>
      <c r="M23" s="3">
        <v>0.41666666666666669</v>
      </c>
      <c r="O23" s="1">
        <v>941.13</v>
      </c>
      <c r="P23" s="2" t="s">
        <v>70</v>
      </c>
      <c r="Q23" t="s">
        <v>8</v>
      </c>
      <c r="R23" s="1" t="s">
        <v>66</v>
      </c>
    </row>
    <row r="24" spans="1:18" x14ac:dyDescent="0.2">
      <c r="C24" s="34" t="s">
        <v>54</v>
      </c>
      <c r="F24" s="34"/>
      <c r="G24" s="34"/>
      <c r="H24" s="34"/>
      <c r="M24" s="34" t="s">
        <v>55</v>
      </c>
      <c r="N24" s="34"/>
      <c r="O24" s="20"/>
      <c r="P24" s="35"/>
      <c r="Q24"/>
      <c r="R24" s="34"/>
    </row>
    <row r="25" spans="1:18" x14ac:dyDescent="0.2">
      <c r="B25" s="36" t="s">
        <v>38</v>
      </c>
      <c r="C25" t="s">
        <v>61</v>
      </c>
      <c r="O25" s="1"/>
      <c r="P25" s="1"/>
      <c r="Q25"/>
      <c r="R25" s="40"/>
    </row>
    <row r="26" spans="1:18" x14ac:dyDescent="0.2">
      <c r="A26" s="45">
        <v>1</v>
      </c>
      <c r="B26" t="s">
        <v>11</v>
      </c>
      <c r="C26" s="38" t="s">
        <v>52</v>
      </c>
      <c r="M26" s="38" t="s">
        <v>63</v>
      </c>
      <c r="O26" s="1">
        <f>(610.92/6) + (813.03/7)</f>
        <v>217.96714285714285</v>
      </c>
      <c r="P26" s="1"/>
      <c r="Q26"/>
      <c r="R26" s="40" t="s">
        <v>66</v>
      </c>
    </row>
    <row r="27" spans="1:18" x14ac:dyDescent="0.2">
      <c r="A27" s="45">
        <v>2</v>
      </c>
      <c r="B27" t="s">
        <v>12</v>
      </c>
      <c r="C27" s="38" t="s">
        <v>52</v>
      </c>
      <c r="M27" s="38" t="s">
        <v>63</v>
      </c>
      <c r="O27" s="1">
        <f t="shared" ref="O27:O29" si="0">(610.92/6) + (813.03/7)</f>
        <v>217.96714285714285</v>
      </c>
      <c r="P27" s="1"/>
      <c r="Q27"/>
      <c r="R27" s="40" t="s">
        <v>66</v>
      </c>
    </row>
    <row r="28" spans="1:18" x14ac:dyDescent="0.2">
      <c r="A28" s="45">
        <v>3</v>
      </c>
      <c r="B28" t="s">
        <v>15</v>
      </c>
      <c r="C28" s="38" t="s">
        <v>52</v>
      </c>
      <c r="M28" s="38" t="s">
        <v>63</v>
      </c>
      <c r="O28" s="1">
        <f>(610.92/6) + (813.03/7)</f>
        <v>217.96714285714285</v>
      </c>
      <c r="P28" s="1"/>
      <c r="Q28"/>
      <c r="R28" s="43"/>
    </row>
    <row r="29" spans="1:18" x14ac:dyDescent="0.2">
      <c r="A29" s="45">
        <v>4</v>
      </c>
      <c r="B29" t="s">
        <v>20</v>
      </c>
      <c r="C29" s="38" t="s">
        <v>52</v>
      </c>
      <c r="M29" s="38" t="s">
        <v>63</v>
      </c>
      <c r="O29" s="1">
        <f t="shared" si="0"/>
        <v>217.96714285714285</v>
      </c>
      <c r="P29" s="1"/>
      <c r="Q29"/>
      <c r="R29" s="43"/>
    </row>
    <row r="30" spans="1:18" x14ac:dyDescent="0.2">
      <c r="A30" s="45">
        <v>5</v>
      </c>
      <c r="B30" t="s">
        <v>43</v>
      </c>
      <c r="C30" s="38" t="s">
        <v>52</v>
      </c>
      <c r="M30" s="42" t="s">
        <v>58</v>
      </c>
      <c r="O30" s="1">
        <f t="shared" ref="O30" si="1">610.92/6</f>
        <v>101.82</v>
      </c>
      <c r="P30" s="1"/>
      <c r="Q30"/>
      <c r="R30" s="43"/>
    </row>
    <row r="31" spans="1:18" x14ac:dyDescent="0.2">
      <c r="A31" s="45">
        <v>6</v>
      </c>
      <c r="B31" t="s">
        <v>18</v>
      </c>
      <c r="C31" s="38" t="s">
        <v>52</v>
      </c>
      <c r="M31" s="38" t="s">
        <v>63</v>
      </c>
      <c r="O31" s="1">
        <f>(610.92/6) + (813.03/7)</f>
        <v>217.96714285714285</v>
      </c>
      <c r="P31" s="1"/>
      <c r="Q31"/>
      <c r="R31" s="40">
        <f t="shared" ref="R31" si="2">O31</f>
        <v>217.96714285714285</v>
      </c>
    </row>
    <row r="32" spans="1:18" x14ac:dyDescent="0.2">
      <c r="A32" s="22"/>
      <c r="O32" s="1"/>
      <c r="P32" s="1"/>
      <c r="Q32"/>
      <c r="R32" s="40"/>
    </row>
    <row r="33" spans="1:18" x14ac:dyDescent="0.2">
      <c r="A33" s="22"/>
      <c r="B33" s="36" t="s">
        <v>42</v>
      </c>
      <c r="C33" t="s">
        <v>60</v>
      </c>
      <c r="O33" s="1"/>
      <c r="P33" s="1"/>
      <c r="Q33"/>
      <c r="R33" s="40"/>
    </row>
    <row r="34" spans="1:18" x14ac:dyDescent="0.2">
      <c r="A34" s="45">
        <v>7</v>
      </c>
      <c r="B34" t="s">
        <v>16</v>
      </c>
      <c r="C34" s="38" t="s">
        <v>51</v>
      </c>
      <c r="L34" s="38" t="s">
        <v>58</v>
      </c>
      <c r="M34" t="s">
        <v>37</v>
      </c>
      <c r="O34" s="1">
        <f>318.96/3</f>
        <v>106.32</v>
      </c>
      <c r="P34" s="1" t="s">
        <v>37</v>
      </c>
      <c r="Q34" t="s">
        <v>53</v>
      </c>
      <c r="R34" s="43"/>
    </row>
    <row r="35" spans="1:18" x14ac:dyDescent="0.2">
      <c r="A35" s="45">
        <v>8</v>
      </c>
      <c r="B35" t="s">
        <v>17</v>
      </c>
      <c r="C35" s="38" t="s">
        <v>51</v>
      </c>
      <c r="M35" s="38" t="s">
        <v>63</v>
      </c>
      <c r="O35" s="1">
        <f>(318.96/3) + (813.03/7)</f>
        <v>222.46714285714285</v>
      </c>
      <c r="P35" s="1" t="s">
        <v>37</v>
      </c>
      <c r="Q35" t="s">
        <v>53</v>
      </c>
      <c r="R35" s="43"/>
    </row>
    <row r="36" spans="1:18" x14ac:dyDescent="0.2">
      <c r="A36" s="45">
        <v>9</v>
      </c>
      <c r="B36" t="s">
        <v>19</v>
      </c>
      <c r="C36" s="38" t="s">
        <v>51</v>
      </c>
      <c r="M36" s="38" t="s">
        <v>63</v>
      </c>
      <c r="O36" s="1">
        <f>(318.96/3) + (813.03/7)</f>
        <v>222.46714285714285</v>
      </c>
      <c r="P36" s="1" t="s">
        <v>37</v>
      </c>
      <c r="Q36" t="s">
        <v>53</v>
      </c>
      <c r="R36" s="43"/>
    </row>
    <row r="38" spans="1:18" x14ac:dyDescent="0.2">
      <c r="A38" s="22"/>
      <c r="B38" s="36" t="s">
        <v>64</v>
      </c>
      <c r="L38" s="6"/>
    </row>
    <row r="39" spans="1:18" x14ac:dyDescent="0.2">
      <c r="A39" s="44">
        <v>10</v>
      </c>
      <c r="B39" t="s">
        <v>48</v>
      </c>
      <c r="O39" s="1"/>
      <c r="P39" s="1"/>
      <c r="Q39"/>
      <c r="R39" s="40"/>
    </row>
    <row r="40" spans="1:18" x14ac:dyDescent="0.2">
      <c r="A40" s="44">
        <v>11</v>
      </c>
      <c r="B40" t="s">
        <v>13</v>
      </c>
      <c r="L40" s="6"/>
    </row>
    <row r="41" spans="1:18" x14ac:dyDescent="0.2">
      <c r="A41" s="44">
        <v>12</v>
      </c>
      <c r="B41" t="s">
        <v>14</v>
      </c>
    </row>
    <row r="42" spans="1:18" x14ac:dyDescent="0.2">
      <c r="A42" s="44">
        <v>13</v>
      </c>
      <c r="B42" t="s">
        <v>39</v>
      </c>
    </row>
    <row r="43" spans="1:18" x14ac:dyDescent="0.2">
      <c r="A43" s="44">
        <v>14</v>
      </c>
      <c r="B43" t="s">
        <v>40</v>
      </c>
    </row>
    <row r="44" spans="1:18" x14ac:dyDescent="0.2">
      <c r="A44" s="44">
        <v>15</v>
      </c>
      <c r="B44" t="s">
        <v>49</v>
      </c>
    </row>
    <row r="45" spans="1:18" x14ac:dyDescent="0.2">
      <c r="A45" s="44">
        <v>16</v>
      </c>
      <c r="B45" t="s">
        <v>44</v>
      </c>
    </row>
    <row r="46" spans="1:18" x14ac:dyDescent="0.2">
      <c r="A46" s="44">
        <v>17</v>
      </c>
      <c r="B46" t="s">
        <v>45</v>
      </c>
    </row>
    <row r="47" spans="1:18" x14ac:dyDescent="0.2">
      <c r="A47" s="41">
        <v>18</v>
      </c>
      <c r="B47" t="s">
        <v>50</v>
      </c>
    </row>
    <row r="48" spans="1:18" x14ac:dyDescent="0.2">
      <c r="A48" s="41"/>
    </row>
    <row r="49" spans="1:18" x14ac:dyDescent="0.2">
      <c r="B49" s="36" t="s">
        <v>59</v>
      </c>
    </row>
    <row r="50" spans="1:18" x14ac:dyDescent="0.2">
      <c r="A50">
        <v>19</v>
      </c>
      <c r="B50" t="s">
        <v>41</v>
      </c>
    </row>
    <row r="51" spans="1:18" x14ac:dyDescent="0.2">
      <c r="A51">
        <v>20</v>
      </c>
      <c r="B51" t="s">
        <v>46</v>
      </c>
    </row>
    <row r="52" spans="1:18" x14ac:dyDescent="0.2">
      <c r="A52">
        <v>21</v>
      </c>
      <c r="B52" s="37" t="s">
        <v>47</v>
      </c>
    </row>
    <row r="54" spans="1:18" x14ac:dyDescent="0.2">
      <c r="N54" t="s">
        <v>57</v>
      </c>
      <c r="O54" s="40">
        <f>SUM(O22:O53)</f>
        <v>3742.5299999999997</v>
      </c>
      <c r="R54" s="1">
        <f>SUM(R26:R53)</f>
        <v>217.96714285714285</v>
      </c>
    </row>
    <row r="58" spans="1:18" x14ac:dyDescent="0.2">
      <c r="O58" s="40">
        <f>O54+1160</f>
        <v>4902.53</v>
      </c>
    </row>
  </sheetData>
  <mergeCells count="2">
    <mergeCell ref="I15:L15"/>
    <mergeCell ref="C15:E15"/>
  </mergeCells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0D697-D2C6-2E46-A670-44ECF4951E97}">
  <dimension ref="A1:C3"/>
  <sheetViews>
    <sheetView workbookViewId="0">
      <selection activeCell="B4" sqref="B4"/>
    </sheetView>
  </sheetViews>
  <sheetFormatPr baseColWidth="10" defaultRowHeight="16" x14ac:dyDescent="0.2"/>
  <cols>
    <col min="1" max="1" width="14.33203125" bestFit="1" customWidth="1"/>
  </cols>
  <sheetData>
    <row r="1" spans="1:3" x14ac:dyDescent="0.2">
      <c r="A1" t="s">
        <v>128</v>
      </c>
      <c r="B1" t="s">
        <v>79</v>
      </c>
      <c r="C1" t="s">
        <v>131</v>
      </c>
    </row>
    <row r="2" spans="1:3" x14ac:dyDescent="0.2">
      <c r="A2" t="s">
        <v>132</v>
      </c>
      <c r="B2" s="1">
        <f>SUM(accommodation!G2:G5)</f>
        <v>3940.59</v>
      </c>
      <c r="C2" s="40">
        <f>B2/21</f>
        <v>187.64714285714285</v>
      </c>
    </row>
    <row r="3" spans="1:3" x14ac:dyDescent="0.2">
      <c r="A3" t="s">
        <v>133</v>
      </c>
      <c r="B3" s="1">
        <f>88.4*3 + 106.8</f>
        <v>372.00000000000006</v>
      </c>
      <c r="C3" s="40">
        <f>B3/12</f>
        <v>31.000000000000004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people</vt:lpstr>
      <vt:lpstr>flights</vt:lpstr>
      <vt:lpstr>accommodation</vt:lpstr>
      <vt:lpstr>timeline</vt:lpstr>
      <vt:lpstr>Sheet1</vt:lpstr>
      <vt:lpstr>totals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Sunderland</dc:creator>
  <cp:lastModifiedBy>Sunderland, Nicholas</cp:lastModifiedBy>
  <dcterms:created xsi:type="dcterms:W3CDTF">2024-06-20T08:42:13Z</dcterms:created>
  <dcterms:modified xsi:type="dcterms:W3CDTF">2025-06-02T09:07:25Z</dcterms:modified>
</cp:coreProperties>
</file>