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nicholaswarino/Desktop/Dropbox/CREATIVE projects/Joy and Socialism/Added to Google Sheets/"/>
    </mc:Choice>
  </mc:AlternateContent>
  <xr:revisionPtr revIDLastSave="0" documentId="13_ncr:1_{C2AB4AE0-A2A8-BB41-BA9D-263663D0F4A4}" xr6:coauthVersionLast="45" xr6:coauthVersionMax="45" xr10:uidLastSave="{00000000-0000-0000-0000-000000000000}"/>
  <bookViews>
    <workbookView xWindow="0" yWindow="460" windowWidth="25600" windowHeight="28340" tabRatio="972" firstSheet="18" activeTab="31" xr2:uid="{00000000-000D-0000-FFFF-FFFF00000000}"/>
  </bookViews>
  <sheets>
    <sheet name="__FDSCACHE__" sheetId="47" state="veryHidden" r:id="rId1"/>
    <sheet name="Table of contents" sheetId="101" r:id="rId2"/>
    <sheet name="Argentina" sheetId="87" r:id="rId3"/>
    <sheet name="Australia" sheetId="5" r:id="rId4"/>
    <sheet name="Austria" sheetId="19" r:id="rId5"/>
    <sheet name="Brazil" sheetId="1" r:id="rId6"/>
    <sheet name="Canada" sheetId="7" r:id="rId7"/>
    <sheet name="Chile" sheetId="20" r:id="rId8"/>
    <sheet name="China" sheetId="91" r:id="rId9"/>
    <sheet name="Colombia" sheetId="95" r:id="rId10"/>
    <sheet name="CostaRica" sheetId="2" r:id="rId11"/>
    <sheet name="CzechRepublic" sheetId="21" r:id="rId12"/>
    <sheet name="Denmark" sheetId="9" r:id="rId13"/>
    <sheet name="Estonia" sheetId="10" r:id="rId14"/>
    <sheet name="Finland" sheetId="11" r:id="rId15"/>
    <sheet name="France" sheetId="12" r:id="rId16"/>
    <sheet name="Germany" sheetId="13" r:id="rId17"/>
    <sheet name="Greece" sheetId="22" r:id="rId18"/>
    <sheet name="Hungary" sheetId="23" r:id="rId19"/>
    <sheet name="Iceland" sheetId="24" r:id="rId20"/>
    <sheet name="India" sheetId="84" r:id="rId21"/>
    <sheet name="Ireland" sheetId="25" r:id="rId22"/>
    <sheet name="Israel" sheetId="64" r:id="rId23"/>
    <sheet name="Italy" sheetId="27" r:id="rId24"/>
    <sheet name="Japan" sheetId="14" r:id="rId25"/>
    <sheet name="Korea" sheetId="15" r:id="rId26"/>
    <sheet name="Latvia" sheetId="28" r:id="rId27"/>
    <sheet name="Lithuania" sheetId="16" r:id="rId28"/>
    <sheet name="Mexico" sheetId="29" r:id="rId29"/>
    <sheet name="Netherlands" sheetId="31" r:id="rId30"/>
    <sheet name="NewZealand" sheetId="32" r:id="rId31"/>
    <sheet name="Norway" sheetId="74" r:id="rId32"/>
    <sheet name="Poland" sheetId="34" r:id="rId33"/>
    <sheet name="SaudiArabia" sheetId="89" r:id="rId34"/>
    <sheet name="SlovakRepublic" sheetId="36" r:id="rId35"/>
    <sheet name="Slovenia" sheetId="17" r:id="rId36"/>
    <sheet name="Spain" sheetId="37" r:id="rId37"/>
    <sheet name="Sweden" sheetId="3" r:id="rId38"/>
    <sheet name="Switzerland" sheetId="38" r:id="rId39"/>
    <sheet name="Turkey" sheetId="40" r:id="rId40"/>
    <sheet name="UnitedKingdom" sheetId="39" r:id="rId41"/>
    <sheet name="UnitedStates" sheetId="8" r:id="rId42"/>
  </sheets>
  <definedNames>
    <definedName name="OLE_LINK1" localSheetId="8">China!$K$21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5" l="1"/>
  <c r="C6" i="5"/>
  <c r="D6" i="5"/>
  <c r="I6" i="5"/>
  <c r="J6" i="5"/>
  <c r="K6" i="5"/>
  <c r="L6" i="5"/>
  <c r="M6" i="5"/>
  <c r="N6" i="5"/>
  <c r="G15" i="91"/>
  <c r="G14" i="91"/>
  <c r="G13" i="91"/>
  <c r="G12" i="91"/>
  <c r="G11" i="91"/>
  <c r="G10" i="91"/>
  <c r="G9" i="91"/>
  <c r="G8" i="91"/>
  <c r="G7" i="91"/>
  <c r="G6" i="91"/>
  <c r="E6" i="87" l="1"/>
  <c r="F6" i="87"/>
  <c r="G6" i="87"/>
  <c r="H6" i="87"/>
  <c r="O6" i="87"/>
  <c r="P6" i="87"/>
  <c r="Q6" i="87"/>
  <c r="R6" i="87"/>
  <c r="I6" i="87"/>
  <c r="J6" i="87"/>
  <c r="K6" i="87"/>
  <c r="L6" i="87"/>
  <c r="M6" i="87"/>
  <c r="N6" i="87"/>
  <c r="F6" i="19"/>
  <c r="H6" i="19"/>
  <c r="P6" i="19"/>
  <c r="R6" i="19"/>
  <c r="J6" i="19"/>
  <c r="L6" i="19"/>
  <c r="N6" i="19"/>
  <c r="E6" i="19"/>
  <c r="G6" i="19"/>
  <c r="O6" i="19"/>
  <c r="Q6" i="19"/>
  <c r="I6" i="19"/>
  <c r="K6" i="19"/>
  <c r="C6" i="87" l="1"/>
  <c r="D6" i="87"/>
  <c r="B6" i="87"/>
  <c r="C6" i="19"/>
  <c r="M6" i="19"/>
  <c r="D6" i="19"/>
  <c r="B6" i="19" l="1"/>
  <c r="J6" i="36" l="1"/>
  <c r="M6" i="36"/>
  <c r="H6" i="37" l="1"/>
  <c r="H6" i="27" l="1"/>
  <c r="H6" i="12"/>
  <c r="H6" i="23" l="1"/>
  <c r="H6" i="22" l="1"/>
  <c r="H6" i="34" l="1"/>
  <c r="J6" i="95" l="1"/>
  <c r="M6" i="95"/>
  <c r="L6" i="95"/>
  <c r="E6" i="95"/>
  <c r="I6" i="95"/>
  <c r="F6" i="95" l="1"/>
  <c r="H6" i="32"/>
  <c r="H6" i="95"/>
  <c r="B6" i="95"/>
  <c r="C6" i="95"/>
  <c r="G6" i="95" l="1"/>
  <c r="D6" i="95" l="1"/>
  <c r="H6" i="17" l="1"/>
  <c r="I6" i="2" l="1"/>
  <c r="K6" i="91" l="1"/>
  <c r="C6" i="91"/>
  <c r="B6" i="91" l="1"/>
  <c r="D6" i="91"/>
  <c r="R6" i="28" l="1"/>
  <c r="M6" i="91" l="1"/>
  <c r="L6" i="91"/>
  <c r="I6" i="91"/>
  <c r="H6" i="91"/>
  <c r="O6" i="91" l="1"/>
  <c r="J6" i="91" l="1"/>
  <c r="N6" i="91"/>
  <c r="H6" i="89"/>
  <c r="F6" i="89" l="1"/>
  <c r="J6" i="89"/>
  <c r="K6" i="89"/>
  <c r="I6" i="89"/>
  <c r="R6" i="89"/>
  <c r="Q6" i="89"/>
  <c r="P6" i="89"/>
  <c r="O6" i="89"/>
  <c r="G6" i="89"/>
  <c r="E6" i="89"/>
  <c r="H6" i="15" l="1"/>
  <c r="C6" i="89"/>
  <c r="B6" i="89"/>
  <c r="D6" i="89"/>
  <c r="H6" i="84" l="1"/>
  <c r="H6" i="40" l="1"/>
  <c r="H6" i="21" l="1"/>
  <c r="H6" i="74" l="1"/>
  <c r="H6" i="16" l="1"/>
  <c r="H6" i="11" l="1"/>
  <c r="N6" i="84" l="1"/>
  <c r="M6" i="84"/>
  <c r="L6" i="84"/>
  <c r="K6" i="84"/>
  <c r="J6" i="84"/>
  <c r="I6" i="84"/>
  <c r="R6" i="84"/>
  <c r="Q6" i="84"/>
  <c r="P6" i="84"/>
  <c r="O6" i="84"/>
  <c r="G6" i="84"/>
  <c r="F6" i="84"/>
  <c r="E6" i="84"/>
  <c r="N6" i="74"/>
  <c r="M6" i="74"/>
  <c r="L6" i="74"/>
  <c r="K6" i="74"/>
  <c r="J6" i="74"/>
  <c r="I6" i="74"/>
  <c r="R6" i="74"/>
  <c r="Q6" i="74"/>
  <c r="P6" i="74"/>
  <c r="O6" i="74"/>
  <c r="G6" i="74"/>
  <c r="F6" i="74"/>
  <c r="E6" i="74"/>
  <c r="J6" i="64"/>
  <c r="I6" i="64"/>
  <c r="C6" i="64" l="1"/>
  <c r="B6" i="64"/>
  <c r="B6" i="84"/>
  <c r="D6" i="74"/>
  <c r="C6" i="74"/>
  <c r="B6" i="74"/>
  <c r="C6" i="84"/>
  <c r="D6" i="84"/>
  <c r="G6" i="1" l="1"/>
  <c r="H6" i="1" l="1"/>
  <c r="C6" i="8" l="1"/>
  <c r="C6" i="36"/>
  <c r="C6" i="2" l="1"/>
  <c r="B6" i="21"/>
  <c r="D6" i="31"/>
  <c r="C6" i="31"/>
  <c r="B6" i="7"/>
  <c r="D6" i="7"/>
  <c r="C6" i="37"/>
  <c r="C6" i="7"/>
  <c r="B6" i="29"/>
  <c r="D6" i="29"/>
  <c r="D6" i="37"/>
  <c r="B6" i="39"/>
  <c r="D6" i="9"/>
  <c r="C6" i="29"/>
  <c r="B6" i="37"/>
  <c r="C6" i="3"/>
  <c r="B6" i="38"/>
  <c r="D6" i="2"/>
  <c r="D6" i="24"/>
  <c r="B6" i="36"/>
  <c r="B6" i="27"/>
  <c r="D6" i="27"/>
  <c r="C6" i="27"/>
  <c r="D6" i="12"/>
  <c r="C6" i="12"/>
  <c r="B6" i="12"/>
  <c r="C6" i="25"/>
  <c r="D6" i="25"/>
  <c r="B6" i="25"/>
  <c r="C6" i="23"/>
  <c r="D6" i="23"/>
  <c r="B6" i="23"/>
  <c r="C6" i="39"/>
  <c r="D6" i="39"/>
  <c r="C6" i="22"/>
  <c r="D6" i="22"/>
  <c r="B6" i="22"/>
  <c r="C6" i="32"/>
  <c r="D6" i="32"/>
  <c r="B6" i="32"/>
  <c r="B6" i="16"/>
  <c r="C6" i="13"/>
  <c r="D6" i="13"/>
  <c r="B6" i="13"/>
  <c r="C6" i="34"/>
  <c r="D6" i="34"/>
  <c r="B6" i="34"/>
  <c r="B6" i="17"/>
  <c r="C6" i="17"/>
  <c r="D6" i="17"/>
  <c r="B6" i="2"/>
  <c r="C6" i="38"/>
  <c r="D6" i="38"/>
  <c r="C6" i="10"/>
  <c r="D6" i="10"/>
  <c r="B6" i="10"/>
  <c r="C6" i="20"/>
  <c r="D6" i="20"/>
  <c r="B6" i="20"/>
  <c r="C6" i="28"/>
  <c r="B6" i="28"/>
  <c r="D6" i="28"/>
  <c r="D6" i="15"/>
  <c r="B6" i="15"/>
  <c r="C6" i="15"/>
  <c r="B6" i="9"/>
  <c r="C6" i="9"/>
  <c r="B6" i="24"/>
  <c r="C6" i="24"/>
  <c r="B6" i="40"/>
  <c r="B6" i="8"/>
  <c r="D6" i="8"/>
  <c r="D6" i="40"/>
  <c r="C6" i="40"/>
  <c r="C6" i="14"/>
  <c r="D6" i="14"/>
  <c r="B6" i="31"/>
  <c r="B6" i="14"/>
  <c r="D6" i="21"/>
  <c r="C6" i="21"/>
  <c r="D6" i="16"/>
  <c r="C6" i="16"/>
  <c r="D6" i="11"/>
  <c r="B6" i="11"/>
  <c r="C6" i="11"/>
  <c r="D6" i="3"/>
  <c r="B6" i="3"/>
  <c r="D6" i="1"/>
  <c r="C6" i="1"/>
  <c r="N6" i="8" l="1"/>
  <c r="M6" i="8"/>
  <c r="L6" i="8"/>
  <c r="K6" i="8"/>
  <c r="J6" i="8"/>
  <c r="I6" i="8"/>
  <c r="R6" i="8"/>
  <c r="Q6" i="8"/>
  <c r="P6" i="8"/>
  <c r="O6" i="8"/>
  <c r="H6" i="8"/>
  <c r="G6" i="8"/>
  <c r="F6" i="8"/>
  <c r="E6" i="8"/>
  <c r="N6" i="39"/>
  <c r="M6" i="39"/>
  <c r="L6" i="39"/>
  <c r="K6" i="39"/>
  <c r="J6" i="39"/>
  <c r="I6" i="39"/>
  <c r="H6" i="39"/>
  <c r="G6" i="39"/>
  <c r="F6" i="39"/>
  <c r="E6" i="39"/>
  <c r="N6" i="40"/>
  <c r="M6" i="40"/>
  <c r="L6" i="40"/>
  <c r="K6" i="40"/>
  <c r="J6" i="40"/>
  <c r="I6" i="40"/>
  <c r="R6" i="40"/>
  <c r="Q6" i="40"/>
  <c r="P6" i="40"/>
  <c r="O6" i="40"/>
  <c r="G6" i="40"/>
  <c r="F6" i="40"/>
  <c r="E6" i="40"/>
  <c r="N6" i="38"/>
  <c r="M6" i="38"/>
  <c r="L6" i="38"/>
  <c r="K6" i="38"/>
  <c r="J6" i="38"/>
  <c r="I6" i="38"/>
  <c r="H6" i="38"/>
  <c r="G6" i="38"/>
  <c r="F6" i="38"/>
  <c r="E6" i="38"/>
  <c r="N6" i="3"/>
  <c r="M6" i="3"/>
  <c r="L6" i="3"/>
  <c r="K6" i="3"/>
  <c r="J6" i="3"/>
  <c r="I6" i="3"/>
  <c r="R6" i="3"/>
  <c r="Q6" i="3"/>
  <c r="P6" i="3"/>
  <c r="O6" i="3"/>
  <c r="J6" i="37"/>
  <c r="I6" i="37"/>
  <c r="R6" i="37"/>
  <c r="Q6" i="37"/>
  <c r="P6" i="37"/>
  <c r="O6" i="37"/>
  <c r="G6" i="37"/>
  <c r="F6" i="37"/>
  <c r="E6" i="37"/>
  <c r="K6" i="17"/>
  <c r="J6" i="17"/>
  <c r="I6" i="17"/>
  <c r="R6" i="17"/>
  <c r="Q6" i="17"/>
  <c r="P6" i="17"/>
  <c r="O6" i="17"/>
  <c r="G6" i="17"/>
  <c r="F6" i="17"/>
  <c r="E6" i="17"/>
  <c r="L6" i="36"/>
  <c r="I6" i="36"/>
  <c r="N6" i="34"/>
  <c r="M6" i="34"/>
  <c r="L6" i="34"/>
  <c r="K6" i="34"/>
  <c r="J6" i="34"/>
  <c r="I6" i="34"/>
  <c r="R6" i="34"/>
  <c r="Q6" i="34"/>
  <c r="P6" i="34"/>
  <c r="O6" i="34"/>
  <c r="G6" i="34"/>
  <c r="F6" i="34"/>
  <c r="E6" i="34"/>
  <c r="N6" i="32"/>
  <c r="M6" i="32"/>
  <c r="L6" i="32"/>
  <c r="K6" i="32"/>
  <c r="J6" i="32"/>
  <c r="I6" i="32"/>
  <c r="G6" i="32"/>
  <c r="F6" i="32"/>
  <c r="E6" i="32"/>
  <c r="K6" i="31"/>
  <c r="J6" i="31"/>
  <c r="I6" i="31"/>
  <c r="H6" i="31"/>
  <c r="G6" i="31"/>
  <c r="F6" i="31"/>
  <c r="E6" i="31"/>
  <c r="N6" i="29"/>
  <c r="M6" i="29"/>
  <c r="L6" i="29"/>
  <c r="K6" i="29"/>
  <c r="J6" i="29"/>
  <c r="I6" i="29"/>
  <c r="N6" i="16"/>
  <c r="M6" i="16"/>
  <c r="L6" i="16"/>
  <c r="K6" i="16"/>
  <c r="J6" i="16"/>
  <c r="I6" i="16"/>
  <c r="G6" i="16"/>
  <c r="F6" i="16"/>
  <c r="E6" i="16"/>
  <c r="N6" i="28"/>
  <c r="M6" i="28"/>
  <c r="L6" i="28"/>
  <c r="K6" i="28"/>
  <c r="J6" i="28"/>
  <c r="I6" i="28"/>
  <c r="Q6" i="28"/>
  <c r="P6" i="28"/>
  <c r="O6" i="28"/>
  <c r="K6" i="15"/>
  <c r="J6" i="15"/>
  <c r="I6" i="15"/>
  <c r="R6" i="15"/>
  <c r="Q6" i="15"/>
  <c r="P6" i="15"/>
  <c r="O6" i="15"/>
  <c r="G6" i="15"/>
  <c r="F6" i="15"/>
  <c r="E6" i="15"/>
  <c r="K6" i="14"/>
  <c r="J6" i="14"/>
  <c r="I6" i="14"/>
  <c r="R6" i="14"/>
  <c r="Q6" i="14"/>
  <c r="P6" i="14"/>
  <c r="O6" i="14"/>
  <c r="H6" i="14"/>
  <c r="G6" i="14"/>
  <c r="F6" i="14"/>
  <c r="E6" i="14"/>
  <c r="K6" i="27"/>
  <c r="J6" i="27"/>
  <c r="I6" i="27"/>
  <c r="G6" i="27"/>
  <c r="F6" i="27"/>
  <c r="E6" i="27"/>
  <c r="K6" i="25"/>
  <c r="J6" i="25"/>
  <c r="I6" i="25"/>
  <c r="N6" i="24"/>
  <c r="M6" i="24"/>
  <c r="L6" i="24"/>
  <c r="K6" i="24"/>
  <c r="J6" i="24"/>
  <c r="I6" i="24"/>
  <c r="K6" i="23"/>
  <c r="J6" i="23"/>
  <c r="I6" i="23"/>
  <c r="R6" i="23"/>
  <c r="Q6" i="23"/>
  <c r="P6" i="23"/>
  <c r="O6" i="23"/>
  <c r="G6" i="23"/>
  <c r="F6" i="23"/>
  <c r="E6" i="23"/>
  <c r="K6" i="22"/>
  <c r="J6" i="22"/>
  <c r="I6" i="22"/>
  <c r="R6" i="22"/>
  <c r="Q6" i="22"/>
  <c r="P6" i="22"/>
  <c r="O6" i="22"/>
  <c r="G6" i="22"/>
  <c r="F6" i="22"/>
  <c r="E6" i="22"/>
  <c r="N6" i="13"/>
  <c r="M6" i="13"/>
  <c r="L6" i="13"/>
  <c r="K6" i="13"/>
  <c r="J6" i="13"/>
  <c r="I6" i="13"/>
  <c r="R6" i="13"/>
  <c r="Q6" i="13"/>
  <c r="P6" i="13"/>
  <c r="O6" i="13"/>
  <c r="N6" i="12"/>
  <c r="M6" i="12"/>
  <c r="L6" i="12"/>
  <c r="K6" i="12"/>
  <c r="J6" i="12"/>
  <c r="I6" i="12"/>
  <c r="R6" i="12"/>
  <c r="Q6" i="12"/>
  <c r="P6" i="12"/>
  <c r="O6" i="12"/>
  <c r="G6" i="12"/>
  <c r="F6" i="12"/>
  <c r="E6" i="12"/>
  <c r="N6" i="11"/>
  <c r="M6" i="11"/>
  <c r="L6" i="11"/>
  <c r="K6" i="11"/>
  <c r="J6" i="11"/>
  <c r="I6" i="11"/>
  <c r="R6" i="11"/>
  <c r="Q6" i="11"/>
  <c r="P6" i="11"/>
  <c r="O6" i="11"/>
  <c r="G6" i="11"/>
  <c r="F6" i="11"/>
  <c r="E6" i="11"/>
  <c r="N6" i="10"/>
  <c r="M6" i="10"/>
  <c r="L6" i="10"/>
  <c r="K6" i="10"/>
  <c r="J6" i="10"/>
  <c r="I6" i="10"/>
  <c r="N6" i="9"/>
  <c r="M6" i="9"/>
  <c r="L6" i="9"/>
  <c r="K6" i="9"/>
  <c r="J6" i="9"/>
  <c r="I6" i="9"/>
  <c r="R6" i="9"/>
  <c r="Q6" i="9"/>
  <c r="P6" i="9"/>
  <c r="O6" i="9"/>
  <c r="H6" i="9"/>
  <c r="G6" i="9"/>
  <c r="F6" i="9"/>
  <c r="E6" i="9"/>
  <c r="N6" i="21"/>
  <c r="M6" i="21"/>
  <c r="L6" i="21"/>
  <c r="K6" i="21"/>
  <c r="J6" i="21"/>
  <c r="I6" i="21"/>
  <c r="G6" i="21"/>
  <c r="F6" i="21"/>
  <c r="E6" i="21"/>
  <c r="N6" i="2"/>
  <c r="M6" i="2"/>
  <c r="L6" i="2"/>
  <c r="K6" i="2"/>
  <c r="J6" i="2"/>
  <c r="N6" i="20"/>
  <c r="M6" i="20"/>
  <c r="L6" i="20"/>
  <c r="K6" i="20"/>
  <c r="J6" i="20"/>
  <c r="I6" i="20"/>
  <c r="H6" i="20"/>
  <c r="G6" i="20"/>
  <c r="F6" i="20"/>
  <c r="E6" i="20"/>
  <c r="N6" i="7"/>
  <c r="M6" i="7"/>
  <c r="L6" i="7"/>
  <c r="K6" i="1"/>
  <c r="J6" i="1"/>
  <c r="I6" i="1"/>
  <c r="R6" i="1"/>
  <c r="Q6" i="1"/>
  <c r="P6" i="1"/>
  <c r="O6" i="1"/>
  <c r="F6" i="1"/>
  <c r="E6" i="1" l="1"/>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KANE Korin, DAF/CA</author>
  </authors>
  <commentList>
    <comment ref="A1" authorId="0" shapeId="0" xr:uid="{00000000-0006-0000-0000-000001000000}">
      <text>
        <r>
          <rPr>
            <b/>
            <sz val="9"/>
            <color indexed="81"/>
            <rFont val="Tahoma"/>
            <charset val="1"/>
          </rPr>
          <t>&lt;?xml version="1.0" encoding="utf-8"?&gt;&lt;Schema xmlns:xsi="http://www.w3.org/2001/XMLSchema-instance" xmlns:xsd="http://www.w3.org/2001/XMLSchema" Version="1"&gt;&lt;FQL&gt;&lt;Q&gt;BYFC-US^FG_EMPLOYEES(09/31/2015,09/31/2015)&lt;/Q&gt;&lt;R&gt;1&lt;/R&gt;&lt;C&gt;1&lt;/C&gt;&lt;D xsi:type="xsd:double"&gt;71&lt;/D&gt;&lt;/FQL&gt;&lt;FQL&gt;&lt;Q&gt;CARV-US^FREF_MARKET_VALUE_COMPANY(09/31/2015,09/31/2015,,,,0)&lt;/Q&gt;&lt;R&gt;1&lt;/R&gt;&lt;C&gt;1&lt;/C&gt;&lt;D xsi:type="xsd:double"&gt;24.57840101203919&lt;/D&gt;&lt;/FQL&gt;&lt;FQL&gt;&lt;Q&gt;RBS-GB^FF_SHLDRS_EQ(ANN_R,12/31/2015,12/31/2015)&lt;/Q&gt;&lt;R&gt;1&lt;/R&gt;&lt;C&gt;1&lt;/C&gt;&lt;D xsi:type="xsd:double"&gt;53431&lt;/D&gt;&lt;/FQL&gt;&lt;FQL&gt;&lt;Q&gt;HALKB-TR^FREF_MARKET_VALUE_COMPANY(12/31/2015,12/31/2015,,,,0)&lt;/Q&gt;&lt;R&gt;1&lt;/R&gt;&lt;C&gt;1&lt;/C&gt;&lt;D xsi:type="xsd:double"&gt;12987.500429153441&lt;/D&gt;&lt;/FQL&gt;&lt;FQL&gt;&lt;Q&gt;DOGUB-TR^FF_SHLDRS_EQ(ANN_R,12/31/2015,12/31/2015)&lt;/Q&gt;&lt;R&gt;1&lt;/R&gt;&lt;C&gt;1&lt;/C&gt;&lt;D xsi:type="xsd:double"&gt;12.541031&lt;/D&gt;&lt;/FQL&gt;&lt;FQL&gt;&lt;Q&gt;EKGYO-TR^FREF_MARKET_VALUE_COMPANY(12/31/2015,12/31/2015,,,,0)&lt;/Q&gt;&lt;R&gt;1&lt;/R&gt;&lt;C&gt;1&lt;/C&gt;&lt;D xsi:type="xsd:double"&gt;9879.99963760376&lt;/D&gt;&lt;/FQL&gt;&lt;FQL&gt;&lt;Q&gt;TTKOM-TR^FREF_MARKET_VALUE_COMPANY(12/31/2015,12/31/2015,,,,0)&lt;/Q&gt;&lt;R&gt;1&lt;/R&gt;&lt;C&gt;1&lt;/C&gt;&lt;D xsi:type="xsd:double"&gt;19110.0001335144&lt;/D&gt;&lt;/FQL&gt;&lt;FQL&gt;&lt;Q&gt;SAS-SE^FF_SHLDRS_EQ(ANN_R,12/31/2015,12/31/2015)&lt;/Q&gt;&lt;R&gt;1&lt;/R&gt;&lt;C&gt;1&lt;/C&gt;&lt;D xsi:type="xsd:double"&gt;6339&lt;/D&gt;&lt;/FQL&gt;&lt;FQL&gt;&lt;Q&gt;BKIA-ES^FREF_MARKET_VALUE_COMPANY(12/31/2015,12/31/2015,,,,0)&lt;/Q&gt;&lt;R&gt;1&lt;/R&gt;&lt;C&gt;1&lt;/C&gt;&lt;D xsi:type="xsd:double"&gt;12369.61028298378&lt;/D&gt;&lt;/FQL&gt;&lt;FQL&gt;&lt;Q&gt;IDR-ES^FREF_MARKET_VALUE_COMPANY(12/31/2015,12/31/2015,,,,0)&lt;/Q&gt;&lt;R&gt;1&lt;/R&gt;&lt;C&gt;1&lt;/C&gt;&lt;D xsi:type="xsd:double"&gt;1422.8649950134011&lt;/D&gt;&lt;/FQL&gt;&lt;FQL&gt;&lt;Q&gt;EBRO-ES^FREF_MARKET_VALUE_COMPANY(12/31/2015,12/31/2015,,,,0)&lt;/Q&gt;&lt;R&gt;1&lt;/R&gt;&lt;C&gt;1&lt;/C&gt;&lt;D xsi:type="xsd:double"&gt;2793.426272447854&lt;/D&gt;&lt;/FQL&gt;&lt;FQL&gt;&lt;Q&gt;5272860^FG_EMPLOYEES(12/31/2015,12/31/2015)&lt;/Q&gt;&lt;R&gt;1&lt;/R&gt;&lt;C&gt;1&lt;/C&gt;&lt;D xsi:type="xsd:double"&gt;4068&lt;/D&gt;&lt;/FQL&gt;&lt;FQL&gt;&lt;Q&gt;5510786^FREF_MARKET_VALUE_COMPANY(12/31/2015,12/31/2015,,,,0)&lt;/Q&gt;&lt;R&gt;1&lt;/R&gt;&lt;C&gt;1&lt;/C&gt;&lt;D xsi:type="xsd:double"&gt;61.91157421875&lt;/D&gt;&lt;/FQL&gt;&lt;FQL&gt;&lt;Q&gt;5157235^FREF_MARKET_VALUE_COMPANY(12/31/2015,12/31/2015,,,,0)&lt;/Q&gt;&lt;R&gt;1&lt;/R&gt;&lt;C&gt;1&lt;/C&gt;&lt;D xsi:type="xsd:double"&gt;2138.1327889848349&lt;/D&gt;&lt;/FQL&gt;&lt;FQL&gt;&lt;Q&gt;5166640^FG_EMPLOYEES(12/31/2015,12/31/2015)&lt;/Q&gt;&lt;R&gt;1&lt;/R&gt;&lt;C&gt;1&lt;/C&gt;&lt;D xsi:type="xsd:double"&gt;1045&lt;/D&gt;&lt;/FQL&gt;&lt;FQL&gt;&lt;Q&gt;B29ZFC6^FREF_MARKET_VALUE_COMPANY(12/31/2015,12/31/2015,,,,0)&lt;/Q&gt;&lt;R&gt;1&lt;/R&gt;&lt;C&gt;1&lt;/C&gt;&lt;D xsi:type="xsd:double"&gt;534.27598828125008&lt;/D&gt;&lt;/FQL&gt;&lt;FQL&gt;&lt;Q&gt;5272860^FF_SHLDRS_EQ(ANN_R,12/31/2015,12/31/2015)&lt;/Q&gt;&lt;R&gt;1&lt;/R&gt;&lt;C&gt;1&lt;/C&gt;&lt;D xsi:type="xsd:double"&gt;549.269642&lt;/D&gt;&lt;/FQL&gt;&lt;FQL&gt;&lt;Q&gt;B12LZX5^FG_EMPLOYEES(12/31/2015,12/31/2015)&lt;/Q&gt;&lt;R&gt;1&lt;/R&gt;&lt;C&gt;1&lt;/C&gt;&lt;D xsi:type="xsd:double"&gt;3917&lt;/D&gt;&lt;/FQL&gt;&lt;FQL&gt;&lt;Q&gt;B132NM2^FREF_MARKET_VALUE_COMPANY(12/31/2015,12/31/2015,,,,0)&lt;/Q&gt;&lt;R&gt;1&lt;/R&gt;&lt;C&gt;1&lt;/C&gt;&lt;D xsi:type="xsd:double"&gt;65457.187971442938&lt;/D&gt;&lt;/FQL&gt;&lt;FQL&gt;&lt;Q&gt;BSHYYN1^FREF_MARKET_VALUE_COMPANY(12/31/2015,12/31/2015,,,,0)&lt;/Q&gt;&lt;R&gt;1&lt;/R&gt;&lt;C&gt;1&lt;/C&gt;&lt;D xsi:type="xsd:double"&gt;102160.0036621094&lt;/D&gt;&lt;/FQL&gt;&lt;FQL&gt;&lt;Q&gt;B128FN6^FREF_MARKET_VALUE_COMPANY(12/31/2015,12/31/2015,,,,0)&lt;/Q&gt;&lt;R&gt;1&lt;/R&gt;&lt;C&gt;1&lt;/C&gt;&lt;D xsi:type="xsd:double"&gt;7923.9994092037568&lt;/D&gt;&lt;/FQL&gt;&lt;FQL&gt;&lt;Q&gt;B128FP8^FREF_MARKET_VALUE_COMPANY(12/31/2015,12/31/2015,,,,0)&lt;/Q&gt;&lt;R&gt;1&lt;/R&gt;&lt;C&gt;1&lt;/C&gt;&lt;D xsi:type="xsd:double"&gt;2470.9299233819238&lt;/D&gt;&lt;/FQL&gt;&lt;FQL&gt;&lt;Q&gt;B39NWT3^FREF_MARKET_VALUE_COMPANY(12/31/2015,12/31/2015,,,,0)&lt;/Q&gt;&lt;R&gt;1&lt;/R&gt;&lt;C&gt;1&lt;/C&gt;&lt;D xsi:type="xsd:double"&gt;22155.000686645511&lt;/D&gt;&lt;/FQL&gt;&lt;FQL&gt;&lt;Q&gt;B1324D0^FREF_MARKET_VALUE_COMPANY(12/31/2015,12/31/2015,,,,0)&lt;/Q&gt;&lt;R&gt;1&lt;/R&gt;&lt;C&gt;1&lt;/C&gt;&lt;D xsi:type="xsd:double"&gt;229500&lt;/D&gt;&lt;/FQL&gt;&lt;FQL&gt;&lt;Q&gt;B133NZ8^FREF_MARKET_VALUE_COMPANY(12/31/2015,12/31/2015,,,,0)&lt;/Q&gt;&lt;R&gt;1&lt;/R&gt;&lt;C&gt;1&lt;/C&gt;&lt;D xsi:type="xsd:double"&gt;3984.0000915527339&lt;/D&gt;&lt;/FQL&gt;&lt;FQL&gt;&lt;Q&gt;B128GV1^FREF_MARKET_VALUE_COMPANY(12/31/2015,12/31/2015,,,,0)&lt;/Q&gt;&lt;R&gt;1&lt;/R&gt;&lt;C&gt;1&lt;/C&gt;&lt;D xsi:type="xsd:double"&gt;2677.0000457763672&lt;/D&gt;&lt;/FQL&gt;&lt;FQL&gt;&lt;Q&gt;B2PF1B1^FREF_MARKET_VALUE_COMPANY(12/31/2015,12/31/2015,,,,0)&lt;/Q&gt;&lt;R&gt;1&lt;/R&gt;&lt;C&gt;1&lt;/C&gt;&lt;D xsi:type="xsd:double"&gt;10757.27976608276&lt;/D&gt;&lt;/FQL&gt;&lt;FQL&gt;&lt;Q&gt;B136WG1^FREF_MARKET_VALUE_COMPANY(12/31/2015,12/31/2015,,,,0)&lt;/Q&gt;&lt;R&gt;1&lt;/R&gt;&lt;C&gt;1&lt;/C&gt;&lt;D xsi:type="xsd:double"&gt;6305.3997802734384&lt;/D&gt;&lt;/FQL&gt;&lt;FQL&gt;&lt;Q&gt;B134K61^FREF_MARKET_VALUE_COMPANY(12/31/2015,12/31/2015,,,,0)&lt;/Q&gt;&lt;R&gt;1&lt;/R&gt;&lt;C&gt;1&lt;/C&gt;&lt;D xsi:type="xsd:double"&gt;6871.7251682281494&lt;/D&gt;&lt;/FQL&gt;&lt;FQL&gt;&lt;Q&gt;B12M7Q5^FREF_MARKET_VALUE_COMPANY(12/31/2015,12/31/2015,,,,0)&lt;/Q&gt;&lt;R&gt;1&lt;/R&gt;&lt;C&gt;1&lt;/C&gt;&lt;D xsi:type="xsd:double"&gt;136860.00061035159&lt;/D&gt;&lt;/FQL&gt;&lt;FQL&gt;&lt;Q&gt;B128FX6^FREF_MARKET_VALUE_COMPANY(12/31/2015,12/31/2015,,,,0)&lt;/Q&gt;&lt;R&gt;1&lt;/R&gt;&lt;C&gt;1&lt;/C&gt;&lt;D xsi:type="xsd:double"&gt;18317.25163399446&lt;/D&gt;&lt;/FQL&gt;&lt;FQL&gt;&lt;Q&gt;PGE-PL^FG_EMPLOYEES(12/31/2015,12/31/2015)&lt;/Q&gt;&lt;R&gt;1&lt;/R&gt;&lt;C&gt;1&lt;/C&gt;&lt;D xsi:type="xsd:double"&gt;38877&lt;/D&gt;&lt;/FQL&gt;&lt;FQL&gt;&lt;Q&gt;LTS-PL^FG_EMPLOYEES(12/31/2015,12/31/2015)&lt;/Q&gt;&lt;R&gt;1&lt;/R&gt;&lt;C&gt;1&lt;/C&gt;&lt;D xsi:type="xsd:double"&gt;4850&lt;/D&gt;&lt;/FQL&gt;&lt;FQL&gt;&lt;Q&gt;TPE-PL^FG_EMPLOYEES(12/31/2015,12/31/2015)&lt;/Q&gt;&lt;R&gt;1&lt;/R&gt;&lt;C&gt;1&lt;/C&gt;&lt;D xsi:type="xsd:double"&gt;24277&lt;/D&gt;&lt;/FQL&gt;&lt;FQL&gt;&lt;Q&gt;ZAP-PL^FG_EMPLOYEES(12/31/2015,12/31/2015)&lt;/Q&gt;&lt;R&gt;1&lt;/R&gt;&lt;C&gt;1&lt;/C&gt;&lt;D xsi:type="xsd:double"&gt;4519&lt;/D&gt;&lt;/FQL&gt;&lt;FQL&gt;&lt;Q&gt;PGE-PL^FREF_MARKET_VALUE_COMPANY(12/31/2015,12/31/2015,,,,0)&lt;/Q&gt;&lt;R&gt;1&lt;/R&gt;&lt;C&gt;1&lt;/C&gt;&lt;D xsi:type="xsd:double"&gt;23914.239921174281&lt;/D&gt;&lt;/FQL&gt;&lt;FQL&gt;&lt;Q&gt;ENA-PL^FREF_MARKET_VALUE_COMPANY(12/31/2015,12/31/2015,,,,0)&lt;/Q&gt;&lt;R&gt;1&lt;/R&gt;&lt;C&gt;1&lt;/C&gt;&lt;D xsi:type="xsd:double"&gt;4988.3013935734934&lt;/D&gt;&lt;/FQL&gt;&lt;FQL&gt;&lt;Q&gt;LTS-PL^FREF_MARKET_VALUE_COMPANY(12/31/2015,12/31/2015,,,,0)&lt;/Q&gt;&lt;R&gt;1&lt;/R&gt;&lt;C&gt;1&lt;/C&gt;&lt;D xsi:type="xsd:double"&gt;4991.5807031250006&lt;/D&gt;&lt;/FQL&gt;&lt;FQL&gt;&lt;Q&gt;TPE-PL^FREF_MARKET_VALUE_COMPANY(12/31/2015,12/31/2015,,,,0)&lt;/Q&gt;&lt;R&gt;1&lt;/R&gt;&lt;C&gt;1&lt;/C&gt;&lt;D xsi:type="xsd:double"&gt;5047.34240056336&lt;/D&gt;&lt;/FQL&gt;&lt;FQL&gt;&lt;Q&gt;GPW-PL^FREF_MARKET_VALUE_COMPANY(12/31/2015,12/31/2015,,,,0)&lt;/Q&gt;&lt;R&gt;1&lt;/R&gt;&lt;C&gt;1&lt;/C&gt;&lt;D xsi:type="xsd:double"&gt;1508.8934320220951&lt;/D&gt;&lt;/FQL&gt;&lt;FQL&gt;&lt;Q&gt;TOR-PL^FREF_MARKET_VALUE_COMPANY(12/31/2015,12/31/2015,,,,0)&lt;/Q&gt;&lt;R&gt;1&lt;/R&gt;&lt;C&gt;1&lt;/C&gt;&lt;D xsi:type="xsd:double"&gt;285.28740175247191&lt;/D&gt;&lt;/FQL&gt;&lt;FQL&gt;&lt;Q&gt;KGH-PL^FREF_MARKET_VALUE_COMPANY(12/31/2015,12/31/2015,,,,0)&lt;/Q&gt;&lt;R&gt;1&lt;/R&gt;&lt;C&gt;1&lt;/C&gt;&lt;D xsi:type="xsd:double"&gt;12698.000335693359&lt;/D&gt;&lt;/FQL&gt;&lt;FQL&gt;&lt;Q&gt;PKP-PL^FREF_MARKET_VALUE_COMPANY(12/31/2015,12/31/2015,,,,0)&lt;/Q&gt;&lt;R&gt;1&lt;/R&gt;&lt;C&gt;1&lt;/C&gt;&lt;D xsi:type="xsd:double"&gt;3065.2165077805521&lt;/D&gt;&lt;/FQL&gt;&lt;FQL&gt;&lt;Q&gt;GNE-NZ^FF_SHLDRS_EQ(ANN_R,6/30/2015,6/30/2015)&lt;/Q&gt;&lt;R&gt;1&lt;/R&gt;&lt;C&gt;1&lt;/C&gt;&lt;D xsi:type="xsd:double"&gt;1825.4&lt;/D&gt;&lt;/FQL&gt;&lt;FQL&gt;&lt;Q&gt;ABN-NL^FREF_MARKET_VALUE_COMPANY(12/31/2015,12/31/2015,,,,0)&lt;/Q&gt;&lt;R&gt;1&lt;/R&gt;&lt;C&gt;1&lt;/C&gt;&lt;D xsi:type="xsd:double"&gt;19429.8&lt;/D&gt;&lt;/FQL&gt;&lt;FQL&gt;&lt;Q&gt;KNF1L-LT^FREF_MARKET_VALUE_COMPANY(12/31/2015,12/31/2015,,,,0)&lt;/Q&gt;&lt;R&gt;1&lt;/R&gt;&lt;C&gt;1&lt;/C&gt;&lt;D xsi:type="xsd:double"&gt;140.44367855957711&lt;/D&gt;&lt;/FQL&gt;&lt;FQL&gt;&lt;Q&gt;LGD1L-LT^FG_EMPLOYEES(12/31/2015,12/31/2015)&lt;/Q&gt;&lt;R&gt;1&lt;/R&gt;&lt;C&gt;1&lt;/C&gt;&lt;D xsi:type="xsd:double"&gt;659&lt;/D&gt;&lt;/FQL&gt;&lt;FQL&gt;&lt;Q&gt;LSC1R-LV^FREF_MARKET_VALUE_COMPANY(12/31/2015,12/31/2015,,,,0)&lt;/Q&gt;&lt;R&gt;1&lt;/R&gt;&lt;C&gt;1&lt;/C&gt;&lt;D xsi:type="xsd:double"&gt;87.599998712539673&lt;/D&gt;&lt;/FQL&gt;&lt;FQL&gt;&lt;Q&gt;077970-KR^FG_EMPLOYEES(12/31/2015,12/31/2015)&lt;/Q&gt;&lt;R&gt;1&lt;/R&gt;&lt;C&gt;1&lt;/C&gt;&lt;D xsi:type="xsd:double"&gt;878&lt;/D&gt;&lt;/FQL&gt;&lt;FQL&gt;&lt;Q&gt;052420-KR^FG_EMPLOYEES(12/31/2015,12/31/2015)&lt;/Q&gt;&lt;R&gt;1&lt;/R&gt;&lt;C&gt;1&lt;/C&gt;&lt;D xsi:type="xsd:double"&gt;153&lt;/D&gt;&lt;/FQL&gt;&lt;FQL&gt;&lt;Q&gt;015760-KR^FF_SHLDRS_EQ(ANN_R,12/31/2015,12/31/2015)&lt;/Q&gt;&lt;R&gt;1&lt;/R&gt;&lt;C&gt;1&lt;/C&gt;&lt;D xsi:type="xsd:double"&gt;66634467&lt;/D&gt;&lt;/FQL&gt;&lt;FQL&gt;&lt;Q&gt;071320-KR^FF_SHLDRS_EQ(ANN_R,12/31/2015,12/31/2015)&lt;/Q&gt;&lt;R&gt;1&lt;/R&gt;&lt;C&gt;1&lt;/C&gt;&lt;D xsi:type="xsd:double"&gt;1721654.076831&lt;/D&gt;&lt;/FQL&gt;&lt;FQL&gt;&lt;Q&gt;051600-KR^FF_SHLDRS_EQ(ANN_R,12/31/2015,12/31/2015)&lt;/Q&gt;&lt;R&gt;1&lt;/R&gt;&lt;C&gt;1&lt;/C&gt;&lt;D xsi:type="xsd:double"&gt;786263.088005&lt;/D&gt;&lt;/FQL&gt;&lt;FQL&gt;&lt;Q&gt;114090-KR^FF_SHLDRS_EQ(ANN_R,12/31/2015,12/31/2015)&lt;/Q&gt;&lt;R&gt;1&lt;/R&gt;&lt;C&gt;1&lt;/C&gt;&lt;D xsi:type="xsd:double"&gt;456239.879844&lt;/D&gt;&lt;/FQL&gt;&lt;FQL&gt;&lt;Q&gt;047810-KR^FF_SHLDRS_EQ(ANN_R,12/31/2015,12/31/2015)&lt;/Q&gt;&lt;R&gt;1&lt;/R&gt;&lt;C&gt;1&lt;/C&gt;&lt;D xsi:type="xsd:double"&gt;1171852.282654&lt;/D&gt;&lt;/FQL&gt;&lt;FQL&gt;&lt;Q&gt;006800-KR^FF_SHLDRS_EQ(ANN_R,12/31/2015,12/31/2015)&lt;/Q&gt;&lt;R&gt;1&lt;/R&gt;&lt;C&gt;1&lt;/C&gt;&lt;D xsi:type="xsd:double"&gt;4384609&lt;/D&gt;&lt;/FQL&gt;&lt;FQL&gt;&lt;Q&gt;011810-KR^FF_SHLDRS_EQ(ANN_R,12/31/2015,12/31/2015)&lt;/Q&gt;&lt;R&gt;1&lt;/R&gt;&lt;C&gt;1&lt;/C&gt;&lt;D xsi:type="xsd:double"&gt;72342&lt;/D&gt;&lt;/FQL&gt;&lt;FQL&gt;&lt;Q&gt;110570-KR^FF_SHLDRS_EQ(ANN_R,12/31/2015,12/31/2015)&lt;/Q&gt;&lt;R&gt;1&lt;/R&gt;&lt;C&gt;1&lt;/C&gt;&lt;D xsi:type="xsd:double"&gt;15132.913518&lt;/D&gt;&lt;/FQL&gt;&lt;FQL&gt;&lt;Q&gt;052420-KR^FF_SHLDRS_EQ(ANN_R,12/31/2015,12/31/2015)&lt;/Q&gt;&lt;R&gt;1&lt;/R&gt;&lt;C&gt;1&lt;/C&gt;&lt;D xsi:type="xsd:double"&gt;58203.985085&lt;/D&gt;&lt;/FQL&gt;&lt;FQL&gt;&lt;Q&gt;039310-KR^FF_SHLDRS_EQ(ANN_R,12/31/2015,12/31/2015)&lt;/Q&gt;&lt;R&gt;1&lt;/R&gt;&lt;C&gt;1&lt;/C&gt;&lt;D xsi:type="xsd:double"&gt;76583.300337&lt;/D&gt;&lt;/FQL&gt;&lt;FQL&gt;&lt;Q&gt;ENEL-IT^FG_EMPLOYEES(12/31/2015,12/31/2015)&lt;/Q&gt;&lt;R&gt;1&lt;/R&gt;&lt;C&gt;1&lt;/C&gt;&lt;D xsi:type="xsd:double"&gt;67914&lt;/D&gt;&lt;/FQL&gt;&lt;FQL&gt;&lt;Q&gt;ENI-IT^FREF_MARKET_VALUE_COMPANY(12/31/2015,12/31/2015,,,,0)&lt;/Q&gt;&lt;R&gt;1&lt;/R&gt;&lt;C&gt;1&lt;/C&gt;&lt;D xsi:type="xsd:double"&gt;50151.757143165829&lt;/D&gt;&lt;/FQL&gt;&lt;FQL&gt;&lt;Q&gt;FCT-IT^FF_SHLDRS_EQ(ANN_R,12/31/2015,12/31/2015)&lt;/Q&gt;&lt;R&gt;1&lt;/R&gt;&lt;C&gt;1&lt;/C&gt;&lt;D xsi:type="xsd:double"&gt;1138.019&lt;/D&gt;&lt;/FQL&gt;&lt;FQL&gt;&lt;Q&gt;PST-IT^FG_EMPLOYEES(12/31/2015,12/31/2015)&lt;/Q&gt;&lt;R&gt;1&lt;/R&gt;&lt;C&gt;1&lt;/C&gt;&lt;D xsi:type="xsd:double"&gt;137601&lt;/D&gt;&lt;/FQL&gt;&lt;FQL&gt;&lt;Q&gt;RWAY-IT^FREF_MARKET_VALUE_COMPANY(12/31/2015,12/31/2015,,,,0)&lt;/Q&gt;&lt;R&gt;1&lt;/R&gt;&lt;C&gt;1&lt;/C&gt;&lt;D xsi:type="xsd:double"&gt;1283.29598236084&lt;/D&gt;&lt;/FQL&gt;&lt;FQL&gt;&lt;Q&gt;SPM-IT^FF_SHLDRS_EQ(ANN_R,12/31/2015,12/31/2015)&lt;/Q&gt;&lt;R&gt;1&lt;/R&gt;&lt;C&gt;1&lt;/C&gt;&lt;D xsi:type="xsd:double"&gt;3474&lt;/D&gt;&lt;/FQL&gt;&lt;FQL&gt;&lt;Q&gt;STM-FR^FG_EMPLOYEES(12/31/2015,12/31/2015)&lt;/Q&gt;&lt;R&gt;1&lt;/R&gt;&lt;C&gt;1&lt;/C&gt;&lt;D xsi:type="xsd:double"&gt;43183&lt;/D&gt;&lt;/FQL&gt;&lt;FQL&gt;&lt;Q&gt;TRN-IT^FREF_MARKET_VALUE_COMPANY(12/31/2015,12/31/2015,,,,0)&lt;/Q&gt;&lt;R&gt;1&lt;/R&gt;&lt;C&gt;1&lt;/C&gt;&lt;D xsi:type="xsd:double"&gt;9559.5214418426149&lt;/D&gt;&lt;/FQL&gt;&lt;FQL&gt;&lt;Q&gt;500049-IN^FG_EMPLOYEES(3/31/2015,3/31/2015)&lt;/Q&gt;&lt;R&gt;1&lt;/R&gt;&lt;C&gt;1&lt;/C&gt;&lt;D xsi:type="xsd:double"&gt;13525&lt;/D&gt;&lt;/FQL&gt;&lt;FQL&gt;&lt;Q&gt;533278-IN^FG_EMPLOYEES(3/31/2015,3/31/2015)&lt;/Q&gt;&lt;R&gt;1&lt;/R&gt;&lt;C&gt;1&lt;/C&gt;&lt;D xsi:type="xsd:double"&gt;333097&lt;/D&gt;&lt;/FQL&gt;&lt;FQL&gt;&lt;Q&gt;590024-IN^FG_EMPLOYEES(3/31/2015,3/31/2015)&lt;/Q&gt;&lt;R&gt;1&lt;/R&gt;&lt;C&gt;1&lt;/C&gt;&lt;D xsi:type="xsd:double"&gt;2593&lt;/D&gt;&lt;/FQL&gt;&lt;FQL&gt;&lt;Q&gt;500104-IN^FG_EMPLOYEES(3/31/2015,3/31/2015)&lt;/Q&gt;&lt;R&gt;1&lt;/R&gt;&lt;C&gt;1&lt;/C&gt;&lt;D xsi:type="xsd:double"&gt;10634&lt;/D&gt;&lt;/FQL&gt;&lt;FQL&gt;&lt;Q&gt;523610-IN^FG_EMPLOYEES(3/31/2015,3/31/2015)&lt;/Q&gt;&lt;R&gt;1&lt;/R&gt;&lt;C&gt;1&lt;/C&gt;&lt;D xsi:type="xsd:double"&gt;6177&lt;/D&gt;&lt;/FQL&gt;&lt;FQL&gt;&lt;Q&gt;533286-IN^FG_EMPLOYEES(3/31/2015,3/31/2015)&lt;/Q&gt;&lt;R&gt;1&lt;/R&gt;&lt;C&gt;1&lt;/C&gt;&lt;D xsi:type="xsd:double"&gt;6417&lt;/D&gt;&lt;/FQL&gt;&lt;FQL&gt;&lt;Q&gt;513683-IN^FG_EMPLOYEES(3/31/2015,3/31/2015)&lt;/Q&gt;&lt;R&gt;1&lt;/R&gt;&lt;C&gt;1&lt;/C&gt;&lt;D xsi:type="xsd:double"&gt;16445&lt;/D&gt;&lt;/FQL&gt;&lt;FQL&gt;&lt;Q&gt;500312-IN^FG_EMPLOYEES(3/31/2015,3/31/2015)&lt;/Q&gt;&lt;R&gt;1&lt;/R&gt;&lt;C&gt;1&lt;/C&gt;&lt;D xsi:type="xsd:double"&gt;33185&lt;/D&gt;&lt;/FQL&gt;&lt;FQL&gt;&lt;Q&gt;524230-IN^FG_EMPLOYEES(3/31/2015,3/31/2015)&lt;/Q&gt;&lt;R&gt;1&lt;/R&gt;&lt;C&gt;1&lt;/C&gt;&lt;D xsi:type="xsd:double"&gt;3957&lt;/D&gt;&lt;/FQL&gt;&lt;FQL&gt;&lt;Q&gt;512531-IN^FG_EMPLOYEES(3/31/2015,3/31/2015)&lt;/Q&gt;&lt;R&gt;1&lt;/R&gt;&lt;C&gt;1&lt;/C&gt;&lt;D xsi:type="xsd:double"&gt;738&lt;/D&gt;&lt;/FQL&gt;&lt;FQL&gt;&lt;Q&gt;590086-IN^FG_EMPLOYEES(3/31/2015,3/31/2015)&lt;/Q&gt;&lt;R&gt;1&lt;/R&gt;&lt;C&gt;1&lt;/C&gt;&lt;D xsi:type="xsd:double"&gt;564&lt;/D&gt;&lt;/FQL&gt;&lt;FQL&gt;&lt;Q&gt;500483-IN^FG_EMPLOYEES(3/31/2015,3/31/2015)&lt;/Q&gt;&lt;R&gt;1&lt;/R&gt;&lt;C&gt;1&lt;/C&gt;&lt;D xsi:type="xsd:double"&gt;8517&lt;/D&gt;&lt;/FQL&gt;&lt;FQL&gt;&lt;Q&gt;526173-IN^FREF_MARKET_VALUE_COMPANY(3/31/2015,3/31/2015,,,,0)&lt;/Q&gt;&lt;R&gt;1&lt;/R&gt;&lt;C&gt;1&lt;/C&gt;&lt;D xsi:type="xsd:double"&gt;7139.8631039770253&lt;/D&gt;&lt;/FQL&gt;&lt;FQL&gt;&lt;Q&gt;500049-IN^FREF_MARKET_VALUE_COMPANY(3/31/2015,3/31/2015,,,,0)&lt;/Q&gt;&lt;R&gt;1&lt;/R&gt;&lt;C&gt;1&lt;/C&gt;&lt;D xsi:type="xsd:double"&gt;267779.999658835&lt;/D&gt;&lt;/FQL&gt;&lt;FQL&gt;&lt;Q&gt;500110-IN^FREF_MARKET_VALUE_COMPANY(3/31/2015,3/31/2015,,,,0)&lt;/Q&gt;&lt;R&gt;1&lt;/R&gt;&lt;C&gt;1&lt;/C&gt;&lt;D xsi:type="xsd:double"&gt;10207.876281785249&lt;/D&gt;&lt;/FQL&gt;&lt;FQL&gt;&lt;Q&gt;532178-IN^FREF_MARKET_VALUE_COMPANY(3/31/2015,3/31/2015,,,,0)&lt;/Q&gt;&lt;R&gt;1&lt;/R&gt;&lt;C&gt;1&lt;/C&gt;&lt;D xsi:type="xsd:double"&gt;65449.933335937487&lt;/D&gt;&lt;/FQL&gt;&lt;FQL&gt;&lt;Q&gt;524013-IN^FREF_MARKET_VALUE_COMPANY(3/31/2015,3/31/2015,,,,0)&lt;/Q&gt;&lt;R&gt;1&lt;/R&gt;&lt;C&gt;1&lt;/C&gt;&lt;D xsi:type="xsd:double"&gt;131.3139636445809&lt;/D&gt;&lt;/FQL&gt;&lt;FQL&gt;&lt;Q&gt;532189-IN^FREF_MARKET_VALUE_COMPANY(3/31/2015,3/31/2015,,,,0)&lt;/Q&gt;&lt;R&gt;1&lt;/R&gt;&lt;C&gt;1&lt;/C&gt;&lt;D xsi:type="xsd:double"&gt;9760.5578039349311&lt;/D&gt;&lt;/FQL&gt;&lt;FQL&gt;&lt;Q&gt;500109-IN^FREF_MARKET_VALUE_COMPANY(3/31/2015,3/31/2015,,,,0)&lt;/Q&gt;&lt;R&gt;1&lt;/R&gt;&lt;C&gt;1&lt;/C&gt;&lt;D xsi:type="xsd:double"&gt;117687.0087367535&lt;/D&gt;&lt;/FQL&gt;&lt;FQL&gt;&lt;Q&gt;534309-IN^FREF_MARKET_VALUE_COMPANY(3/31/2015,3/31/2015,,,,0)&lt;/Q&gt;&lt;R&gt;1&lt;/R&gt;&lt;C&gt;1&lt;/C&gt;&lt;D xsi:type="xsd:double"&gt;114906.0023785482&lt;/D&gt;&lt;/FQL&gt;&lt;FQL&gt;&lt;Q&gt;526371-IN^FREF_MARKET_VALUE_COMPANY(3/31/2015,3/31/2015,,,,0)&lt;/Q&gt;&lt;R&gt;1&lt;/R&gt;&lt;C&gt;1&lt;/C&gt;&lt;D xsi:type="xsd:double"&gt;515611.327899353&lt;/D&gt;&lt;/FQL&gt;&lt;FQL&gt;&lt;Q&gt;532810-IN^FREF_MARKET_VALUE_COMPANY(3/31/2015,3/31/2015,,,,0)&lt;/Q&gt;&lt;R&gt;1&lt;/R&gt;&lt;C&gt;1&lt;/C&gt;&lt;D xsi:type="xsd:double"&gt;360041.1145625&lt;/D&gt;&lt;/FQL&gt;&lt;FQL&gt;&lt;Q&gt;505141-IN^FREF_MARKET_VALUE_COMPANY(3/31/2015,3/31/2015,,,,0)&lt;/Q&gt;&lt;R&gt;1&lt;/R&gt;&lt;C&gt;1&lt;/C&gt;&lt;D xsi:type="xsd:double"&gt;1098.4521543088849&lt;/D&gt;&lt;/FQL&gt;&lt;FQL&gt;&lt;Q&gt;533206-IN^FREF_MARKET_VALUE_COMPANY(3/31/2015,3/31/2015,,,,0)&lt;/Q&gt;&lt;R&gt;1&lt;/R&gt;&lt;C&gt;1&lt;/C&gt;&lt;D xsi:type="xsd:double"&gt;101967.84164700221&lt;/D&gt;&lt;/FQL&gt;&lt;FQL&gt;&lt;Q&gt;500253-IN^FREF_MARKET_VALUE_COMPANY(3/31/2015,3/31/2015,,,,0)&lt;/Q&gt;&lt;R&gt;1&lt;/R&gt;&lt;C&gt;1&lt;/C&gt;&lt;D xsi:type="xsd:double"&gt;220663.89675&lt;/D&gt;&lt;/FQL&gt;&lt;FQL&gt;&lt;Q&gt;532150-IN^FREF_MARKET_VALUE_COMPANY(3/31/2015,3/31/2015,,,,0)&lt;/Q&gt;&lt;R&gt;1&lt;/R&gt;&lt;C&gt;1&lt;/C&gt;&lt;D xsi:type="xsd:double"&gt;5097.0186601181031&lt;/D&gt;&lt;/FQL&gt;&lt;FQL&gt;&lt;Q&gt;523319-IN^FF_SHLDRS_EQ(ANN_R,3/31/2015,3/31/2015)&lt;/Q&gt;&lt;R&gt;1&lt;/R&gt;&lt;C&gt;1&lt;/C&gt;&lt;D xsi:type="xsd:double"&gt;10432.405&lt;/D&gt;&lt;/FQL&gt;&lt;FQL&gt;&lt;Q&gt;500103-IN^FF_SHLDRS_EQ(ANN_R,3/31/2015,3/31/2015)&lt;/Q&gt;&lt;R&gt;1&lt;/R&gt;&lt;C&gt;1&lt;/C&gt;&lt;D xsi:type="xsd:double"&gt;342066&lt;/D&gt;&lt;/FQL&gt;&lt;FQL&gt;&lt;Q&gt;533278-IN^FF_SHLDRS_EQ(ANN_R,3/31/2015,3/31/2015)&lt;/Q&gt;&lt;R&gt;1&lt;/R&gt;&lt;C&gt;1&lt;/C&gt;&lt;D xsi:type="xsd:double"&gt;403433.3&lt;/D&gt;&lt;/FQL&gt;&lt;FQL&gt;&lt;Q&gt;590024-IN^FF_SHLDRS_EQ(ANN_R,3/31/2015,3/31/2015)&lt;/Q&gt;&lt;R&gt;1&lt;/R&gt;&lt;C&gt;1&lt;/C&gt;&lt;D xsi:type="xsd:double"&gt;-8573.362&lt;/D&gt;&lt;/FQL&gt;&lt;FQL&gt;&lt;Q&gt;500449-IN^FF_SHLDRS_EQ(ANN_R,3/31/2015,3/31/2015)&lt;/Q&gt;&lt;R&gt;1&lt;/R&gt;&lt;C&gt;1&lt;/C&gt;&lt;D xsi:type="xsd:double"&gt;-5955.5830000000014&lt;/D&gt;&lt;/FQL&gt;&lt;FQL&gt;&lt;Q&gt;530965-IN^FF_SHLDRS_EQ(ANN_R,3/31/2015,3/31/2015)&lt;/Q&gt;&lt;R&gt;1&lt;/R&gt;&lt;C&gt;1&lt;/C&gt;&lt;D xsi:type="xsd:double"&gt;687598.8&lt;/D&gt;&lt;/FQL&gt;&lt;FQL&gt;&lt;Q&gt;513377-IN^FF_SHLDRS_EQ(ANN_R,3/31/2015,3/31/2015)&lt;/Q&gt;&lt;R&gt;1&lt;/R&gt;&lt;C&gt;1&lt;/C&gt;&lt;D xsi:type="xsd:double"&gt;13643.09&lt;/D&gt;&lt;/FQL&gt;&lt;FQL&gt;&lt;Q&gt;523630-IN^FF_SHLDRS_EQ(ANN_R,3/31/2015,3/31/2015)&lt;/Q&gt;&lt;R&gt;1&lt;/R&gt;&lt;C&gt;1&lt;/C&gt;&lt;D xsi:type="xsd:double"&gt;14810&lt;/D&gt;&lt;/FQL&gt;&lt;FQL&gt;&lt;Q&gt;532555-IN^FF_SHLDRS_EQ(ANN_R,3/31/2015,3/31/2015)&lt;/Q&gt;&lt;R&gt;1&lt;/R&gt;&lt;C&gt;1&lt;/C&gt;&lt;D xsi:type="xsd:double"&gt;808841.8&lt;/D&gt;&lt;/FQL&gt;&lt;FQL&gt;&lt;Q&gt;532898-IN^FF_SHLDRS_EQ(ANN_R,3/31/2015,3/31/2015)&lt;/Q&gt;&lt;R&gt;1&lt;/R&gt;&lt;C&gt;1&lt;/C&gt;&lt;D xsi:type="xsd:double"&gt;355971.9&lt;/D&gt;&lt;/FQL&gt;&lt;FQL&gt;&lt;Q&gt;523598-IN^FF_SHLDRS_EQ(ANN_R,3/31/2015,3/31/2015)&lt;/Q&gt;&lt;R&gt;1&lt;/R&gt;&lt;C&gt;1&lt;/C&gt;&lt;D xsi:type="xsd:double"&gt;65336&lt;/D&gt;&lt;/FQL&gt;&lt;FQL&gt;&lt;Q&gt;532209-IN^FF_SHLDRS_EQ(ANN_R,3/31/2015,3/31/2015)&lt;/Q&gt;&lt;R&gt;1&lt;/R&gt;&lt;C&gt;1&lt;/C&gt;&lt;D xsi:type="xsd:double"&gt;61084.471&lt;/D&gt;&lt;/FQL&gt;&lt;FQL&gt;&lt;Q&gt;500188-IN^FF_SHLDRS_EQ(ANN_R,3/31/2015,3/31/2015)&lt;/Q&gt;&lt;R&gt;1&lt;/R&gt;&lt;C&gt;1&lt;/C&gt;&lt;D xsi:type="xsd:double"&gt;433530.7&lt;/D&gt;&lt;/FQL&gt;&lt;FQL&gt;&lt;Q&gt;532659-IN^FF_SHLDRS_EQ(ANN_R,3/31/2015,3/31/2015)&lt;/Q&gt;&lt;R&gt;1&lt;/R&gt;&lt;C&gt;1&lt;/C&gt;&lt;D xsi:type="xsd:double"&gt;172745.1&lt;/D&gt;&lt;/FQL&gt;&lt;FQL&gt;&lt;Q&gt;RABA-HU^FREF_MARKET_VALUE_COMPANY(12/31/2015,12/31/2015,,,,0)&lt;/Q&gt;&lt;R&gt;1&lt;/R&gt;&lt;C&gt;1&lt;/C&gt;&lt;D xsi:type="xsd:double"&gt;17825.369440429691&lt;/D&gt;&lt;/FQL&gt;&lt;FQL&gt;&lt;Q&gt;PPC-GR^FG_EMPLOYEES(12/31/2015,12/31/2015)&lt;/Q&gt;&lt;R&gt;1&lt;/R&gt;&lt;C&gt;1&lt;/C&gt;&lt;D xsi:type="xsd:double"&gt;18356&lt;/D&gt;&lt;/FQL&gt;&lt;FQL&gt;&lt;Q&gt;EYDAP-GR^FREF_MARKET_VALUE_COMPANY(12/31/2015,12/31/2015,,,,0)&lt;/Q&gt;&lt;R&gt;1&lt;/R&gt;&lt;C&gt;1&lt;/C&gt;&lt;D xsi:type="xsd:double"&gt;532.5&lt;/D&gt;&lt;/FQL&gt;&lt;FQL&gt;&lt;Q&gt;EYAPS-GR^FF_SHLDRS_EQ(ANN_R,12/31/2015,12/31/2015)&lt;/Q&gt;&lt;R&gt;1&lt;/R&gt;&lt;C&gt;1&lt;/C&gt;&lt;D xsi:type="xsd:double"&gt;150.668&lt;/D&gt;&lt;/FQL&gt;&lt;FQL&gt;&lt;Q&gt;OLTH-GR^FG_EMPLOYEES(12/31/2015,12/31/2015)&lt;/Q&gt;&lt;R&gt;1&lt;/R&gt;&lt;C&gt;1&lt;/C&gt;&lt;D xsi:type="xsd:double"&gt;420&lt;/D&gt;&lt;/FQL&gt;&lt;FQL&gt;&lt;Q&gt;ELPE-GR^FF_SHLDRS_EQ(ANN_R,12/31/2015,12/31/2015)&lt;/Q&gt;&lt;R&gt;1&lt;/R&gt;&lt;C&gt;1&lt;/C&gt;&lt;D xsi:type="xsd:double"&gt;1684.316&lt;/D&gt;&lt;/FQL&gt;&lt;FQL&gt;&lt;Q&gt;DTE-DE^FREF_MARKET_VALUE_COMPANY(12/31/2015,12/31/2015,,,,0)&lt;/Q&gt;&lt;R&gt;1&lt;/R&gt;&lt;C&gt;1&lt;/C&gt;&lt;D xsi:type="xsd:double"&gt;76885.024340217584&lt;/D&gt;&lt;/FQL&gt;&lt;FQL&gt;&lt;Q&gt;DPW-DE^FF_SHLDRS_EQ(ANN_R,12/31/2015,12/31/2015)&lt;/Q&gt;&lt;R&gt;1&lt;/R&gt;&lt;C&gt;1&lt;/C&gt;&lt;D xsi:type="xsd:double"&gt;11034&lt;/D&gt;&lt;/FQL&gt;&lt;FQL&gt;&lt;Q&gt;CBK-DE^FG_EMPLOYEES(12/31/2015,12/31/2015)&lt;/Q&gt;&lt;R&gt;1&lt;/R&gt;&lt;C&gt;1&lt;/C&gt;&lt;D xsi:type="xsd:double"&gt;51305&lt;/D&gt;&lt;/FQL&gt;&lt;FQL&gt;&lt;Q&gt;EDF-FR^FG_EMPLOYEES(12/31/2015,12/31/2015)&lt;/Q&gt;&lt;R&gt;1&lt;/R&gt;&lt;C&gt;1&lt;/C&gt;&lt;D xsi:type="xsd:double"&gt;156312&lt;/D&gt;&lt;/FQL&gt;&lt;FQL&gt;&lt;Q&gt;ERA-FR^FG_EMPLOYEES(12/31/2015,12/31/2015)&lt;/Q&gt;&lt;R&gt;1&lt;/R&gt;&lt;C&gt;1&lt;/C&gt;&lt;D xsi:type="xsd:double"&gt;12874&lt;/D&gt;&lt;/FQL&gt;&lt;FQL&gt;&lt;Q&gt;ADP-FR^FREF_MARKET_VALUE_COMPANY(12/31/2015,12/31/2015,,,,0)&lt;/Q&gt;&lt;R&gt;1&lt;/R&gt;&lt;C&gt;1&lt;/C&gt;&lt;D xsi:type="xsd:double"&gt;10608.576185496209&lt;/D&gt;&lt;/FQL&gt;&lt;FQL&gt;&lt;Q&gt;EDF-FR^FREF_MARKET_VALUE_COMPANY(12/31/2015,12/31/2015,,,,0)&lt;/Q&gt;&lt;R&gt;1&lt;/R&gt;&lt;C&gt;1&lt;/C&gt;&lt;D xsi:type="xsd:double"&gt;26065.88702733675&lt;/D&gt;&lt;/FQL&gt;&lt;FQL&gt;&lt;Q&gt;AF-FR^FREF_MARKET_VALUE_COMPANY(12/31/2015,12/31/2015,,,,0)&lt;/Q&gt;&lt;R&gt;1&lt;/R&gt;&lt;C&gt;1&lt;/C&gt;&lt;D xsi:type="xsd:double"&gt;2107.5391292737718&lt;/D&gt;&lt;/FQL&gt;&lt;FQL&gt;&lt;Q&gt;DEXB-BE^FREF_MARKET_VALUE_COMPANY(12/31/2015,12/31/2015,,,,0)&lt;/Q&gt;&lt;R&gt;1&lt;/R&gt;&lt;C&gt;1&lt;/C&gt;&lt;D xsi:type="xsd:double"&gt;89.653287039487168&lt;/D&gt;&lt;/FQL&gt;&lt;FQL&gt;&lt;Q&gt;ERA-FR^FREF_MARKET_VALUE_COMPANY(12/31/2015,12/31/2015,,,,0)&lt;/Q&gt;&lt;R&gt;1&lt;/R&gt;&lt;C&gt;1&lt;/C&gt;&lt;D xsi:type="xsd:double"&gt;783.024953125&lt;/D&gt;&lt;/FQL&gt;&lt;FQL&gt;&lt;Q&gt;UG-FR^FREF_MARKET_VALUE_COMPANY(12/31/2015,12/31/2015,,,,0)&lt;/Q&gt;&lt;R&gt;1&lt;/R&gt;&lt;C&gt;1&lt;/C&gt;&lt;D xsi:type="xsd:double"&gt;13097.0369114635&lt;/D&gt;&lt;/FQL&gt;&lt;FQL&gt;&lt;Q&gt;SAF-FR^FREF_MARKET_VALUE_COMPANY(12/31/2015,12/31/2015,,,,0)&lt;/Q&gt;&lt;R&gt;1&lt;/R&gt;&lt;C&gt;1&lt;/C&gt;&lt;D xsi:type="xsd:double"&gt;26427.16491050184&lt;/D&gt;&lt;/FQL&gt;&lt;FQL&gt;&lt;Q&gt;BYFC-US^FREF_MARKET_VALUE_COMPANY(09/31/2015,09/31/2015,,,,0)&lt;/Q&gt;&lt;R&gt;1&lt;/R&gt;&lt;C&gt;1&lt;/C&gt;&lt;D xsi:type="xsd:double"&gt;25.90005164737704&lt;/D&gt;&lt;/FQL&gt;&lt;FQL&gt;&lt;Q&gt;CARV-US^FF_SHLDRS_EQ(ANN_R,09/31/2015,09/31/2015)&lt;/Q&gt;&lt;R&gt;1&lt;/R&gt;&lt;C&gt;1&lt;/C&gt;&lt;D xsi:type="xsd:double"&gt;53.645&lt;/D&gt;&lt;/FQL&gt;&lt;FQL&gt;&lt;Q&gt;KLNMA-TR^FG_EMPLOYEES(12/31/2015,12/31/2015)&lt;/Q&gt;&lt;R&gt;1&lt;/R&gt;&lt;C&gt;1&lt;/C&gt;&lt;D xsi:type="xsd:double"&gt;604&lt;/D&gt;&lt;/FQL&gt;&lt;FQL&gt;&lt;Q&gt;HALKB-TR^FF_SHLDRS_EQ(ANN_R,12/31/2015,12/31/2015)&lt;/Q&gt;&lt;R&gt;1&lt;/R&gt;&lt;C&gt;1&lt;/C&gt;&lt;D xsi:type="xsd:double"&gt;19110.889&lt;/D&gt;&lt;/FQL&gt;&lt;FQL&gt;&lt;Q&gt;THYAO-TR^FG_EMPLOYEES(12/31/2015,12/31/2015)&lt;/Q&gt;&lt;R&gt;1&lt;/R&gt;&lt;C&gt;1&lt;/C&gt;&lt;D xsi:type="xsd:double"&gt;27676&lt;/D&gt;&lt;/FQL&gt;&lt;FQL&gt;&lt;Q&gt;EKGYO-TR^FF_SHLDRS_EQ(ANN_R,12/31/2015,12/31/2015)&lt;/Q&gt;&lt;R&gt;1&lt;/R&gt;&lt;C&gt;1&lt;/C&gt;&lt;D xsi:type="xsd:double"&gt;9325.399&lt;/D&gt;&lt;/FQL&gt;&lt;FQL&gt;&lt;Q&gt;TTKOM-TR^FF_SHLDRS_EQ(ANN_R,12/31/2015,12/31/2015)&lt;/Q&gt;&lt;R&gt;1&lt;/R&gt;&lt;C&gt;1&lt;/C&gt;&lt;D xsi:type="xsd:double"&gt;4993.368&lt;/D&gt;&lt;/FQL&gt;&lt;FQL&gt;&lt;Q&gt;TELIA-SE^FF_EMP_NUM(ANN,12/31/2015,12/31/2015)&lt;/Q&gt;&lt;R&gt;1&lt;/R&gt;&lt;C&gt;1&lt;/C&gt;&lt;D xsi:type="xsd:double"&gt;21342&lt;/D&gt;&lt;/FQL&gt;&lt;FQL&gt;&lt;Q&gt;BKIA-ES^FF_SHLDRS_EQ(ANN_R,12/31/2015,12/31/2015)&lt;/Q&gt;&lt;R&gt;1&lt;/R&gt;&lt;C&gt;1&lt;/C&gt;&lt;D xsi:type="xsd:double"&gt;12629.562&lt;/D&gt;&lt;/FQL&gt;&lt;FQL&gt;&lt;Q&gt;IDR-ES^FF_SHLDRS_EQ(ANN_R,12/31/2015,12/31/2015)&lt;/Q&gt;&lt;R&gt;1&lt;/R&gt;&lt;C&gt;1&lt;/C&gt;&lt;D xsi:type="xsd:double"&gt;276.78&lt;/D&gt;&lt;/FQL&gt;&lt;FQL&gt;&lt;Q&gt;EBRO-ES^FF_SHLDRS_EQ(ANN_R,12/31/2015,12/31/2015)&lt;/Q&gt;&lt;R&gt;1&lt;/R&gt;&lt;C&gt;1&lt;/C&gt;&lt;D xsi:type="xsd:double"&gt;1966.259&lt;/D&gt;&lt;/FQL&gt;&lt;FQL&gt;&lt;Q&gt;7030721^FG_EMPLOYEES(12/31/2015,12/31/2015)&lt;/Q&gt;&lt;R&gt;1&lt;/R&gt;&lt;C&gt;1&lt;/C&gt;&lt;D xsi:type="xsd:double"&gt;10602&lt;/D&gt;&lt;/FQL&gt;&lt;FQL&gt;&lt;Q&gt;B3B20Y9^FREF_MARKET_VALUE_COMPANY(12/31/2015,12/31/2015,,,,0)&lt;/Q&gt;&lt;R&gt;1&lt;/R&gt;&lt;C&gt;1&lt;/C&gt;&lt;D xsi:type="xsd:double"&gt;222.9946210320164&lt;/D&gt;&lt;/FQL&gt;&lt;FQL&gt;&lt;Q&gt;B0WTL89^FG_EMPLOYEES(12/31/2015,12/31/2015)&lt;/Q&gt;&lt;R&gt;1&lt;/R&gt;&lt;C&gt;1&lt;/C&gt;&lt;D xsi:type="xsd:double"&gt;3803&lt;/D&gt;&lt;/FQL&gt;&lt;FQL&gt;&lt;Q&gt;5166640^FREF_MARKET_VALUE_COMPANY(12/31/2015,12/31/2015,,,,0)&lt;/Q&gt;&lt;R&gt;1&lt;/R&gt;&lt;C&gt;1&lt;/C&gt;&lt;D xsi:type="xsd:double"&gt;322&lt;/D&gt;&lt;/FQL&gt;&lt;FQL&gt;&lt;Q&gt;B29ZFC6^FF_SHLDRS_EQ(ANN_R,12/31/2015,12/31/2015)&lt;/Q&gt;&lt;R&gt;1&lt;/R&gt;&lt;C&gt;1&lt;/C&gt;&lt;D xsi:type="xsd:double"&gt;692.925865&lt;/D&gt;&lt;/FQL&gt;&lt;FQL&gt;&lt;Q&gt;7030721^FF_SHLDRS_EQ(ANN_R,12/31/2015,12/31/2015)&lt;/Q&gt;&lt;R&gt;1&lt;/R&gt;&lt;C&gt;1&lt;/C&gt;&lt;D xsi:type="xsd:double"&gt;364.934&lt;/D&gt;&lt;/FQL&gt;&lt;FQL&gt;&lt;Q&gt;B12LZW4^FG_EMPLOYEES(12/31/2015,12/31/2015)&lt;/Q&gt;&lt;R&gt;1&lt;/R&gt;&lt;C&gt;1&lt;/C&gt;&lt;D xsi:type="xsd:double"&gt;6167&lt;/D&gt;&lt;/FQL&gt;&lt;FQL&gt;&lt;Q&gt;B132NM2^FF_SHLDRS_EQ(ANN_R,12/31/2015,12/31/2015)&lt;/Q&gt;&lt;R&gt;1&lt;/R&gt;&lt;C&gt;1&lt;/C&gt;&lt;D xsi:type="xsd:double"&gt;60349.127&lt;/D&gt;&lt;/FQL&gt;&lt;FQL&gt;&lt;Q&gt;BSHYYN1^FF_SHLDRS_EQ(ANN_R,12/31/2015,12/31/2015)&lt;/Q&gt;&lt;R&gt;1&lt;/R&gt;&lt;C&gt;1&lt;/C&gt;&lt;D xsi:type="xsd:double"&gt;48462.486&lt;/D&gt;&lt;/FQL&gt;&lt;FQL&gt;&lt;Q&gt;B128FN6^FF_SHLDRS_EQ(ANN_R,12/31/2015,12/31/2015)&lt;/Q&gt;&lt;R&gt;1&lt;/R&gt;&lt;C&gt;1&lt;/C&gt;&lt;D xsi:type="xsd:double"&gt;2309.068&lt;/D&gt;&lt;/FQL&gt;&lt;FQL&gt;&lt;Q&gt;B128FP8^FF_SHLDRS_EQ(ANN_R,12/31/2015,12/31/2015)&lt;/Q&gt;&lt;R&gt;1&lt;/R&gt;&lt;C&gt;1&lt;/C&gt;&lt;D xsi:type="xsd:double"&gt;1071.66632&lt;/D&gt;&lt;/FQL&gt;&lt;FQL&gt;&lt;Q&gt;B39NWT3^FF_SHLDRS_EQ(ANN_R,12/31/2015,12/31/2015)&lt;/Q&gt;&lt;R&gt;1&lt;/R&gt;&lt;C&gt;1&lt;/C&gt;&lt;D xsi:type="xsd:double"&gt;18352.161&lt;/D&gt;&lt;/FQL&gt;&lt;FQL&gt;&lt;Q&gt;B1324D0^FF_SHLDRS_EQ(ANN_R,12/31/2015,12/31/2015)&lt;/Q&gt;&lt;R&gt;1&lt;/R&gt;&lt;C&gt;1&lt;/C&gt;&lt;D xsi:type="xsd:double"&gt;161924.049&lt;/D&gt;&lt;/FQL&gt;&lt;FQL&gt;&lt;Q&gt;B133NZ8^FF_SHLDRS_EQ(ANN_R,12/31/2015,12/31/2015)&lt;/Q&gt;&lt;R&gt;1&lt;/R&gt;&lt;C&gt;1&lt;/C&gt;&lt;D xsi:type="xsd:double"&gt;2659.941115&lt;/D&gt;&lt;/FQL&gt;&lt;FQL&gt;&lt;Q&gt;B128GV1^FF_SHLDRS_EQ(ANN_R,12/31/2015,12/31/2015)&lt;/Q&gt;&lt;R&gt;1&lt;/R&gt;&lt;C&gt;1&lt;/C&gt;&lt;D xsi:type="xsd:double"&gt;1796.162284&lt;/D&gt;&lt;/FQL&gt;&lt;FQL&gt;&lt;Q&gt;B2PF1B1^FF_SHLDRS_EQ(ANN_R,12/31/2015,12/31/2015)&lt;/Q&gt;&lt;R&gt;1&lt;/R&gt;&lt;C&gt;1&lt;/C&gt;&lt;D xsi:type="xsd:double"&gt;8351.398&lt;/D&gt;&lt;/FQL&gt;&lt;FQL&gt;&lt;Q&gt;B136WG1^FF_SHLDRS_EQ(ANN_R,12/31/2015,12/31/2015)&lt;/Q&gt;&lt;R&gt;1&lt;/R&gt;&lt;C&gt;1&lt;/C&gt;&lt;D xsi:type="xsd:double"&gt;1883.589403&lt;/D&gt;&lt;/FQL&gt;&lt;FQL&gt;&lt;Q&gt;B134K61^FF_SHLDRS_EQ(ANN_R,12/31/2015,12/31/2015)&lt;/Q&gt;&lt;R&gt;1&lt;/R&gt;&lt;C&gt;1&lt;/C&gt;&lt;D xsi:type="xsd:double"&gt;3703.404011&lt;/D&gt;&lt;/FQL&gt;&lt;FQL&gt;&lt;Q&gt;B12M7Q5^FF_SHLDRS_EQ(ANN_R,12/31/2015,12/31/2015)&lt;/Q&gt;&lt;R&gt;1&lt;/R&gt;&lt;C&gt;1&lt;/C&gt;&lt;D xsi:type="xsd:double"&gt;60541.336&lt;/D&gt;&lt;/FQL&gt;&lt;FQL&gt;&lt;Q&gt;B128FX6^FF_SHLDRS_EQ(ANN_R,12/31/2015,12/31/2015)&lt;/Q&gt;&lt;R&gt;1&lt;/R&gt;&lt;C&gt;1&lt;/C&gt;&lt;D xsi:type="xsd:double"&gt;9284.658&lt;/D&gt;&lt;/FQL&gt;&lt;FQL&gt;&lt;Q&gt;ENG-PL^FG_EMPLOYEES(12/31/2015,12/31/2015)&lt;/Q&gt;&lt;R&gt;1&lt;/R&gt;&lt;C&gt;1&lt;/C&gt;&lt;D xsi:type="xsd:double"&gt;8472&lt;/D&gt;&lt;/FQL&gt;&lt;FQL&gt;&lt;Q&gt;JSW-PL^FG_EMPLOYEES(12/31/2015,12/31/2015)&lt;/Q&gt;&lt;R&gt;1&lt;/R&gt;&lt;C&gt;1&lt;/C&gt;&lt;D xsi:type="xsd:double"&gt;32168&lt;/D&gt;&lt;/FQL&gt;&lt;FQL&gt;&lt;Q&gt;PZU-PL^FG_EMPLOYEES(12/31/2015,12/31/2015)&lt;/Q&gt;&lt;R&gt;1&lt;/R&gt;&lt;C&gt;1&lt;/C&gt;&lt;D xsi:type="xsd:double"&gt;23125&lt;/D&gt;&lt;/FQL&gt;&lt;FQL&gt;&lt;Q&gt;KGH-PL^FG_EMPLOYEES(12/31/2015,12/31/2015)&lt;/Q&gt;&lt;R&gt;1&lt;/R&gt;&lt;C&gt;1&lt;/C&gt;&lt;D xsi:type="xsd:double"&gt;33598&lt;/D&gt;&lt;/FQL&gt;&lt;FQL&gt;&lt;Q&gt;PGE-PL^FF_SHLDRS_EQ(ANN_R,12/31/2015,12/31/2015)&lt;/Q&gt;&lt;R&gt;1&lt;/R&gt;&lt;C&gt;1&lt;/C&gt;&lt;D xsi:type="xsd:double"&gt;40321&lt;/D&gt;&lt;/FQL&gt;&lt;FQL&gt;&lt;Q&gt;ENA-PL^FF_SHLDRS_EQ(ANN_R,12/31/2015,12/31/2015)&lt;/Q&gt;&lt;R&gt;1&lt;/R&gt;&lt;C&gt;1&lt;/C&gt;&lt;D xsi:type="xsd:double"&gt;11337.745&lt;/D&gt;&lt;/FQL&gt;&lt;FQL&gt;&lt;Q&gt;LTS-PL^FF_SHLDRS_EQ(ANN_R,12/31/2015,12/31/2015)&lt;/Q&gt;&lt;R&gt;1&lt;/R&gt;&lt;C&gt;1&lt;/C&gt;&lt;D xsi:type="xsd:double"&gt;7712.06&lt;/D&gt;&lt;/FQL&gt;&lt;FQL&gt;&lt;Q&gt;TPE-PL^FF_SHLDRS_EQ(ANN_R,12/31/2015,12/31/2015)&lt;/Q&gt;&lt;R&gt;1&lt;/R&gt;&lt;C&gt;1&lt;/C&gt;&lt;D xsi:type="xsd:double"&gt;16018.328&lt;/D&gt;&lt;/FQL&gt;&lt;FQL&gt;&lt;Q&gt;GPW-PL^FF_SHLDRS_EQ(ANN_R,12/31/2015,12/31/2015)&lt;/Q&gt;&lt;R&gt;1&lt;/R&gt;&lt;C&gt;1&lt;/C&gt;&lt;D xsi:type="xsd:double"&gt;712.646&lt;/D&gt;&lt;/FQL&gt;&lt;FQL&gt;&lt;Q&gt;TOR-PL^FF_SHLDRS_EQ(ANN_R,12/31/2015,12/31/2015)&lt;/Q&gt;&lt;R&gt;1&lt;/R&gt;&lt;C&gt;1&lt;/C&gt;&lt;D xsi:type="xsd:double"&gt;222.823&lt;/D&gt;&lt;/FQL&gt;&lt;FQL&gt;&lt;Q&gt;KGH-PL^FF_SHLDRS_EQ(ANN_R,12/31/2015,12/31/2015)&lt;/Q&gt;&lt;R&gt;1&lt;/R&gt;&lt;C&gt;1&lt;/C&gt;&lt;D xsi:type="xsd:double"&gt;20211&lt;/D&gt;&lt;/FQL&gt;&lt;FQL&gt;&lt;Q&gt;PKP-PL^FF_SHLDRS_EQ(ANN_R,12/31/2015,12/31/2015)&lt;/Q&gt;&lt;R&gt;1&lt;/R&gt;&lt;C&gt;1&lt;/C&gt;&lt;D xsi:type="xsd:double"&gt;3333.945&lt;/D&gt;&lt;/FQL&gt;&lt;FQL&gt;&lt;Q&gt;MCY-NZ^FF_SHLDRS_EQ(ANN_R,6/30/2015,6/30/2015)&lt;/Q&gt;&lt;R&gt;1&lt;/R&gt;&lt;C&gt;1&lt;/C&gt;&lt;D xsi:type="xsd:double"&gt;3337&lt;/D&gt;&lt;/FQL&gt;&lt;FQL&gt;&lt;Q&gt;ABN-NL^FF_SHLDRS_EQ(ANN_R,12/31/2015,12/31/2015)&lt;/Q&gt;&lt;R&gt;1&lt;/R&gt;&lt;C&gt;1&lt;/C&gt;&lt;D xsi:type="xsd:double"&gt;16574&lt;/D&gt;&lt;/FQL&gt;&lt;FQL&gt;&lt;Q&gt;KNF1L-LT^FF_SHLDRS_EQ(ANN_R,12/31/2015,12/31/2015)&lt;/Q&gt;&lt;R&gt;1&lt;/R&gt;&lt;C&gt;1&lt;/C&gt;&lt;D xsi:type="xsd:double"&gt;196.804&lt;/D&gt;&lt;/FQL&gt;&lt;FQL&gt;&lt;Q&gt;LGD1L-LT^FREF_MARKET_VALUE_COMPANY(12/31/2015,12/31/2015,,,,0)&lt;/Q&gt;&lt;R&gt;1&lt;/R&gt;&lt;C&gt;1&lt;/C&gt;&lt;D xsi:type="xsd:double"&gt;357.06663778935558&lt;/D&gt;&lt;/FQL&gt;&lt;FQL&gt;&lt;Q&gt;LSC1R-LV^FF_SHLDRS_EQ(ANN_R,12/31/2015,12/31/2015)&lt;/Q&gt;&lt;R&gt;1&lt;/R&gt;&lt;C&gt;1&lt;/C&gt;&lt;D xsi:type="xsd:double"&gt;143.044278744362&lt;/D&gt;&lt;/FQL&gt;&lt;FQL&gt;&lt;Q&gt;014940-KR^FG_EMPLOYEES(12/31/2015,12/31/2015)&lt;/Q&gt;&lt;R&gt;1&lt;/R&gt;&lt;C&gt;1&lt;/C&gt;&lt;D xsi:type="xsd:double"&gt;111&lt;/D&gt;&lt;/FQL&gt;&lt;FQL&gt;&lt;Q&gt;004140-KR^FG_EMPLOYEES(12/31/2015,12/31/2015)&lt;/Q&gt;&lt;R&gt;1&lt;/R&gt;&lt;C&gt;1&lt;/C&gt;&lt;D xsi:type="xsd:double"&gt;832&lt;/D&gt;&lt;/FQL&gt;&lt;FQL&gt;&lt;Q&gt;036460-KR^FREF_MARKET_VALUE_COMPANY(12/31/2015,12/31/2015,,,,0)&lt;/Q&gt;&lt;R&gt;1&lt;/R&gt;&lt;C&gt;1&lt;/C&gt;&lt;D xsi:type="xsd:double"&gt;3401734.05&lt;/D&gt;&lt;/FQL&gt;&lt;FQL&gt;&lt;Q&gt;052690-KR^FREF_MARKET_VALUE_COMPANY(12/31/2015,12/31/2015,,,,0)&lt;/Q&gt;&lt;R&gt;1&lt;/R&gt;&lt;C&gt;1&lt;/C&gt;&lt;D xsi:type="xsd:double"&gt;1322412&lt;/D&gt;&lt;/FQL&gt;&lt;FQL&gt;&lt;Q&gt;035250-KR^FREF_MARKET_VALUE_COMPANY(12/31/2015,12/31/2015,,,,0)&lt;/Q&gt;&lt;R&gt;1&lt;/R&gt;&lt;C&gt;1&lt;/C&gt;&lt;D xsi:type="xsd:double"&gt;8215315.1999999993&lt;/D&gt;&lt;/FQL&gt;&lt;FQL&gt;&lt;Q&gt;024110-KR^FREF_MARKET_VALUE_COMPANY(12/31/2015,12/31/2015,,,,0)&lt;/Q&gt;&lt;R&gt;1&lt;/R&gt;&lt;C&gt;1&lt;/C&gt;&lt;D xsi:type="xsd:double"&gt;6871564.7&lt;/D&gt;&lt;/FQL&gt;&lt;FQL&gt;&lt;Q&gt;077970-KR^FREF_MARKET_VALUE_COMPANY(12/31/2015,12/31/2015,,,,0)&lt;/Q&gt;&lt;R&gt;1&lt;/R&gt;&lt;C&gt;1&lt;/C&gt;&lt;D xsi:type="xsd:double"&gt;156460.54921875&lt;/D&gt;&lt;/FQL&gt;&lt;FQL&gt;&lt;Q&gt;014940-KR^FREF_MARKET_VALUE_COMPANY(12/31/2015,12/31/2015,,,,0)&lt;/Q&gt;&lt;R&gt;1&lt;/R&gt;&lt;C&gt;1&lt;/C&gt;&lt;D xsi:type="xsd:double"&gt;77324.20203125&lt;/D&gt;&lt;/FQL&gt;&lt;FQL&gt;&lt;Q&gt;071970-KR^FREF_MARKET_VALUE_COMPANY(12/31/2015,12/31/2015,,,,0)&lt;/Q&gt;&lt;R&gt;1&lt;/R&gt;&lt;C&gt;1&lt;/C&gt;&lt;D xsi:type="xsd:double"&gt;126359.6520019531&lt;/D&gt;&lt;/FQL&gt;&lt;FQL&gt;&lt;Q&gt;003410-KR^FREF_MARKET_VALUE_COMPANY(12/31/2015,12/31/2015,,,,0)&lt;/Q&gt;&lt;R&gt;1&lt;/R&gt;&lt;C&gt;1&lt;/C&gt;&lt;D xsi:type="xsd:double"&gt;1228799.612794647&lt;/D&gt;&lt;/FQL&gt;&lt;FQL&gt;&lt;Q&gt;004140-KR^FREF_MARKET_VALUE_COMPANY(12/31/2015,12/31/2015,,,,0)&lt;/Q&gt;&lt;R&gt;1&lt;/R&gt;&lt;C&gt;1&lt;/C&gt;&lt;D xsi:type="xsd:double"&gt;54778.504457879142&lt;/D&gt;&lt;/FQL&gt;&lt;FQL&gt;&lt;Q&gt;0828SQ-E^FG_EMPLOYEES(12/31/2015,12/31/2015)&lt;/Q&gt;&lt;R&gt;1&lt;/R&gt;&lt;C&gt;1&lt;/C&gt;&lt;D xsi:type="xsd:double"&gt;4309&lt;/D&gt;&lt;/FQL&gt;&lt;FQL&gt;&lt;Q&gt;ENEL-IT^FREF_MARKET_VALUE_COMPANY(12/31/2015,12/31/2015,,,,0)&lt;/Q&gt;&lt;R&gt;1&lt;/R&gt;&lt;C&gt;1&lt;/C&gt;&lt;D xsi:type="xsd:double"&gt;36597.868959354877&lt;/D&gt;&lt;/FQL&gt;&lt;FQL&gt;&lt;Q&gt;ENI-IT^FF_SHLDRS_EQ(ANN_R,12/31/2015,12/31/2015)&lt;/Q&gt;&lt;R&gt;1&lt;/R&gt;&lt;C&gt;1&lt;/C&gt;&lt;D xsi:type="xsd:double"&gt;55493&lt;/D&gt;&lt;/FQL&gt;&lt;FQL&gt;&lt;Q&gt;LDO-IT^FG_EMPLOYEES(12/31/2015,12/31/2015)&lt;/Q&gt;&lt;R&gt;1&lt;/R&gt;&lt;C&gt;1&lt;/C&gt;&lt;D xsi:type="xsd:double"&gt;47156&lt;/D&gt;&lt;/FQL&gt;&lt;FQL&gt;&lt;Q&gt;PST-IT^FREF_MARKET_VALUE_COMPANY(12/31/2015,12/31/2015,,,,0)&lt;/Q&gt;&lt;R&gt;1&lt;/R&gt;&lt;C&gt;1&lt;/C&gt;&lt;D xsi:type="xsd:double"&gt;9273.3808754396432&lt;/D&gt;&lt;/FQL&gt;&lt;FQL&gt;&lt;Q&gt;RWAY-IT^FF_SHLDRS_EQ(ANN_R,12/31/2015,12/31/2015)&lt;/Q&gt;&lt;R&gt;1&lt;/R&gt;&lt;C&gt;1&lt;/C&gt;&lt;D xsi:type="xsd:double"&gt;159.262&lt;/D&gt;&lt;/FQL&gt;&lt;FQL&gt;&lt;Q&gt;SRG-IT^FG_EMPLOYEES(12/31/2015,12/31/2015)&lt;/Q&gt;&lt;R&gt;1&lt;/R&gt;&lt;C&gt;1&lt;/C&gt;&lt;D xsi:type="xsd:double"&gt;6303&lt;/D&gt;&lt;/FQL&gt;&lt;FQL&gt;&lt;Q&gt;STM-FR^FREF_MARKET_VALUE_COMPANY(12/31/2015,12/31/2015,,,,0)&lt;/Q&gt;&lt;R&gt;1&lt;/R&gt;&lt;C&gt;1&lt;/C&gt;&lt;D xsi:type="xsd:double"&gt;5628.1699787578582&lt;/D&gt;&lt;/FQL&gt;&lt;FQL&gt;&lt;Q&gt;TRN-IT^FF_SHLDRS_EQ(ANN_R,12/31/2015,12/31/2015)&lt;/Q&gt;&lt;R&gt;1&lt;/R&gt;&lt;C&gt;1&lt;/C&gt;&lt;D xsi:type="xsd:double"&gt;3320.8&lt;/D&gt;&lt;/FQL&gt;&lt;FQL&gt;&lt;Q&gt;500103-IN^FG_EMPLOYEES(3/31/2015,3/31/2015)&lt;/Q&gt;&lt;R&gt;1&lt;/R&gt;&lt;C&gt;1&lt;/C&gt;&lt;D xsi:type="xsd:double"&gt;45537&lt;/D&gt;&lt;/FQL&gt;&lt;FQL&gt;&lt;Q&gt;531344-IN^FG_EMPLOYEES(3/31/2015,3/31/2015)&lt;/Q&gt;&lt;R&gt;1&lt;/R&gt;&lt;C&gt;1&lt;/C&gt;&lt;D xsi:type="xsd:double"&gt;1335&lt;/D&gt;&lt;/FQL&gt;&lt;FQL&gt;&lt;Q&gt;532155-IN^FG_EMPLOYEES(3/31/2015,3/31/2015)&lt;/Q&gt;&lt;R&gt;1&lt;/R&gt;&lt;C&gt;1&lt;/C&gt;&lt;D xsi:type="xsd:double"&gt;17666&lt;/D&gt;&lt;/FQL&gt;&lt;FQL&gt;&lt;Q&gt;500191-IN^FG_EMPLOYEES(3/31/2015,3/31/2015)&lt;/Q&gt;&lt;R&gt;1&lt;/R&gt;&lt;C&gt;1&lt;/C&gt;&lt;D xsi:type="xsd:double"&gt;4770&lt;/D&gt;&lt;/FQL&gt;&lt;FQL&gt;&lt;Q&gt;500108-IN^FG_EMPLOYEES(3/31/2015,3/31/2015)&lt;/Q&gt;&lt;R&gt;1&lt;/R&gt;&lt;C&gt;1&lt;/C&gt;&lt;D xsi:type="xsd:double"&gt;33770&lt;/D&gt;&lt;/FQL&gt;&lt;FQL&gt;&lt;Q&gt;532234-IN^FG_EMPLOYEES(3/31/2015,3/31/2015)&lt;/Q&gt;&lt;R&gt;1&lt;/R&gt;&lt;C&gt;1&lt;/C&gt;&lt;D xsi:type="xsd:double"&gt;7320&lt;/D&gt;&lt;/FQL&gt;&lt;FQL&gt;&lt;Q&gt;533098-IN^FG_EMPLOYEES(3/31/2015,3/31/2015)&lt;/Q&gt;&lt;R&gt;1&lt;/R&gt;&lt;C&gt;1&lt;/C&gt;&lt;D xsi:type="xsd:double"&gt;9211&lt;/D&gt;&lt;/FQL&gt;&lt;FQL&gt;&lt;Q&gt;533106-IN^FG_EMPLOYEES(3/31/2015,3/31/2015)&lt;/Q&gt;&lt;R&gt;1&lt;/R&gt;&lt;C&gt;1&lt;/C&gt;&lt;D xsi:type="xsd:double"&gt;7845&lt;/D&gt;&lt;/FQL&gt;&lt;FQL&gt;&lt;Q&gt;532955-IN^FG_EMPLOYEES(3/31/2015,3/31/2015)&lt;/Q&gt;&lt;R&gt;1&lt;/R&gt;&lt;C&gt;1&lt;/C&gt;&lt;D xsi:type="xsd:double"&gt;601&lt;/D&gt;&lt;/FQL&gt;&lt;FQL&gt;&lt;Q&gt;500113-IN^FG_EMPLOYEES(3/31/2015,3/31/2015)&lt;/Q&gt;&lt;R&gt;1&lt;/R&gt;&lt;C&gt;1&lt;/C&gt;&lt;D xsi:type="xsd:double"&gt;93352&lt;/D&gt;&lt;/FQL&gt;&lt;FQL&gt;&lt;Q&gt;500253-IN^FG_EMPLOYEES(3/31/2015,3/31/2015)&lt;/Q&gt;&lt;R&gt;1&lt;/R&gt;&lt;C&gt;1&lt;/C&gt;&lt;D xsi:type="xsd:double"&gt;1696&lt;/D&gt;&lt;/FQL&gt;&lt;FQL&gt;&lt;Q&gt;532150-IN^FG_EMPLOYEES(3/31/2015,3/31/2015)&lt;/Q&gt;&lt;R&gt;1&lt;/R&gt;&lt;C&gt;1&lt;/C&gt;&lt;D xsi:type="xsd:double"&gt;4226&lt;/D&gt;&lt;/FQL&gt;&lt;FQL&gt;&lt;Q&gt;523319-IN^FREF_MARKET_VALUE_COMPANY(3/31/2015,3/31/2015,,,,0)&lt;/Q&gt;&lt;R&gt;1&lt;/R&gt;&lt;C&gt;1&lt;/C&gt;&lt;D xsi:type="xsd:double"&gt;16107.13774503517&lt;/D&gt;&lt;/FQL&gt;&lt;FQL&gt;&lt;Q&gt;500103-IN^FREF_MARKET_VALUE_COMPANY(3/31/2015,3/31/2015,,,,0)&lt;/Q&gt;&lt;R&gt;1&lt;/R&gt;&lt;C&gt;1&lt;/C&gt;&lt;D xsi:type="xsd:double"&gt;575063.6712680168&lt;/D&gt;&lt;/FQL&gt;&lt;FQL&gt;&lt;Q&gt;533278-IN^FREF_MARKET_VALUE_COMPANY(3/31/2015,3/31/2015,,,,0)&lt;/Q&gt;&lt;R&gt;1&lt;/R&gt;&lt;C&gt;1&lt;/C&gt;&lt;D xsi:type="xsd:double"&gt;2289050.45624797&lt;/D&gt;&lt;/FQL&gt;&lt;FQL&gt;&lt;Q&gt;590024-IN^FREF_MARKET_VALUE_COMPANY(3/31/2015,3/31/2015,,,,0)&lt;/Q&gt;&lt;R&gt;1&lt;/R&gt;&lt;C&gt;1&lt;/C&gt;&lt;D xsi:type="xsd:double"&gt;9744.2924541580069&lt;/D&gt;&lt;/FQL&gt;&lt;FQL&gt;&lt;Q&gt;500449-IN^FREF_MARKET_VALUE_COMPANY(3/31/2015,3/31/2015,,,,0)&lt;/Q&gt;&lt;R&gt;1&lt;/R&gt;&lt;C&gt;1&lt;/C&gt;&lt;D xsi:type="xsd:double"&gt;947.14075765575456&lt;/D&gt;&lt;/FQL&gt;&lt;FQL&gt;&lt;Q&gt;530965-IN^FREF_MARKET_VALUE_COMPANY(3/31/2015,3/31/2015,,,,0)&lt;/Q&gt;&lt;R&gt;1&lt;/R&gt;&lt;C&gt;1&lt;/C&gt;&lt;D xsi:type="xsd:double"&gt;894214.87611190788&lt;/D&gt;&lt;/FQL&gt;&lt;FQL&gt;&lt;Q&gt;513377-IN^FREF_MARKET_VALUE_COMPANY(3/31/2015,3/31/2015,,,,0)&lt;/Q&gt;&lt;R&gt;1&lt;/R&gt;&lt;C&gt;1&lt;/C&gt;&lt;D xsi:type="xsd:double"&gt;48700.000762939453&lt;/D&gt;&lt;/FQL&gt;&lt;FQL&gt;&lt;Q&gt;523630-IN^FREF_MARKET_VALUE_COMPANY(3/31/2015,3/31/2015,,,,0)&lt;/Q&gt;&lt;R&gt;1&lt;/R&gt;&lt;C&gt;1&lt;/C&gt;&lt;D xsi:type="xsd:double"&gt;13736.195375&lt;/D&gt;&lt;/FQL&gt;&lt;FQL&gt;&lt;Q&gt;532555-IN^FREF_MARKET_VALUE_COMPANY(3/31/2015,3/31/2015,,,,0)&lt;/Q&gt;&lt;R&gt;1&lt;/R&gt;&lt;C&gt;1&lt;/C&gt;&lt;D xsi:type="xsd:double"&gt;1214969.244401322&lt;/D&gt;&lt;/FQL&gt;&lt;FQL&gt;&lt;Q&gt;532898-IN^FREF_MARKET_VALUE_COMPANY(3/31/2015,3/31/2015,,,,0)&lt;/Q&gt;&lt;R&gt;1&lt;/R&gt;&lt;C&gt;1&lt;/C&gt;&lt;D xsi:type="xsd:double"&gt;759626.85203445435&lt;/D&gt;&lt;/FQL&gt;&lt;FQL&gt;&lt;Q&gt;523598-IN^FREF_MARKET_VALUE_COMPANY(3/31/2015,3/31/2015,,,,0)&lt;/Q&gt;&lt;R&gt;1&lt;/R&gt;&lt;C&gt;1&lt;/C&gt;&lt;D xsi:type="xsd:double"&gt;21496.624560752869&lt;/D&gt;&lt;/FQL&gt;&lt;FQL&gt;&lt;Q&gt;590134-IN^FREF_MARKET_VALUE_COMPANY(3/31/2015,3/31/2015,,,,0)&lt;/Q&gt;&lt;R&gt;1&lt;/R&gt;&lt;C&gt;1&lt;/C&gt;&lt;D xsi:type="xsd:double"&gt;2593.7309411427682&lt;/D&gt;&lt;/FQL&gt;&lt;FQL&gt;&lt;Q&gt;535322-IN^FREF_MARKET_VALUE_COMPANY(3/31/2015,3/31/2015,,,,0)&lt;/Q&gt;&lt;R&gt;1&lt;/R&gt;&lt;C&gt;1&lt;/C&gt;&lt;D xsi:type="xsd:double"&gt;39869.531263735291&lt;/D&gt;&lt;/FQL&gt;&lt;FQL&gt;&lt;Q&gt;517300-IN^FREF_MARKET_VALUE_COMPANY(3/31/2015,3/31/2015,,,,0)&lt;/Q&gt;&lt;R&gt;1&lt;/R&gt;&lt;C&gt;1&lt;/C&gt;&lt;D xsi:type="xsd:double"&gt;12848.78791654301&lt;/D&gt;&lt;/FQL&gt;&lt;FQL&gt;&lt;Q&gt;532485-IN^FF_SHLDRS_EQ(ANN_R,3/31/2015,3/31/2015)&lt;/Q&gt;&lt;R&gt;1&lt;/R&gt;&lt;C&gt;1&lt;/C&gt;&lt;D xsi:type="xsd:double"&gt;829.861&lt;/D&gt;&lt;/FQL&gt;&lt;FQL&gt;&lt;Q&gt;524663-IN^FF_SHLDRS_EQ(ANN_R,3/31/2015,3/31/2015)&lt;/Q&gt;&lt;R&gt;1&lt;/R&gt;&lt;C&gt;1&lt;/C&gt;&lt;D xsi:type="xsd:double"&gt;413.146&lt;/D&gt;&lt;/FQL&gt;&lt;FQL&gt;&lt;Q&gt;531344-IN^FF_SHLDRS_EQ(ANN_R,3/31/2015,3/31/2015)&lt;/Q&gt;&lt;R&gt;1&lt;/R&gt;&lt;C&gt;1&lt;/C&gt;&lt;D xsi:type="xsd:double"&gt;75169.3&lt;/D&gt;&lt;/FQL&gt;&lt;FQL&gt;&lt;Q&gt;532155-IN^FF_SHLDRS_EQ(ANN_R,3/31/2015,3/31/2015)&lt;/Q&gt;&lt;R&gt;1&lt;/R&gt;&lt;C&gt;1&lt;/C&gt;&lt;D xsi:type="xsd:double"&gt;340226.7&lt;/D&gt;&lt;/FQL&gt;&lt;FQL&gt;&lt;Q&gt;500104-IN^FF_SHLDRS_EQ(ANN_R,3/31/2015,3/31/2015)&lt;/Q&gt;&lt;R&gt;1&lt;/R&gt;&lt;C&gt;1&lt;/C&gt;&lt;D xsi:type="xsd:double"&gt;139214.6&lt;/D&gt;&lt;/FQL&gt;&lt;FQL&gt;&lt;Q&gt;523610-IN^FF_SHLDRS_EQ(ANN_R,3/31/2015,3/31/2015)&lt;/Q&gt;&lt;R&gt;1&lt;/R&gt;&lt;C&gt;1&lt;/C&gt;&lt;D xsi:type="xsd:double"&gt;-22139.065&lt;/D&gt;&lt;/FQL&gt;&lt;FQL&gt;&lt;Q&gt;533286-IN^FF_SHLDRS_EQ(ANN_R,3/31/2015,3/31/2015)&lt;/Q&gt;&lt;R&gt;1&lt;/R&gt;&lt;C&gt;1&lt;/C&gt;&lt;D xsi:type="xsd:double"&gt;33817.017&lt;/D&gt;&lt;/FQL&gt;&lt;FQL&gt;&lt;Q&gt;513683-IN^FF_SHLDRS_EQ(ANN_R,3/31/2015,3/31/2015)&lt;/Q&gt;&lt;R&gt;1&lt;/R&gt;&lt;C&gt;1&lt;/C&gt;&lt;D xsi:type="xsd:double"&gt;148411.1&lt;/D&gt;&lt;/FQL&gt;&lt;FQL&gt;&lt;Q&gt;500312-IN^FF_SHLDRS_EQ(ANN_R,3/31/2015,3/31/2015)&lt;/Q&gt;&lt;R&gt;1&lt;/R&gt;&lt;C&gt;1&lt;/C&gt;&lt;D xsi:type="xsd:double"&gt;1804516.47&lt;/D&gt;&lt;/FQL&gt;&lt;FQL&gt;&lt;Q&gt;524230-IN^FF_SHLDRS_EQ(ANN_R,3/31/2015,3/31/2015)&lt;/Q&gt;&lt;R&gt;1&lt;/R&gt;&lt;C&gt;1&lt;/C&gt;&lt;D xsi:type="xsd:double"&gt;27153.2&lt;/D&gt;&lt;/FQL&gt;&lt;FQL&gt;&lt;Q&gt;512531-IN^FF_SHLDRS_EQ(ANN_R,3/31/2015,3/31/2015)&lt;/Q&gt;&lt;R&gt;1&lt;/R&gt;&lt;C&gt;1&lt;/C&gt;&lt;D xsi:type="xsd:double"&gt;10389.2&lt;/D&gt;&lt;/FQL&gt;&lt;FQL&gt;&lt;Q&gt;590086-IN^FF_SHLDRS_EQ(ANN_R,3/31/2015,3/31/2015)&lt;/Q&gt;&lt;R&gt;1&lt;/R&gt;&lt;C&gt;1&lt;/C&gt;&lt;D xsi:type="xsd:double"&gt;8262.297&lt;/D&gt;&lt;/FQL&gt;&lt;FQL&gt;&lt;Q&gt;500483-IN^FF_SHLDRS_EQ(ANN_R,3/31/2015,3/31/2015)&lt;/Q&gt;&lt;R&gt;1&lt;/R&gt;&lt;C&gt;1&lt;/C&gt;&lt;D xsi:type="xsd:double"&gt;3214.7&lt;/D&gt;&lt;/FQL&gt;&lt;FQL&gt;&lt;Q&gt;MOL-HU^FG_EMPLOYEES(12/31/2015,12/31/2015)&lt;/Q&gt;&lt;R&gt;1&lt;/R&gt;&lt;C&gt;1&lt;/C&gt;&lt;D xsi:type="xsd:double"&gt;25959&lt;/D&gt;&lt;/FQL&gt;&lt;FQL&gt;&lt;Q&gt;RABA-HU^FF_SHLDRS_EQ(ANN_R,12/31/2015,12/31/2015)&lt;/Q&gt;&lt;R&gt;1&lt;/R&gt;&lt;C&gt;1&lt;/C&gt;&lt;D xsi:type="xsd:double"&gt;17106.83&lt;/D&gt;&lt;/FQL&gt;&lt;FQL&gt;&lt;Q&gt;PPC-GR^FREF_MARKET_VALUE_COMPANY(12/31/2015,12/31/2015,,,,0)&lt;/Q&gt;&lt;R&gt;1&lt;/R&gt;&lt;C&gt;1&lt;/C&gt;&lt;D xsi:type="xsd:double"&gt;900.160026550293&lt;/D&gt;&lt;/FQL&gt;&lt;FQL&gt;&lt;Q&gt;EYDAP-GR^FF_SHLDRS_EQ(ANN_R,12/31/2015,12/31/2015)&lt;/Q&gt;&lt;R&gt;1&lt;/R&gt;&lt;C&gt;1&lt;/C&gt;&lt;D xsi:type="xsd:double"&gt;966.94&lt;/D&gt;&lt;/FQL&gt;&lt;FQL&gt;&lt;Q&gt;PPA-GR^FG_EMPLOYEES(12/31/2015,12/31/2015)&lt;/Q&gt;&lt;R&gt;1&lt;/R&gt;&lt;C&gt;1&lt;/C&gt;&lt;D xsi:type="xsd:double"&gt;1129&lt;/D&gt;&lt;/FQL&gt;&lt;FQL&gt;&lt;Q&gt;OLTH-GR^FREF_MARKET_VALUE_COMPANY(12/31/2015,12/31/2015,,,,0)&lt;/Q&gt;&lt;R&gt;1&lt;/R&gt;&lt;C&gt;1&lt;/C&gt;&lt;D xsi:type="xsd:double"&gt;242.92800384521479&lt;/D&gt;&lt;/FQL&gt;&lt;FQL&gt;&lt;Q&gt;HTO-GR^FREF_MARKET_VALUE_COMPANY(12/31/2015,12/31/2015,,,,0)&lt;/Q&gt;&lt;R&gt;1&lt;/R&gt;&lt;C&gt;1&lt;/C&gt;&lt;D xsi:type="xsd:double"&gt;4528.9896415634748&lt;/D&gt;&lt;/FQL&gt;&lt;FQL&gt;&lt;Q&gt;DTE-DE^FF_SHLDRS_EQ(ANN_R,12/31/2015,12/31/2015)&lt;/Q&gt;&lt;R&gt;1&lt;/R&gt;&lt;C&gt;1&lt;/C&gt;&lt;D xsi:type="xsd:double"&gt;29400&lt;/D&gt;&lt;/FQL&gt;&lt;FQL&gt;&lt;Q&gt;PBB-DE^FG_EMPLOYEES(12/31/2015,12/31/2015)&lt;/Q&gt;&lt;R&gt;1&lt;/R&gt;&lt;C&gt;1&lt;/C&gt;&lt;D xsi:type="xsd:double"&gt;824&lt;/D&gt;&lt;/FQL&gt;&lt;FQL&gt;&lt;Q&gt;CBK-DE^FREF_MARKET_VALUE_COMPANY(12/31/2015,12/31/2015,,,,0)&lt;/Q&gt;&lt;R&gt;1&lt;/R&gt;&lt;C&gt;1&lt;/C&gt;&lt;D xsi:type="xsd:double"&gt;11987.567817112211&lt;/D&gt;&lt;/FQL&gt;&lt;FQL&gt;&lt;Q&gt;AIR-FR^FG_EMPLOYEES(12/31/2015,12/31/2015)&lt;/Q&gt;&lt;R&gt;1&lt;/R&gt;&lt;C&gt;1&lt;/C&gt;&lt;D xsi:type="xsd:double"&gt;136574&lt;/D&gt;&lt;/FQL&gt;&lt;FQL&gt;&lt;Q&gt;ORA-FR^FG_EMPLOYEES(12/31/2015,12/31/2015)&lt;/Q&gt;&lt;R&gt;1&lt;/R&gt;&lt;C&gt;1&lt;/C&gt;&lt;D xsi:type="xsd:double"&gt;144499&lt;/D&gt;&lt;/FQL&gt;&lt;FQL&gt;&lt;Q&gt;ADP-FR^FF_SHLDRS_EQ(ANN_R,12/31/2015,12/31/2015)&lt;/Q&gt;&lt;R&gt;1&lt;/R&gt;&lt;C&gt;1&lt;/C&gt;&lt;D xsi:type="xsd:double"&gt;4125&lt;/D&gt;&lt;/FQL&gt;&lt;FQL&gt;&lt;Q&gt;EDF-FR^FF_SHLDRS_EQ(ANN_R,12/31/2015,12/31/2015)&lt;/Q&gt;&lt;R&gt;1&lt;/R&gt;&lt;C&gt;1&lt;/C&gt;&lt;D xsi:type="xsd:double"&gt;24654&lt;/D&gt;&lt;/FQL&gt;&lt;FQL&gt;&lt;Q&gt;AF-FR^FF_SHLDRS_EQ(ANN_R,12/31/2015,12/31/2015)&lt;/Q&gt;&lt;R&gt;1&lt;/R&gt;&lt;C&gt;1&lt;/C&gt;&lt;D xsi:type="xsd:double"&gt;-375&lt;/D&gt;&lt;/FQL&gt;&lt;FQL&gt;&lt;Q&gt;DEXB-BE^FF_SHLDRS_EQ(ANN_R,12/31/2015,12/31/2015)&lt;/Q&gt;&lt;R&gt;1&lt;/R&gt;&lt;C&gt;1&lt;/C&gt;&lt;D xsi:type="xsd:double"&gt;4118&lt;/D&gt;&lt;/FQL&gt;&lt;FQL&gt;&lt;Q&gt;ERA-FR^FF_SHLDRS_EQ(ANN_R,12/31/2015,12/31/2015)&lt;/Q&gt;&lt;R&gt;1&lt;/R&gt;&lt;C&gt;1&lt;/C&gt;&lt;D xsi:type="xsd:double"&gt;1466&lt;/D&gt;&lt;/FQL&gt;&lt;FQL&gt;&lt;Q&gt;UG-FR^FF_SHLDRS_EQ(ANN_R,12/31/2015,12/31/2015)&lt;/Q&gt;&lt;R&gt;1&lt;/R&gt;&lt;C&gt;1&lt;/C&gt;&lt;D xsi:type="xsd:double"&gt;10555&lt;/D&gt;&lt;/FQL&gt;&lt;FQL&gt;&lt;Q&gt;SAF-FR^FF_SHLDRS_EQ(ANN_R,12/31/2015,12/31/2015)&lt;/Q&gt;&lt;R&gt;1&lt;/R&gt;&lt;C&gt;1&lt;/C&gt;&lt;D xsi:type="xsd:double"&gt;5627&lt;/D&gt;&lt;/FQL&gt;&lt;FQL&gt;&lt;Q&gt;BYFC-US^FF_SHLDRS_EQ(ANN_R,09/31/2015,09/31/2015)&lt;/Q&gt;&lt;R&gt;1&lt;/R&gt;&lt;C&gt;1&lt;/C&gt;&lt;D xsi:type="xsd:double"&gt;37.258&lt;/D&gt;&lt;/FQL&gt;&lt;FQL&gt;&lt;Q&gt;TTKOM-TR^FG_EMPLOYEES(12/31/2015,12/31/2015)&lt;/Q&gt;&lt;R&gt;1&lt;/R&gt;&lt;C&gt;1&lt;/C&gt;&lt;D xsi:type="xsd:double"&gt;34147&lt;/D&gt;&lt;/FQL&gt;&lt;FQL&gt;&lt;Q&gt;THYAO-TR^FREF_MARKET_VALUE_COMPANY(12/31/2015,12/31/2015,,,,0)&lt;/Q&gt;&lt;R&gt;1&lt;/R&gt;&lt;C&gt;1&lt;/C&gt;&lt;D xsi:type="xsd:double"&gt;10198.19981575012&lt;/D&gt;&lt;/FQL&gt;&lt;FQL&gt;&lt;Q&gt;SAS-SE^FF_EMP_NUM(ANN,12/31/2015,12/31/2015)&lt;/Q&gt;&lt;R&gt;1&lt;/R&gt;&lt;C&gt;1&lt;/C&gt;&lt;D xsi:type="xsd:double"&gt;11288&lt;/D&gt;&lt;/FQL&gt;&lt;FQL&gt;&lt;Q&gt;AENA-ES^FREF_MARKET_VALUE_COMPANY(12/31/2015,12/31/2015,,,,0)&lt;/Q&gt;&lt;R&gt;1&lt;/R&gt;&lt;C&gt;1&lt;/C&gt;&lt;D xsi:type="xsd:double"&gt;15810.00022888184&lt;/D&gt;&lt;/FQL&gt;&lt;FQL&gt;&lt;Q&gt;5510786^FG_EMPLOYEES(12/31/2015,12/31/2015)&lt;/Q&gt;&lt;R&gt;1&lt;/R&gt;&lt;C&gt;1&lt;/C&gt;&lt;D xsi:type="xsd:double"&gt;955&lt;/D&gt;&lt;/FQL&gt;&lt;FQL&gt;&lt;Q&gt;5272860^FREF_MARKET_VALUE_COMPANY(12/31/2015,12/31/2015,,,,0)&lt;/Q&gt;&lt;R&gt;1&lt;/R&gt;&lt;C&gt;1&lt;/C&gt;&lt;D xsi:type="xsd:double"&gt;533.67580866180731&lt;/D&gt;&lt;/FQL&gt;&lt;FQL&gt;&lt;Q&gt;5166640^FF_SHLDRS_EQ(ANN_R,12/31/2015,12/31/2015)&lt;/Q&gt;&lt;R&gt;1&lt;/R&gt;&lt;C&gt;1&lt;/C&gt;&lt;D xsi:type="xsd:double"&gt;306.120083&lt;/D&gt;&lt;/FQL&gt;&lt;FQL&gt;&lt;Q&gt;5157235^FF_SHLDRS_EQ(ANN_R,12/31/2015,12/31/201</t>
        </r>
      </text>
    </comment>
    <comment ref="A2" authorId="0" shapeId="0" xr:uid="{00000000-0006-0000-0000-000002000000}">
      <text>
        <r>
          <rPr>
            <b/>
            <sz val="9"/>
            <color indexed="81"/>
            <rFont val="Tahoma"/>
            <charset val="1"/>
          </rPr>
          <t>5)&lt;/Q&gt;&lt;R&gt;1&lt;/R&gt;&lt;C&gt;1&lt;/C&gt;&lt;D xsi:type="xsd:double"&gt;1404.736&lt;/D&gt;&lt;/FQL&gt;&lt;FQL&gt;&lt;Q&gt;B134V24^FREF_MARKET_VALUE_COMPANY(12/31/2015,12/31/2015,,,,0)&lt;/Q&gt;&lt;R&gt;1&lt;/R&gt;&lt;C&gt;1&lt;/C&gt;&lt;D xsi:type="xsd:double"&gt;1907.2500228881841&lt;/D&gt;&lt;/FQL&gt;&lt;FQL&gt;&lt;Q&gt;B12LZW4^FREF_MARKET_VALUE_COMPANY(12/31/2015,12/31/2015,,,,0)&lt;/Q&gt;&lt;R&gt;1&lt;/R&gt;&lt;C&gt;1&lt;/C&gt;&lt;D xsi:type="xsd:double"&gt;37260.000228881843&lt;/D&gt;&lt;/FQL&gt;&lt;FQL&gt;&lt;Q&gt;B132Y63^FREF_MARKET_VALUE_COMPANY(12/31/2015,12/31/2015,,,,0)&lt;/Q&gt;&lt;R&gt;1&lt;/R&gt;&lt;C&gt;1&lt;/C&gt;&lt;D xsi:type="xsd:double"&gt;6214.5001888275146&lt;/D&gt;&lt;/FQL&gt;&lt;FQL&gt;&lt;Q&gt;B7J4PX9^FREF_MARKET_VALUE_COMPANY(12/31/2015,12/31/2015,,,,0)&lt;/Q&gt;&lt;R&gt;1&lt;/R&gt;&lt;C&gt;1&lt;/C&gt;&lt;D xsi:type="xsd:double"&gt;10090.100250244141&lt;/D&gt;&lt;/FQL&gt;&lt;FQL&gt;&lt;Q&gt;B131QN1^FREF_MARKET_VALUE_COMPANY(12/31/2015,12/31/2015,,,,0)&lt;/Q&gt;&lt;R&gt;1&lt;/R&gt;&lt;C&gt;1&lt;/C&gt;&lt;D xsi:type="xsd:double"&gt;9804.1998291015625&lt;/D&gt;&lt;/FQL&gt;&lt;FQL&gt;&lt;Q&gt;B128FT2^FREF_MARKET_VALUE_COMPANY(12/31/2015,12/31/2015,,,,0)&lt;/Q&gt;&lt;R&gt;1&lt;/R&gt;&lt;C&gt;1&lt;/C&gt;&lt;D xsi:type="xsd:double"&gt;2757.5999450683589&lt;/D&gt;&lt;/FQL&gt;&lt;FQL&gt;&lt;Q&gt;B128GY4^FREF_MARKET_VALUE_COMPANY(12/31/2015,12/31/2015,,,,0)&lt;/Q&gt;&lt;R&gt;1&lt;/R&gt;&lt;C&gt;1&lt;/C&gt;&lt;D xsi:type="xsd:double"&gt;2096.250057220459&lt;/D&gt;&lt;/FQL&gt;&lt;FQL&gt;&lt;Q&gt;PKN-PL^FG_EMPLOYEES(12/31/2015,12/31/2015)&lt;/Q&gt;&lt;R&gt;1&lt;/R&gt;&lt;C&gt;1&lt;/C&gt;&lt;D xsi:type="xsd:double"&gt;19932&lt;/D&gt;&lt;/FQL&gt;&lt;FQL&gt;&lt;Q&gt;BOS-PL^FREF_MARKET_VALUE_COMPANY(12/31/2015,12/31/2015,,,,0)&lt;/Q&gt;&lt;R&gt;1&lt;/R&gt;&lt;C&gt;1&lt;/C&gt;&lt;D xsi:type="xsd:double"&gt;390.90374585346132&lt;/D&gt;&lt;/FQL&gt;&lt;FQL&gt;&lt;Q&gt;PHN-PL^FREF_MARKET_VALUE_COMPANY(12/31/2015,12/31/2015,,,,0)&lt;/Q&gt;&lt;R&gt;1&lt;/R&gt;&lt;C&gt;1&lt;/C&gt;&lt;D xsi:type="xsd:double"&gt;883.99435965841258&lt;/D&gt;&lt;/FQL&gt;&lt;FQL&gt;&lt;Q&gt;PKO-PL^FREF_MARKET_VALUE_COMPANY(12/31/2015,12/31/2015,,,,0)&lt;/Q&gt;&lt;R&gt;1&lt;/R&gt;&lt;C&gt;1&lt;/C&gt;&lt;D xsi:type="xsd:double"&gt;34162.499904632568&lt;/D&gt;&lt;/FQL&gt;&lt;FQL&gt;&lt;Q&gt;PKN-PL^FREF_MARKET_VALUE_COMPANY(12/31/2015,12/31/2015,,,,0)&lt;/Q&gt;&lt;R&gt;1&lt;/R&gt;&lt;C&gt;1&lt;/C&gt;&lt;D xsi:type="xsd:double"&gt;29020.059237992769&lt;/D&gt;&lt;/FQL&gt;&lt;FQL&gt;&lt;Q&gt;MEL-NZ^FF_SHLDRS_EQ(ANN_R,6/30/2015,6/30/2015)&lt;/Q&gt;&lt;R&gt;1&lt;/R&gt;&lt;C&gt;1&lt;/C&gt;&lt;D xsi:type="xsd:double"&gt;4748&lt;/D&gt;&lt;/FQL&gt;&lt;FQL&gt;&lt;Q&gt;LNR1L-LT^FREF_MARKET_VALUE_COMPANY(12/31/2015,12/31/2015,,,,0)&lt;/Q&gt;&lt;R&gt;1&lt;/R&gt;&lt;C&gt;1&lt;/C&gt;&lt;D xsi:type="xsd:double"&gt;426.1410728601515&lt;/D&gt;&lt;/FQL&gt;&lt;FQL&gt;&lt;Q&gt;015760-KR^FG_EMPLOYEES(12/31/2015,12/31/2015)&lt;/Q&gt;&lt;R&gt;1&lt;/R&gt;&lt;C&gt;1&lt;/C&gt;&lt;D xsi:type="xsd:double"&gt;20603&lt;/D&gt;&lt;/FQL&gt;&lt;FQL&gt;&lt;Q&gt;039310-KR^FG_EMPLOYEES(12/31/2015,12/31/2015)&lt;/Q&gt;&lt;R&gt;1&lt;/R&gt;&lt;C&gt;1&lt;/C&gt;&lt;D xsi:type="xsd:double"&gt;346&lt;/D&gt;&lt;/FQL&gt;&lt;FQL&gt;&lt;Q&gt;052690-KR^FF_SHLDRS_EQ(ANN_R,12/31/2015,12/31/2015)&lt;/Q&gt;&lt;R&gt;1&lt;/R&gt;&lt;C&gt;1&lt;/C&gt;&lt;D xsi:type="xsd:double"&gt;416785.058453&lt;/D&gt;&lt;/FQL&gt;&lt;FQL&gt;&lt;Q&gt;024110-KR^FF_SHLDRS_EQ(ANN_R,12/31/2015,12/31/2015)&lt;/Q&gt;&lt;R&gt;1&lt;/R&gt;&lt;C&gt;1&lt;/C&gt;&lt;D xsi:type="xsd:double"&gt;15803830&lt;/D&gt;&lt;/FQL&gt;&lt;FQL&gt;&lt;Q&gt;014940-KR^FF_SHLDRS_EQ(ANN_R,12/31/2015,12/31/2015)&lt;/Q&gt;&lt;R&gt;1&lt;/R&gt;&lt;C&gt;1&lt;/C&gt;&lt;D xsi:type="xsd:double"&gt;25479.090371&lt;/D&gt;&lt;/FQL&gt;&lt;FQL&gt;&lt;Q&gt;003410-KR^FF_SHLDRS_EQ(ANN_R,12/31/2015,12/31/2015)&lt;/Q&gt;&lt;R&gt;1&lt;/R&gt;&lt;C&gt;1&lt;/C&gt;&lt;D xsi:type="xsd:double"&gt;1292598.203597&lt;/D&gt;&lt;/FQL&gt;&lt;FQL&gt;&lt;Q&gt;0828SQ-E^FREF_MARKET_VALUE_COMPANY(12/31/2015,12/31/2015,,,,0)&lt;/Q&gt;&lt;R&gt;1&lt;/R&gt;&lt;C&gt;1&lt;/C&gt;&lt;D xsi:type="xsd:double"&gt;9415.0000810623169&lt;/D&gt;&lt;/FQL&gt;&lt;FQL&gt;&lt;Q&gt;FCT-IT^FG_EMPLOYEES(12/31/2015,12/31/2015)&lt;/Q&gt;&lt;R&gt;1&lt;/R&gt;&lt;C&gt;1&lt;/C&gt;&lt;D xsi:type="xsd:double"&gt;20019&lt;/D&gt;&lt;/FQL&gt;&lt;FQL&gt;&lt;Q&gt;PST-IT^FF_SHLDRS_EQ(ANN_R,12/31/2015,12/31/2015)&lt;/Q&gt;&lt;R&gt;1&lt;/R&gt;&lt;C&gt;1&lt;/C&gt;&lt;D xsi:type="xsd:double"&gt;9658&lt;/D&gt;&lt;/FQL&gt;&lt;FQL&gt;&lt;Q&gt;SRG-IT^FREF_MARKET_VALUE_COMPANY(12/31/2015,12/31/2015,,,,0)&lt;/Q&gt;&lt;R&gt;1&lt;/R&gt;&lt;C&gt;1&lt;/C&gt;&lt;D xsi:type="xsd:double"&gt;16908.0824804225&lt;/D&gt;&lt;/FQL&gt;&lt;FQL&gt;&lt;Q&gt;523319-IN^FG_EMPLOYEES(3/31/2015,3/31/2015)&lt;/Q&gt;&lt;R&gt;1&lt;/R&gt;&lt;C&gt;1&lt;/C&gt;&lt;D xsi:type="xsd:double"&gt;1365&lt;/D&gt;&lt;/FQL&gt;&lt;FQL&gt;&lt;Q&gt;523618-IN^FG_EMPLOYEES(3/31/2015,3/31/2015)&lt;/Q&gt;&lt;R&gt;1&lt;/R&gt;&lt;C&gt;1&lt;/C&gt;&lt;D xsi:type="xsd:double"&gt;566&lt;/D&gt;&lt;/FQL&gt;&lt;FQL&gt;&lt;Q&gt;532189-IN^FG_EMPLOYEES(3/31/2015,3/31/2015)&lt;/Q&gt;&lt;R&gt;1&lt;/R&gt;&lt;C&gt;1&lt;/C&gt;&lt;D xsi:type="xsd:double"&gt;1577&lt;/D&gt;&lt;/FQL&gt;&lt;FQL&gt;&lt;Q&gt;534309-IN^FG_EMPLOYEES(3/31/2015,3/31/2015)&lt;/Q&gt;&lt;R&gt;1&lt;/R&gt;&lt;C&gt;1&lt;/C&gt;&lt;D xsi:type="xsd:double"&gt;2047&lt;/D&gt;&lt;/FQL&gt;&lt;FQL&gt;&lt;Q&gt;532810-IN^FG_EMPLOYEES(3/31/2015,3/31/2015)&lt;/Q&gt;&lt;R&gt;1&lt;/R&gt;&lt;C&gt;1&lt;/C&gt;&lt;D xsi:type="xsd:double"&gt;450&lt;/D&gt;&lt;/FQL&gt;&lt;FQL&gt;&lt;Q&gt;533206-IN^FG_EMPLOYEES(3/31/2015,3/31/2015)&lt;/Q&gt;&lt;R&gt;1&lt;/R&gt;&lt;C&gt;1&lt;/C&gt;&lt;D xsi:type="xsd:double"&gt;1561&lt;/D&gt;&lt;/FQL&gt;&lt;FQL&gt;&lt;Q&gt;517300-IN^FG_EMPLOYEES(3/31/2015,3/31/2015)&lt;/Q&gt;&lt;R&gt;1&lt;/R&gt;&lt;C&gt;1&lt;/C&gt;&lt;D xsi:type="xsd:double"&gt;592&lt;/D&gt;&lt;/FQL&gt;&lt;FQL&gt;&lt;Q&gt;524663-IN^FREF_MARKET_VALUE_COMPANY(3/31/2015,3/31/2015,,,,0)&lt;/Q&gt;&lt;R&gt;1&lt;/R&gt;&lt;C&gt;1&lt;/C&gt;&lt;D xsi:type="xsd:double"&gt;1571.752065887451&lt;/D&gt;&lt;/FQL&gt;&lt;FQL&gt;&lt;Q&gt;532155-IN^FREF_MARKET_VALUE_COMPANY(3/31/2015,3/31/2015,,,,0)&lt;/Q&gt;&lt;R&gt;1&lt;/R&gt;&lt;C&gt;1&lt;/C&gt;&lt;D xsi:type="xsd:double"&gt;493247.49576873489&lt;/D&gt;&lt;/FQL&gt;&lt;FQL&gt;&lt;Q&gt;523610-IN^FREF_MARKET_VALUE_COMPANY(3/31/2015,3/31/2015,,,,0)&lt;/Q&gt;&lt;R&gt;1&lt;/R&gt;&lt;C&gt;1&lt;/C&gt;&lt;D xsi:type="xsd:double"&gt;5889.6002197265616&lt;/D&gt;&lt;/FQL&gt;&lt;FQL&gt;&lt;Q&gt;513683-IN^FREF_MARKET_VALUE_COMPANY(3/31/2015,3/31/2015,,,,0)&lt;/Q&gt;&lt;R&gt;1&lt;/R&gt;&lt;C&gt;1&lt;/C&gt;&lt;D xsi:type="xsd:double"&gt;117942.9917574634&lt;/D&gt;&lt;/FQL&gt;&lt;FQL&gt;&lt;Q&gt;524230-IN^FREF_MARKET_VALUE_COMPANY(3/31/2015,3/31/2015,,,,0)&lt;/Q&gt;&lt;R&gt;1&lt;/R&gt;&lt;C&gt;1&lt;/C&gt;&lt;D xsi:type="xsd:double"&gt;31060.041016595369&lt;/D&gt;&lt;/FQL&gt;&lt;FQL&gt;&lt;Q&gt;532209-IN^FREF_MARKET_VALUE_COMPANY(3/31/2015,3/31/2015,,,,0)&lt;/Q&gt;&lt;R&gt;1&lt;/R&gt;&lt;C&gt;1&lt;/C&gt;&lt;D xsi:type="xsd:double"&gt;46223.584539974931&lt;/D&gt;&lt;/FQL&gt;&lt;FQL&gt;&lt;Q&gt;532659-IN^FREF_MARKET_VALUE_COMPANY(3/31/2015,3/31/2015,,,,0)&lt;/Q&gt;&lt;R&gt;1&lt;/R&gt;&lt;C&gt;1&lt;/C&gt;&lt;D xsi:type="xsd:double"&gt;265755.49871531292&lt;/D&gt;&lt;/FQL&gt;&lt;FQL&gt;&lt;Q&gt;500547-IN^FF_SHLDRS_EQ(ANN_R,3/31/2015,3/31/2015)&lt;/Q&gt;&lt;R&gt;1&lt;/R&gt;&lt;C&gt;1&lt;/C&gt;&lt;D xsi:type="xsd:double"&gt;224857.7&lt;/D&gt;&lt;/FQL&gt;&lt;FQL&gt;&lt;Q&gt;513599-IN^FF_SHLDRS_EQ(ANN_R,3/31/2015,3/31/2015)&lt;/Q&gt;&lt;R&gt;1&lt;/R&gt;&lt;C&gt;1&lt;/C&gt;&lt;D xsi:type="xsd:double"&gt;18615.314&lt;/D&gt;&lt;/FQL&gt;&lt;FQL&gt;&lt;Q&gt;500108-IN^FF_SHLDRS_EQ(ANN_R,3/31/2015,3/31/2015)&lt;/Q&gt;&lt;R&gt;1&lt;/R&gt;&lt;C&gt;1&lt;/C&gt;&lt;D xsi:type="xsd:double"&gt;20585.7&lt;/D&gt;&lt;/FQL&gt;&lt;FQL&gt;&lt;Q&gt;533098-IN^FF_SHLDRS_EQ(ANN_R,3/31/2015,3/31/2015)&lt;/Q&gt;&lt;R&gt;1&lt;/R&gt;&lt;C&gt;1&lt;/C&gt;&lt;D xsi:type="xsd:double"&gt;300594.3&lt;/D&gt;&lt;/FQL&gt;&lt;FQL&gt;&lt;Q&gt;532955-IN^FF_SHLDRS_EQ(ANN_R,3/31/2015,3/31/2015)&lt;/Q&gt;&lt;R&gt;1&lt;/R&gt;&lt;C&gt;1&lt;/C&gt;&lt;D xsi:type="xsd:double"&gt;250725.8&lt;/D&gt;&lt;/FQL&gt;&lt;FQL&gt;&lt;Q&gt;500253-IN^FF_SHLDRS_EQ(ANN_R,3/31/2015,3/31/2015)&lt;/Q&gt;&lt;R&gt;1&lt;/R&gt;&lt;C&gt;1&lt;/C&gt;&lt;D xsi:type="xsd:double"&gt;78800.598&lt;/D&gt;&lt;/FQL&gt;&lt;FQL&gt;&lt;Q&gt;RICHT-HU^FREF_MARKET_VALUE_COMPANY(12/31/2015,12/31/2015,,,,0)&lt;/Q&gt;&lt;R&gt;1&lt;/R&gt;&lt;C&gt;1&lt;/C&gt;&lt;D xsi:type="xsd:double"&gt;1024688.97684375&lt;/D&gt;&lt;/FQL&gt;&lt;FQL&gt;&lt;Q&gt;PPC-GR^FF_SHLDRS_EQ(ANN_R,12/31/2015,12/31/2015)&lt;/Q&gt;&lt;R&gt;1&lt;/R&gt;&lt;C&gt;1&lt;/C&gt;&lt;D xsi:type="xsd:double"&gt;5911.464&lt;/D&gt;&lt;/FQL&gt;&lt;FQL&gt;&lt;Q&gt;PPA-GR^FREF_MARKET_VALUE_COMPANY(12/31/2015,12/31/2015,,,,0)&lt;/Q&gt;&lt;R&gt;1&lt;/R&gt;&lt;C&gt;1&lt;/C&gt;&lt;D xsi:type="xsd:double"&gt;347.00000286102289&lt;/D&gt;&lt;/FQL&gt;&lt;FQL&gt;&lt;Q&gt;HTO-GR^FF_SHLDRS_EQ(ANN_R,12/31/2015,12/31/2015)&lt;/Q&gt;&lt;R&gt;1&lt;/R&gt;&lt;C&gt;1&lt;/C&gt;&lt;D xsi:type="xsd:double"&gt;2257&lt;/D&gt;&lt;/FQL&gt;&lt;FQL&gt;&lt;Q&gt;PBB-DE^FREF_MARKET_VALUE_COMPANY(12/31/2015,12/31/2015,,,,0)&lt;/Q&gt;&lt;R&gt;1&lt;/R&gt;&lt;C&gt;1&lt;/C&gt;&lt;D xsi:type="xsd:double"&gt;1506.12347435087&lt;/D&gt;&lt;/FQL&gt;&lt;FQL&gt;&lt;Q&gt;AF-FR^FG_EMPLOYEES(12/31/2015,12/31/2015)&lt;/Q&gt;&lt;R&gt;1&lt;/R&gt;&lt;C&gt;1&lt;/C&gt;&lt;D xsi:type="xsd:double"&gt;96417&lt;/D&gt;&lt;/FQL&gt;&lt;FQL&gt;&lt;Q&gt;AREVA-FR^FREF_MARKET_VALUE_COMPANY(12/31/2015,12/31/2015,,,,0)&lt;/Q&gt;&lt;R&gt;1&lt;/R&gt;&lt;C&gt;1&lt;/C&gt;&lt;D xsi:type="xsd:double"&gt;2078.5031601386072&lt;/D&gt;&lt;/FQL&gt;&lt;FQL&gt;&lt;Q&gt;CNP-FR^FREF_MARKET_VALUE_COMPANY(12/31/2015,12/31/2015,,,,0)&lt;/Q&gt;&lt;R&gt;1&lt;/R&gt;&lt;C&gt;1&lt;/C&gt;&lt;D xsi:type="xsd:double"&gt;8541.5338518834124&lt;/D&gt;&lt;/FQL&gt;&lt;FQL&gt;&lt;Q&gt;ORA-FR^FREF_MARKET_VALUE_COMPANY(12/31/2015,12/31/2015,,,,0)&lt;/Q&gt;&lt;R&gt;1&lt;/R&gt;&lt;C&gt;1&lt;/C&gt;&lt;D xsi:type="xsd:double"&gt;41017.991058077343&lt;/D&gt;&lt;/FQL&gt;&lt;FQL&gt;&lt;Q&gt;HO-FR^FREF_MARKET_VALUE_COMPANY(12/31/2015,12/31/2015,,,,0)&lt;/Q&gt;&lt;R&gt;1&lt;/R&gt;&lt;C&gt;1&lt;/C&gt;&lt;D xsi:type="xsd:double"&gt;14570.2119001329&lt;/D&gt;&lt;/FQL&gt;&lt;FQL&gt;&lt;Q&gt;NESTE-FI^FG_EMPLOYEES(12/31/2015,12/31/2015)&lt;/Q&gt;&lt;R&gt;1&lt;/R&gt;&lt;C&gt;1&lt;/C&gt;&lt;D xsi:type="xsd:double"&gt;4906&lt;/D&gt;&lt;/FQL&gt;&lt;FQL&gt;&lt;Q&gt;STERV-FI^FG_EMPLOYEES(12/31/2015,12/31/2015)&lt;/Q&gt;&lt;R&gt;1&lt;/R&gt;&lt;C&gt;1&lt;/C&gt;&lt;D xsi:type="xsd:double"&gt;25680&lt;/D&gt;&lt;/FQL&gt;&lt;FQL&gt;&lt;Q&gt;FIA1S-FI^FF_SHLDRS_EQ(ANN_R,12/31/2015,12/31/2015)&lt;/Q&gt;&lt;R&gt;1&lt;/R&gt;&lt;C&gt;1&lt;/C&gt;&lt;D xsi:type="xsd:double"&gt;491.3&lt;/D&gt;&lt;/FQL&gt;&lt;FQL&gt;&lt;Q&gt;NESTE-FI^FF_SHLDRS_EQ(ANN_R,12/31/2015,12/31/2015)&lt;/Q&gt;&lt;R&gt;1&lt;/R&gt;&lt;C&gt;1&lt;/C&gt;&lt;D xsi:type="xsd:double"&gt;3084&lt;/D&gt;&lt;/FQL&gt;&lt;FQL&gt;&lt;Q&gt;KEMIRA-FI^FF_SHLDRS_EQ(ANN_R,12/31/2015,12/31/2015)&lt;/Q&gt;&lt;R&gt;1&lt;/R&gt;&lt;C&gt;1&lt;/C&gt;&lt;D xsi:type="xsd:double"&gt;1180.3&lt;/D&gt;&lt;/FQL&gt;&lt;FQL&gt;&lt;Q&gt;OUT1V-FI^FF_SHLDRS_EQ(ANN_R,12/31/2015,12/31/2015)&lt;/Q&gt;&lt;R&gt;1&lt;/R&gt;&lt;C&gt;1&lt;/C&gt;&lt;D xsi:type="xsd:double"&gt;2329&lt;/D&gt;&lt;/FQL&gt;&lt;FQL&gt;&lt;Q&gt;VALMT-FI^FREF_MARKET_VALUE_COMPANY(12/31/2015,12/31/2015,,,,0)&lt;/Q&gt;&lt;R&gt;1&lt;/R&gt;&lt;C&gt;1&lt;/C&gt;&lt;D xsi:type="xsd:double"&gt;1333.795105331182&lt;/D&gt;&lt;/FQL&gt;&lt;FQL&gt;&lt;Q&gt;STERV-FI^FF_SHLDRS_EQ(ANN_R,12/31/2015,12/31/2015)&lt;/Q&gt;&lt;R&gt;1&lt;/R&gt;&lt;C&gt;1&lt;/C&gt;&lt;D xsi:type="xsd:double"&gt;5388&lt;/D&gt;&lt;/FQL&gt;&lt;FQL&gt;&lt;Q&gt;CEZ-CZ^FREF_MARKET_VALUE_COMPANY(12/31/2015,12/31/2015,,,,0)&lt;/Q&gt;&lt;R&gt;1&lt;/R&gt;&lt;C&gt;1&lt;/C&gt;&lt;D xsi:type="xsd:double"&gt;239028.83935774231&lt;/D&gt;&lt;/FQL&gt;&lt;FQL&gt;&lt;Q&gt;ECOPETROL-CO^FREF_MARKET_VALUE_COMPANY(12/31/2015,12/31/2015,,,,0)&lt;/Q&gt;&lt;R&gt;1&lt;/R&gt;&lt;C&gt;1&lt;/C&gt;&lt;D xsi:type="xsd:double"&gt;45639532.56&lt;/D&gt;&lt;/FQL&gt;&lt;FQL&gt;&lt;Q&gt;ISAGEN-CO^FREF_MARKET_VALUE_COMPANY(12/31/2015,12/31/2015,,,,0)&lt;/Q&gt;&lt;R&gt;1&lt;/R&gt;&lt;C&gt;1&lt;/C&gt;&lt;D xsi:type="xsd:double"&gt;9268644.8&lt;/D&gt;&lt;/FQL&gt;&lt;FQL&gt;&lt;Q&gt;ZOFRI-CL^FF_SHLDRS_EQ(ANN_R,12/31/2015,12/31/2015)&lt;/Q&gt;&lt;R&gt;1&lt;/R&gt;&lt;C&gt;1&lt;/C&gt;&lt;D xsi:type="xsd:double"&gt;38146.793&lt;/D&gt;&lt;/FQL&gt;&lt;FQL&gt;&lt;Q&gt;BPAN4-BR^FREF_MARKET_VALUE_COMPANY(12/30/2015,12/30/2015,,,,0)&lt;/Q&gt;&lt;R&gt;1&lt;/R&gt;&lt;C&gt;1&lt;/C&gt;&lt;D xsi:type="xsd:double"&gt;641.22154462591755&lt;/D&gt;&lt;/FQL&gt;&lt;FQL&gt;&lt;Q&gt;ELET6-BR^FREF_MARKET_VALUE_COMPANY(12/30/2015,12/30/2015,,,,0)&lt;/Q&gt;&lt;R&gt;1&lt;/R&gt;&lt;C&gt;1&lt;/C&gt;&lt;D xsi:type="xsd:double"&gt;9035.1857282796282&lt;/D&gt;&lt;/FQL&gt;&lt;FQL&gt;&lt;Q&gt;FIBR3-BR^FREF_MARKET_VALUE_COMPANY(12/30/2015,12/30/2015,,,,0)&lt;/Q&gt;&lt;R&gt;1&lt;/R&gt;&lt;C&gt;1&lt;/C&gt;&lt;D xsi:type="xsd:double"&gt;28743.667353155139&lt;/D&gt;&lt;/FQL&gt;&lt;FQL&gt;&lt;Q&gt;OFSA3-BR^FREF_MARKET_VALUE_COMPANY(12/30/2015,12/30/2015,,,,0)&lt;/Q&gt;&lt;R&gt;1&lt;/R&gt;&lt;C&gt;1&lt;/C&gt;&lt;D xsi:type="xsd:double"&gt;1887.441468235686&lt;/D&gt;&lt;/FQL&gt;&lt;FQL&gt;&lt;Q&gt;TELB4-BR^FREF_MARKET_VALUE_COMPANY(12/30/2015,12/30/2015,,,,0)&lt;/Q&gt;&lt;R&gt;1&lt;/R&gt;&lt;C&gt;1&lt;/C&gt;&lt;D xsi:type="xsd:double"&gt;256.27684557010849&lt;/D&gt;&lt;/FQL&gt;&lt;FQL&gt;&lt;Q&gt;DOGUB-TR^FG_EMPLOYEES(12/31/2015,12/31/2015)&lt;/Q&gt;&lt;R&gt;1&lt;/R&gt;&lt;C&gt;1&lt;/C&gt;&lt;D xsi:type="xsd:double"&gt;16&lt;/D&gt;&lt;/FQL&gt;&lt;FQL&gt;&lt;Q&gt;REE-ES^FREF_MARKET_VALUE_COMPANY(12/31/2015,12/31/2015,,,,0)&lt;/Q&gt;&lt;R&gt;1&lt;/R&gt;&lt;C&gt;1&lt;/C&gt;&lt;D xsi:type="xsd:double"&gt;10430.66978256226&lt;/D&gt;&lt;/FQL&gt;&lt;FQL&gt;&lt;Q&gt;B0WTL89^FREF_MARKET_VALUE_COMPANY(12/31/2015,12/31/2015,,,,0)&lt;/Q&gt;&lt;R&gt;1&lt;/R&gt;&lt;C&gt;1&lt;/C&gt;&lt;D xsi:type="xsd:double"&gt;477.15526473765448&lt;/D&gt;&lt;/FQL&gt;&lt;FQL&gt;&lt;Q&gt;B12M7M1^FG_EMPLOYEES(12/31/2015,12/31/2015)&lt;/Q&gt;&lt;R&gt;1&lt;/R&gt;&lt;C&gt;1&lt;/C&gt;&lt;D xsi:type="xsd:double"&gt;1747&lt;/D&gt;&lt;/FQL&gt;&lt;FQL&gt;&lt;Q&gt;B12M7M1^FREF_MARKET_VALUE_COMPANY(12/31/2015,12/31/2015,,,,0)&lt;/Q&gt;&lt;R&gt;1&lt;/R&gt;&lt;C&gt;1&lt;/C&gt;&lt;D xsi:type="xsd:double"&gt;11202.550956489749&lt;/D&gt;&lt;/FQL&gt;&lt;FQL&gt;&lt;Q&gt;B3C8VY3^FREF_MARKET_VALUE_COMPANY(12/31/2015,12/31/2015,,,,0)&lt;/Q&gt;&lt;R&gt;1&lt;/R&gt;&lt;C&gt;1&lt;/C&gt;&lt;D xsi:type="xsd:double"&gt;38756.522430557263&lt;/D&gt;&lt;/FQL&gt;&lt;FQL&gt;&lt;Q&gt;BYYTJ69^FREF_MARKET_VALUE_COMPANY(12/31/2015,12/31/2015,,,,0)&lt;/Q&gt;&lt;R&gt;1&lt;/R&gt;&lt;C&gt;1&lt;/C&gt;&lt;D xsi:type="xsd:double"&gt;8510.76008605957&lt;/D&gt;&lt;/FQL&gt;&lt;FQL&gt;&lt;Q&gt;GPW-PL^FG_EMPLOYEES(12/31/2015,12/31/2015)&lt;/Q&gt;&lt;R&gt;1&lt;/R&gt;&lt;C&gt;1&lt;/C&gt;&lt;D xsi:type="xsd:double"&gt;369&lt;/D&gt;&lt;/FQL&gt;&lt;FQL&gt;&lt;Q&gt;JSW-PL^FREF_MARKET_VALUE_COMPANY(12/31/2015,12/31/2015,,,,0)&lt;/Q&gt;&lt;R&gt;1&lt;/R&gt;&lt;C&gt;1&lt;/C&gt;&lt;D xsi:type="xsd:double"&gt;1250.433511851654&lt;/D&gt;&lt;/FQL&gt;&lt;FQL&gt;&lt;Q&gt;ZAP-PL^FREF_MARKET_VALUE_COMPANY(12/31/2015,12/31/2015,,,,0)&lt;/Q&gt;&lt;R&gt;1&lt;/R&gt;&lt;C&gt;1&lt;/C&gt;&lt;D xsi:type="xsd:double"&gt;4874.325&lt;/D&gt;&lt;/FQL&gt;&lt;FQL&gt;&lt;Q&gt;LNR1L-LT^FG_EMPLOYEES(12/31/2015,12/31/2015)&lt;/Q&gt;&lt;R&gt;1&lt;/R&gt;&lt;C&gt;1&lt;/C&gt;&lt;D xsi:type="xsd:double"&gt;429&lt;/D&gt;&lt;/FQL&gt;&lt;FQL&gt;&lt;Q&gt;011810-KR^FG_EMPLOYEES(12/31/2015,12/31/2015)&lt;/Q&gt;&lt;R&gt;1&lt;/R&gt;&lt;C&gt;1&lt;/C&gt;&lt;D xsi:type="xsd:double"&gt;127&lt;/D&gt;&lt;/FQL&gt;&lt;FQL&gt;&lt;Q&gt;035250-KR^FF_SHLDRS_EQ(ANN_R,12/31/2015,12/31/2015)&lt;/Q&gt;&lt;R&gt;1&lt;/R&gt;&lt;C&gt;1&lt;/C&gt;&lt;D xsi:type="xsd:double"&gt;2997494.483419&lt;/D&gt;&lt;/FQL&gt;&lt;FQL&gt;&lt;Q&gt;004140-KR^FF_SHLDRS_EQ(ANN_R,12/31/2015,12/31/2015)&lt;/Q&gt;&lt;R&gt;1&lt;/R&gt;&lt;C&gt;1&lt;/C&gt;&lt;D xsi:type="xsd:double"&gt;81823.265127&lt;/D&gt;&lt;/FQL&gt;&lt;FQL&gt;&lt;Q&gt;LDO-IT^FREF_MARKET_VALUE_COMPANY(12/31/2015,12/31/2015,,,,0)&lt;/Q&gt;&lt;R&gt;1&lt;/R&gt;&lt;C&gt;1&lt;/C&gt;&lt;D xsi:type="xsd:double"&gt;7458.1396169531354&lt;/D&gt;&lt;/FQL&gt;&lt;FQL&gt;&lt;Q&gt;STM-FR^FF_SHLDRS_EQ(ANN_R,12/31/2015,12/31/2015)&lt;/Q&gt;&lt;R&gt;1&lt;/R&gt;&lt;C&gt;1&lt;/C&gt;&lt;D xsi:type="xsd:double"&gt;4264.01546534106&lt;/D&gt;&lt;/FQL&gt;&lt;FQL&gt;&lt;Q&gt;500547-IN^FG_EMPLOYEES(3/31/2015,3/31/2015)&lt;/Q&gt;&lt;R&gt;1&lt;/R&gt;&lt;C&gt;1&lt;/C&gt;&lt;D xsi:type="xsd:double"&gt;12750&lt;/D&gt;&lt;/FQL&gt;&lt;FQL&gt;&lt;Q&gt;505141-IN^FG_EMPLOYEES(3/31/2015,3/31/2015)&lt;/Q&gt;&lt;R&gt;1&lt;/R&gt;&lt;C&gt;1&lt;/C&gt;&lt;D xsi:type="xsd:double"&gt;594&lt;/D&gt;&lt;/FQL&gt;&lt;FQL&gt;&lt;Q&gt;535322-IN^FG_EMPLOYEES(3/31/2015,3/31/2015)&lt;/Q&gt;&lt;R&gt;1&lt;/R&gt;&lt;C&gt;1&lt;/C&gt;&lt;D xsi:type="xsd:double"&gt;545&lt;/D&gt;&lt;/FQL&gt;&lt;FQL&gt;&lt;Q&gt;500104-IN^FREF_MARKET_VALUE_COMPANY(3/31/2015,3/31/2015,,,,0)&lt;/Q&gt;&lt;R&gt;1&lt;/R&gt;&lt;C&gt;1&lt;/C&gt;&lt;D xsi:type="xsd:double"&gt;220141.57371416&lt;/D&gt;&lt;/FQL&gt;&lt;FQL&gt;&lt;Q&gt;500312-IN^FREF_MARKET_VALUE_COMPANY(3/31/2015,3/31/2015,,,,0)&lt;/Q&gt;&lt;R&gt;1&lt;/R&gt;&lt;C&gt;1&lt;/C&gt;&lt;D xsi:type="xsd:double"&gt;2624824.2519760551&lt;/D&gt;&lt;/FQL&gt;&lt;FQL&gt;&lt;Q&gt;500048-IN^FF_SHLDRS_EQ(ANN_R,3/31/2015,3/31/2015)&lt;/Q&gt;&lt;R&gt;1&lt;/R&gt;&lt;C&gt;1&lt;/C&gt;&lt;D xsi:type="xsd:double"&gt;20767.374&lt;/D&gt;&lt;/FQL&gt;&lt;FQL&gt;&lt;Q&gt;500191-IN^FF_SHLDRS_EQ(ANN_R,3/31/2015,3/31/2015)&lt;/Q&gt;&lt;R&gt;1&lt;/R&gt;&lt;C&gt;1&lt;/C&gt;&lt;D xsi:type="xsd:double"&gt;-32844.681&lt;/D&gt;&lt;/FQL&gt;&lt;FQL&gt;&lt;Q&gt;532150-IN^FF_SHLDRS_EQ(ANN_R,3/31/2015,3/31/2015)&lt;/Q&gt;&lt;R&gt;1&lt;/R&gt;&lt;C&gt;1&lt;/C&gt;&lt;D xsi:type="xsd:double"&gt;1947.625397&lt;/D&gt;&lt;/FQL&gt;&lt;FQL&gt;&lt;Q&gt;OLTH-GR^FF_SHLDRS_EQ(ANN_R,12/31/2015,12/31/2015)&lt;/Q&gt;&lt;R&gt;1&lt;/R&gt;&lt;C&gt;1&lt;/C&gt;&lt;D xsi:type="xsd:double"&gt;127.08793435&lt;/D&gt;&lt;/FQL&gt;&lt;FQL&gt;&lt;Q&gt;CBK-DE^FF_SHLDRS_EQ(ANN_R,12/31/2015,12/31/2015)&lt;/Q&gt;&lt;R&gt;1&lt;/R&gt;&lt;C&gt;1&lt;/C&gt;&lt;D xsi:type="xsd:double"&gt;29121&lt;/D&gt;&lt;/FQL&gt;&lt;FQL&gt;&lt;Q&gt;AIR-FR^FREF_MARKET_VALUE_COMPANY(12/31/2015,12/31/2015,,,,0)&lt;/Q&gt;&lt;R&gt;1&lt;/R&gt;&lt;C&gt;1&lt;/C&gt;&lt;D xsi:type="xsd:double"&gt;48690.6925&lt;/D&gt;&lt;/FQL&gt;&lt;FQL&gt;&lt;Q&gt;RNO-FR^FREF_MARKET_VALUE_COMPANY(12/31/2015,12/31/2015,,,,0)&lt;/Q&gt;&lt;R&gt;1&lt;/R&gt;&lt;C&gt;1&lt;/C&gt;&lt;D xsi:type="xsd:double"&gt;27392.754099962&lt;/D&gt;&lt;/FQL&gt;&lt;FQL&gt;&lt;Q&gt;VALMT-FI^FG_EMPLOYEES(12/31/2015,12/31/2015)&lt;/Q&gt;&lt;R&gt;1&lt;/R&gt;&lt;C&gt;1&lt;/C&gt;&lt;D xsi:type="xsd:double"&gt;12306&lt;/D&gt;&lt;/FQL&gt;&lt;FQL&gt;&lt;Q&gt;ELISA-FI^FF_SHLDRS_EQ(ANN_R,12/31/2015,12/31/2015)&lt;/Q&gt;&lt;R&gt;1&lt;/R&gt;&lt;C&gt;1&lt;/C&gt;&lt;D xsi:type="xsd:double"&gt;925.4&lt;/D&gt;&lt;/FQL&gt;&lt;FQL&gt;&lt;Q&gt;TLV1V-FI^FREF_MARKET_VALUE_COMPANY(12/31/2015,12/31/2015,,,,0)&lt;/Q&gt;&lt;R&gt;1&lt;/R&gt;&lt;C&gt;1&lt;/C&gt;&lt;D xsi:type="xsd:double"&gt;63.532511180997822&lt;/D&gt;&lt;/FQL&gt;&lt;FQL&gt;&lt;Q&gt;ISA-CO^FG_EMPLOYEES(12/31/2015,12/31/2015)&lt;/Q&gt;&lt;R&gt;1&lt;/R&gt;&lt;C&gt;1&lt;/C&gt;&lt;D xsi:type="xsd:double"&gt;4095&lt;/D&gt;&lt;/FQL&gt;&lt;FQL&gt;&lt;Q&gt;BIOM3-BR^FREF_MARKET_VALUE_COMPANY(12/30/2015,12/30/2015,,,,0)&lt;/Q&gt;&lt;R&gt;1&lt;/R&gt;&lt;C&gt;1&lt;/C&gt;&lt;D xsi:type="xsd:double"&gt;172.63299212648991&lt;/D&gt;&lt;/FQL&gt;&lt;FQL&gt;&lt;Q&gt;LIPR3-BR^FREF_MARKET_VALUE_COMPANY(12/30/2015,12/30/2015,,,,0)&lt;/Q&gt;&lt;R&gt;1&lt;/R&gt;&lt;C&gt;1&lt;/C&gt;&lt;D xsi:type="xsd:double"&gt;575.30307400648292&lt;/D&gt;&lt;/FQL&gt;&lt;FQL&gt;&lt;Q&gt;TUPY3-BR^FREF_MARKET_VALUE_COMPANY(12/30/2015,12/30/2015,,,,0)&lt;/Q&gt;&lt;R&gt;1&lt;/R&gt;&lt;C&gt;1&lt;/C&gt;&lt;D xsi:type="xsd:double"&gt;2696.1193599987032&lt;/D&gt;&lt;/FQL&gt;&lt;FQL&gt;&lt;Q&gt;DOGUB-TR^FREF_MARKET_VALUE_COMPANY(12/31/2015,12/31/2015,,,,0)&lt;/Q&gt;&lt;R&gt;1&lt;/R&gt;&lt;C&gt;1&lt;/C&gt;&lt;D xsi:type="xsd:double"&gt;35.399999618530273&lt;/D&gt;&lt;/FQL&gt;&lt;FQL&gt;&lt;Q&gt;REE-ES^FF_SHLDRS_EQ(ANN_R,12/31/2015,12/31/2015)&lt;/Q&gt;&lt;R&gt;1&lt;/R&gt;&lt;C&gt;1&lt;/C&gt;&lt;D xsi:type="xsd:double"&gt;2745.263&lt;/D&gt;&lt;/FQL&gt;&lt;FQL&gt;&lt;Q&gt;B0WTL89^FF_SHLDRS_EQ(ANN_R,12/31/2015,12/31/2015)&lt;/Q&gt;&lt;R&gt;1&lt;/R&gt;&lt;C&gt;1&lt;/C&gt;&lt;D xsi:type="xsd:double"&gt;701.727&lt;/D&gt;&lt;/FQL&gt;&lt;FQL&gt;&lt;Q&gt;B12LZX5^FF_SHLDRS_EQ(ANN_R,12/31/2015,12/31/2015)&lt;/Q&gt;&lt;R&gt;1&lt;/R&gt;&lt;C&gt;1&lt;/C&gt;&lt;D xsi:type="xsd:double"&gt;40250.601&lt;/D&gt;&lt;/FQL&gt;&lt;FQL&gt;&lt;Q&gt;B3C8VY3^FF_SHLDRS_EQ(ANN_R,12/31/2015,12/31/2015)&lt;/Q&gt;&lt;R&gt;1&lt;/R&gt;&lt;C&gt;1&lt;/C&gt;&lt;D xsi:type="xsd:double"&gt;27298.40837&lt;/D&gt;&lt;/FQL&gt;&lt;FQL&gt;&lt;Q&gt;BYYTJ69^FF_SHLDRS_EQ(ANN_R,12/31/2015,12/31/2015)&lt;/Q&gt;&lt;R&gt;1&lt;/R&gt;&lt;C&gt;1&lt;/C&gt;&lt;D xsi:type="xsd:double"&gt;2703.851631&lt;/D&gt;&lt;/FQL&gt;&lt;FQL&gt;&lt;Q&gt;PKO-PL^FG_EMPLOYEES(12/31/2015,12/31/2015)&lt;/Q&gt;&lt;R&gt;1&lt;/R&gt;&lt;C&gt;1&lt;/C&gt;&lt;D xsi:type="xsd:double"&gt;29220&lt;/D&gt;&lt;/FQL&gt;&lt;FQL&gt;&lt;Q&gt;PZU-PL^FF_SHLDRS_EQ(ANN_R,12/31/2015,12/31/2015)&lt;/Q&gt;&lt;R&gt;1&lt;/R&gt;&lt;C&gt;1&lt;/C&gt;&lt;D xsi:type="xsd:double"&gt;12924&lt;/D&gt;&lt;/FQL&gt;&lt;FQL&gt;&lt;Q&gt;AMG1L-LT^FREF_MARKET_VALUE_COMPANY(12/31/2015,12/31/2015,,,,0)&lt;/Q&gt;&lt;R&gt;1&lt;/R&gt;&lt;C&gt;1&lt;/C&gt;&lt;D xsi:type="xsd:double"&gt;212.27520380087941&lt;/D&gt;&lt;/FQL&gt;&lt;FQL&gt;&lt;Q&gt;114090-KR^FREF_MARKET_VALUE_COMPANY(12/31/2015,12/31/2015,,,,0)&lt;/Q&gt;&lt;R&gt;1&lt;/R&gt;&lt;C&gt;1&lt;/C&gt;&lt;D xsi:type="xsd:double"&gt;1496907.259375&lt;/D&gt;&lt;/FQL&gt;&lt;FQL&gt;&lt;Q&gt;039310-KR^FREF_MARKET_VALUE_COMPANY(12/31/2015,12/31/2015,,,,0)&lt;/Q&gt;&lt;R&gt;1&lt;/R&gt;&lt;C&gt;1&lt;/C&gt;&lt;D xsi:type="xsd:double"&gt;70221.46337890625&lt;/D&gt;&lt;/FQL&gt;&lt;FQL&gt;&lt;Q&gt;ENI-IT^FG_EMPLOYEES(12/31/2015,12/31/2015)&lt;/Q&gt;&lt;R&gt;1&lt;/R&gt;&lt;C&gt;1&lt;/C&gt;&lt;D xsi:type="xsd:double"&gt;29229&lt;/D&gt;&lt;/FQL&gt;&lt;FQL&gt;&lt;Q&gt;TRN-IT^FG_EMPLOYEES(12/31/2015,12/31/2015)&lt;/Q&gt;&lt;R&gt;1&lt;/R&gt;&lt;C&gt;1&lt;/C&gt;&lt;D xsi:type="xsd:double"&gt;3767&lt;/D&gt;&lt;/FQL&gt;&lt;FQL&gt;&lt;Q&gt;513377-IN^FG_EMPLOYEES(3/31/2015,3/31/2015)&lt;/Q&gt;&lt;R&gt;1&lt;/R&gt;&lt;C&gt;1&lt;/C&gt;&lt;D xsi:type="xsd:double"&gt;1439&lt;/D&gt;&lt;/FQL&gt;&lt;FQL&gt;&lt;Q&gt;500188-IN^FG_EMPLOYEES(3/31/2015,3/31/2015)&lt;/Q&gt;&lt;R&gt;1&lt;/R&gt;&lt;C&gt;1&lt;/C&gt;&lt;D xsi:type="xsd:double"&gt;17614&lt;/D&gt;&lt;/FQL&gt;&lt;FQL&gt;&lt;Q&gt;CARV-US^FG_EMPLOYEES(09/31/2015,09/31/2015)&lt;/Q&gt;&lt;R&gt;1&lt;/R&gt;&lt;C&gt;1&lt;/C&gt;&lt;D xsi:type="xsd:double"&gt;129&lt;/D&gt;&lt;/FQL&gt;&lt;FQL&gt;&lt;Q&gt;HALKB-TR^FG_EMPLOYEES(12/31/2015,12/31/2015)&lt;/Q&gt;&lt;R&gt;1&lt;/R&gt;&lt;C&gt;1&lt;/C&gt;&lt;D xsi:type="xsd:double"&gt;17104&lt;/D&gt;&lt;/FQL&gt;&lt;FQL&gt;&lt;Q&gt;THYAO-TR^FF_SHLDRS_EQ(ANN_R,12/31/2015,12/31/2015)&lt;/Q&gt;&lt;R&gt;1&lt;/R&gt;&lt;C&gt;1&lt;/C&gt;&lt;D xsi:type="xsd:double"&gt;14090&lt;/D&gt;&lt;/FQL&gt;&lt;FQL&gt;&lt;Q&gt;SAS-SE^FREF_MARKET_VALUE_COMPANY(12/31/2015,12/31/2015,,,,0)&lt;/Q&gt;&lt;R&gt;1&lt;/R&gt;&lt;C&gt;1&lt;/C&gt;&lt;D xsi:type="xsd:double"&gt;8027.59987449646&lt;/D&gt;&lt;/FQL&gt;&lt;FQL&gt;&lt;Q&gt;AENA-ES^FF_SHLDRS_EQ(ANN_R,12/31/2015,12/31/2015)&lt;/Q&gt;&lt;R&gt;1&lt;/R&gt;&lt;C&gt;1&lt;/C&gt;&lt;D xsi:type="xsd:double"&gt;4303.882&lt;/D&gt;&lt;/FQL&gt;&lt;FQL&gt;&lt;Q&gt;B3B20Y9^FG_EMPLOYEES(12/31/2015,12/31/2015)&lt;/Q&gt;&lt;R&gt;1&lt;/R&gt;&lt;C&gt;1&lt;/C&gt;&lt;D xsi:type="xsd:double"&gt;2488&lt;/D&gt;&lt;/FQL&gt;&lt;FQL&gt;&lt;Q&gt;7030721^FREF_MARKET_VALUE_COMPANY(12/31/2015,12/31/2015,,,,0)&lt;/Q&gt;&lt;R&gt;1&lt;/R&gt;&lt;C&gt;1&lt;/C&gt;&lt;D xsi:type="xsd:double"&gt;112.3532097800625&lt;/D&gt;&lt;/FQL&gt;&lt;FQL&gt;&lt;Q&gt;B29ZFC6^FG_EMPLOYEES(12/31/2015,12/31/2015)&lt;/Q&gt;&lt;R&gt;1&lt;/R&gt;&lt;C&gt;1&lt;/C&gt;&lt;D xsi:type="xsd:double"&gt;5379&lt;/D&gt;&lt;/FQL&gt;&lt;FQL&gt;&lt;Q&gt;BSHYYN1^FG_EMPLOYEES(12/31/2015,12/31/2015)&lt;/Q&gt;&lt;R&gt;1&lt;/R&gt;&lt;C&gt;1&lt;/C&gt;&lt;D xsi:type="xsd:double"&gt;12586&lt;/D&gt;&lt;/FQL&gt;&lt;FQL&gt;&lt;Q&gt;B134V24^FF_SHLDRS_EQ(ANN_R,12/31/2015,12/31/2015)&lt;/Q&gt;&lt;R&gt;1&lt;/R&gt;&lt;C&gt;1&lt;/C&gt;&lt;D xsi:type="xsd:double"&gt;1052.602365&lt;/D&gt;&lt;/FQL&gt;&lt;FQL&gt;&lt;Q&gt;B12LZW4^FF_SHLDRS_EQ(ANN_R,12/31/2015,12/31/2015)&lt;/Q&gt;&lt;R&gt;1&lt;/R&gt;&lt;C&gt;1&lt;/C&gt;&lt;D xsi:type="xsd:double"&gt;36545.112&lt;/D&gt;&lt;/FQL&gt;&lt;FQL&gt;&lt;Q&gt;B132Y63^FF_SHLDRS_EQ(ANN_R,12/31/2015,12/31/2015)&lt;/Q&gt;&lt;R&gt;1&lt;/R&gt;&lt;C&gt;1&lt;/C&gt;&lt;D xsi:type="xsd:double"&gt;7088.781&lt;/D&gt;&lt;/FQL&gt;&lt;FQL&gt;&lt;Q&gt;B7J4PX9^FF_SHLDRS_EQ(ANN_R,12/31/2015,12/31/2015)&lt;/Q&gt;&lt;R&gt;1&lt;/R&gt;&lt;C&gt;1&lt;/C&gt;&lt;D xsi:type="xsd:double"&gt;1318.160366&lt;/D&gt;&lt;/FQL&gt;&lt;FQL&gt;&lt;Q&gt;B131QN1^FF_SHLDRS_EQ(ANN_R,12/31/2015,12/31/2015)&lt;/Q&gt;&lt;R&gt;1&lt;/R&gt;&lt;C&gt;1&lt;/C&gt;&lt;D xsi:type="xsd:double"&gt;3227.789061&lt;/D&gt;&lt;/FQL&gt;&lt;FQL&gt;&lt;Q&gt;B128FT2^FF_SHLDRS_EQ(ANN_R,12/31/2015,12/31/2015)&lt;/Q&gt;&lt;R&gt;1&lt;/R&gt;&lt;C&gt;1&lt;/C&gt;&lt;D xsi:type="xsd:double"&gt;3425.935776&lt;/D&gt;&lt;/FQL&gt;&lt;FQL&gt;&lt;Q&gt;B128GY4^FF_SHLDRS_EQ(ANN_R,12/31/2015,12/31/2015)&lt;/Q&gt;&lt;R&gt;1&lt;/R&gt;&lt;C&gt;1&lt;/C&gt;&lt;D xsi:type="xsd:double"&gt;1522.32&lt;/D&gt;&lt;/FQL&gt;&lt;FQL&gt;&lt;Q&gt;PHN-PL^FG_EMPLOYEES(12/31/2015,12/31/2015)&lt;/Q&gt;&lt;R&gt;1&lt;/R&gt;&lt;C&gt;1&lt;/C&gt;&lt;D xsi:type="xsd:double"&gt;118&lt;/D&gt;&lt;/FQL&gt;&lt;FQL&gt;&lt;Q&gt;PKP-PL^FG_EMPLOYEES(12/31/2015,12/31/2015)&lt;/Q&gt;&lt;R&gt;1&lt;/R&gt;&lt;C&gt;1&lt;/C&gt;&lt;D xsi:type="xsd:double"&gt;23805&lt;/D&gt;&lt;/FQL&gt;&lt;FQL&gt;&lt;Q&gt;BOS-PL^FF_SHLDRS_EQ(ANN_R,12/31/2015,12/31/2015)&lt;/Q&gt;&lt;R&gt;1&lt;/R&gt;&lt;C&gt;1&lt;/C&gt;&lt;D xsi:type="xsd:double"&gt;1468.556&lt;/D&gt;&lt;/FQL&gt;&lt;FQL&gt;&lt;Q&gt;PHN-PL^FF_SHLDRS_EQ(ANN_R,12/31/2015,12/31/2015)&lt;/Q&gt;&lt;R&gt;1&lt;/R&gt;&lt;C&gt;1&lt;/C&gt;&lt;D xsi:type="xsd:double"&gt;1949.8&lt;/D&gt;&lt;/FQL&gt;&lt;FQL&gt;&lt;Q&gt;PKO-PL^FF_SHLDRS_EQ(ANN_R,12/31/2015,12/31/2015)&lt;/Q&gt;&lt;R&gt;1&lt;/R&gt;&lt;C&gt;1&lt;/C&gt;&lt;D xsi:type="xsd:double"&gt;30283.285&lt;/D&gt;&lt;/FQL&gt;&lt;FQL&gt;&lt;Q&gt;PKN-PL^FF_SHLDRS_EQ(ANN_R,12/31/2015,12/31/2015)&lt;/Q&gt;&lt;R&gt;1&lt;/R&gt;&lt;C&gt;1&lt;/C&gt;&lt;D xsi:type="xsd:double"&gt;22173&lt;/D&gt;&lt;/FQL&gt;&lt;FQL&gt;&lt;Q&gt;ABN-NL^FG_EMPLOYEES(12/31/2015,12/31/2015)&lt;/Q&gt;&lt;R&gt;1&lt;/R&gt;&lt;C&gt;1&lt;/C&gt;&lt;D xsi:type="xsd:double"&gt;22048&lt;/D&gt;&lt;/FQL&gt;&lt;FQL&gt;&lt;Q&gt;LNR1L-LT^FF_SHLDRS_EQ(ANN_R,12/31/2015,12/31/2015)&lt;/Q&gt;&lt;R&gt;1&lt;/R&gt;&lt;C&gt;1&lt;/C&gt;&lt;D xsi:type="xsd:double"&gt;346.196&lt;/D&gt;&lt;/FQL&gt;&lt;FQL&gt;&lt;Q&gt;114090-KR^FG_EMPLOYEES(12/31/2015,12/31/2015)&lt;/Q&gt;&lt;R&gt;1&lt;/R&gt;&lt;C&gt;1&lt;/C&gt;&lt;D xsi:type="xsd:double"&gt;1869&lt;/D&gt;&lt;/FQL&gt;&lt;FQL&gt;&lt;Q&gt;015760-KR^FREF_MARKET_VALUE_COMPANY(12/31/2015,12/31/2015,,,,0)&lt;/Q&gt;&lt;R&gt;1&lt;/R&gt;&lt;C&gt;1&lt;/C&gt;&lt;D xsi:type="xsd:double"&gt;32098206.25&lt;/D&gt;&lt;/FQL&gt;&lt;FQL&gt;&lt;Q&gt;051600-KR^FREF_MARKET_VALUE_COMPANY(12/31/2015,12/31/2015,,,,0)&lt;/Q&gt;&lt;R&gt;1&lt;/R&gt;&lt;C&gt;1&lt;/C&gt;&lt;D xsi:type="xsd:double"&gt;4005000&lt;/D&gt;&lt;/FQL&gt;&lt;FQL&gt;&lt;Q&gt;047810-KR^FREF_MARKET_VALUE_COMPANY(12/31/2015,12/31/2015,,,,0)&lt;/Q&gt;&lt;R&gt;1&lt;/R&gt;&lt;C&gt;1&lt;/C&gt;&lt;D xsi:type="xsd:double"&gt;7612805.43203125&lt;/D&gt;&lt;/FQL&gt;&lt;FQL&gt;&lt;Q&gt;011810-KR^FREF_MARKET_VALUE_COMPANY(12/31/2015,12/31/2015,,,,0)&lt;/Q&gt;&lt;R&gt;1&lt;/R&gt;&lt;C&gt;1&lt;/C&gt;&lt;D xsi:type="xsd:double"&gt;102636.8070703125&lt;/D&gt;&lt;/FQL&gt;&lt;FQL&gt;&lt;Q&gt;052420-KR^FREF_MARKET_VALUE_COMPANY(12/31/2015,12/31/2015,,,,0)&lt;/Q&gt;&lt;R&gt;1&lt;/R&gt;&lt;C&gt;1&lt;/C&gt;&lt;D xsi:type="xsd:double"&gt;98544.6908203125&lt;/D&gt;&lt;/FQL&gt;&lt;FQL&gt;&lt;Q&gt;0828SQ-E^FF_SHLDRS_EQ(ANN_R,12/31/2015,12/31/2015)&lt;/Q&gt;&lt;R&gt;1&lt;/R&gt;&lt;C&gt;1&lt;/C&gt;&lt;D xsi:type="xsd:double"&gt;7973&lt;/D&gt;&lt;/FQL&gt;&lt;FQL&gt;&lt;Q&gt;FCT-IT^FREF_MARKET_VALUE_COMPANY(12/31/2015,12/31/2015,,,,0)&lt;/Q&gt;&lt;R&gt;1&lt;/R&gt;&lt;C&gt;1&lt;/C&gt;&lt;D xsi:type="xsd:double"&gt;677.35522916439174&lt;/D&gt;&lt;/FQL&gt;&lt;FQL&gt;&lt;Q&gt;RWAY-IT^FG_EMPLOYEES(12/31/2015,12/31/2015)&lt;/Q&gt;&lt;R&gt;1&lt;/R&gt;&lt;C&gt;1&lt;/C&gt;&lt;D xsi:type="xsd:double"&gt;639&lt;/D&gt;&lt;/FQL&gt;&lt;FQL&gt;&lt;Q&gt;SRG-IT^FF_SHLDRS_EQ(ANN_R,12/31/2015,12/31/2015)&lt;/Q&gt;&lt;R&gt;1&lt;/R&gt;&lt;C&gt;1&lt;/C&gt;&lt;D xsi:type="xsd:double"&gt;7585&lt;/D&gt;&lt;/FQL&gt;&lt;FQL&gt;&lt;Q&gt;500048-IN^FG_EMPLOYEES(3/31/2015,3/31/2015)&lt;/Q&gt;&lt;R&gt;1&lt;/R&gt;&lt;C&gt;1&lt;/C&gt;&lt;D xsi:type="xsd:double"&gt;9599&lt;/D&gt;&lt;/FQL&gt;&lt;FQL&gt;&lt;Q&gt;532178-IN^FG_EMPLOYEES(3/31/2015,3/31/2015)&lt;/Q&gt;&lt;R&gt;1&lt;/R&gt;&lt;C&gt;1&lt;/C&gt;&lt;D xsi:type="xsd:double"&gt;3192&lt;/D&gt;&lt;/FQL&gt;&lt;FQL&gt;&lt;Q&gt;530965-IN^FG_EMPLOYEES(3/31/2015,3/31/2015)&lt;/Q&gt;&lt;R&gt;1&lt;/R&gt;&lt;C&gt;1&lt;/C&gt;&lt;D xsi:type="xsd:double"&gt;33056&lt;/D&gt;&lt;/FQL&gt;&lt;FQL&gt;&lt;Q&gt;523630-IN^FG_EMPLOYEES(3/31/2015,3/31/2015)&lt;/Q&gt;&lt;R&gt;1&lt;/R&gt;&lt;C&gt;1&lt;/C&gt;&lt;D xsi:type="xsd:double"&gt;3798&lt;/D&gt;&lt;/FQL&gt;&lt;FQL&gt;&lt;Q&gt;532898-IN^FG_EMPLOYEES(3/31/2015,3/31/2015)&lt;/Q&gt;&lt;R&gt;1&lt;/R&gt;&lt;C&gt;1&lt;/C&gt;&lt;D xsi:type="xsd:double"&gt;8902&lt;/D&gt;&lt;/FQL&gt;&lt;FQL&gt;&lt;Q&gt;532209-IN^FG_EMPLOYEES(3/31/2015,3/31/2015)&lt;/Q&gt;&lt;R&gt;1&lt;/R&gt;&lt;C&gt;1&lt;/C&gt;&lt;D xsi:type="xsd:double"&gt;9382&lt;/D&gt;&lt;/FQL&gt;&lt;FQL&gt;&lt;Q&gt;532659-IN^FG_EMPLOYEES(3/31/2015,3/31/2015)&lt;/Q&gt;&lt;R&gt;1&lt;/R&gt;&lt;C&gt;1&lt;/C&gt;&lt;D xsi:type="xsd:double"&gt;1163&lt;/D&gt;&lt;/FQL&gt;&lt;FQL&gt;&lt;Q&gt;500547-IN^FREF_MARKET_VALUE_COMPANY(3/31/2015,3/31/2015,,,,0)&lt;/Q&gt;&lt;R&gt;1&lt;/R&gt;&lt;C&gt;1&lt;/C&gt;&lt;D xsi:type="xsd:double"&gt;585662.097114212&lt;/D&gt;&lt;/FQL&gt;&lt;FQL&gt;&lt;Q&gt;513599-IN^FREF_MARKET_VALUE_COMPANY(3/31/2015,3/31/2015,,,,0)&lt;/Q&gt;&lt;R&gt;1&lt;/R&gt;&lt;C&gt;1&lt;/C&gt;&lt;D xsi:type="xsd:double"&gt;58381.254388229368&lt;/D&gt;&lt;/FQL&gt;&lt;FQL&gt;&lt;Q&gt;500108-IN^FREF_MARKET_VALUE_COMPANY(3/31/2015,3/31/2015,,,,0)&lt;/Q&gt;&lt;R&gt;1&lt;/R&gt;&lt;C&gt;1&lt;/C&gt;&lt;D xsi:type="xsd:double"&gt;11466.000480651859&lt;/D&gt;&lt;/FQL&gt;&lt;FQL&gt;&lt;Q&gt;533098-IN^FREF_MARKET_VALUE_COMPANY(3/31/2015,3/31/2015,,,,0)&lt;/Q&gt;&lt;R&gt;1&lt;/R&gt;&lt;C&gt;1&lt;/C&gt;&lt;D xsi:type="xsd:double"&gt;244784.7810076389&lt;/D&gt;&lt;/FQL&gt;&lt;FQL&gt;&lt;Q&gt;532955-IN^FREF_MARKET_VALUE_COMPANY(3/31/2015,3/31/2015,,,,0)&lt;/Q&gt;&lt;R&gt;1&lt;/R&gt;&lt;C&gt;1&lt;/C&gt;&lt;D xsi:type="xsd:double"&gt;328478.23032302852&lt;/D&gt;&lt;/FQL&gt;&lt;FQL&gt;&lt;Q&gt;590086-IN^FREF_MARKET_VALUE_COMPANY(3/31/2015,3/31/2015,,,,0)&lt;/Q&gt;&lt;R&gt;1&lt;/R&gt;&lt;C&gt;1&lt;/C&gt;&lt;D xsi:type="xsd:double"&gt;12444&lt;/D&gt;&lt;/FQL&gt;&lt;FQL&gt;&lt;Q&gt;526173-IN^FF_SHLDRS_EQ(ANN_R,3/31/2015,3/31/2015)&lt;/Q&gt;&lt;R&gt;1&lt;/R&gt;&lt;C&gt;1&lt;/C&gt;&lt;D xsi:type="xsd:double"&gt;3146.313&lt;/D&gt;&lt;/FQL&gt;&lt;FQL&gt;&lt;Q&gt;500110-IN^FF_SHLDRS_EQ(ANN_R,3/31/2015,3/31/2015)&lt;/Q&gt;&lt;R&gt;1&lt;/R&gt;&lt;C&gt;1&lt;/C&gt;&lt;D xsi:type="xsd:double"&gt;17428.822&lt;/D&gt;&lt;/FQL&gt;&lt;FQL&gt;&lt;Q&gt;524013-IN^FF_SHLDRS_EQ(ANN_R,3/31/2015,3/31/2015)&lt;/Q&gt;&lt;R&gt;1&lt;/R&gt;&lt;C&gt;1&lt;/C&gt;&lt;D xsi:type="xsd:double"&gt;-525.544&lt;/D&gt;&lt;/FQL&gt;&lt;FQL&gt;&lt;Q&gt;500109-IN^FF_SHLDRS_EQ(ANN_R,3/31/2015,3/31/2015)&lt;/Q&gt;&lt;R&gt;1&lt;/R&gt;&lt;C&gt;1&lt;/C&gt;&lt;D xsi:type="xsd:double"&gt;52307.59&lt;/D&gt;&lt;/FQL&gt;&lt;FQL&gt;&lt;Q&gt;526371-IN^FF_SHLDRS_EQ(ANN_R,3/31/2015,3/31/2015)&lt;/Q&gt;&lt;R&gt;1&lt;/R&gt;&lt;C&gt;1&lt;/C&gt;&lt;D xsi:type="xsd:double"&gt;322666.4&lt;/D&gt;&lt;/FQL&gt;&lt;FQL&gt;&lt;Q&gt;505141-IN^FF_SHLDRS_EQ(ANN_R,3/31/2015,3/31/2015)&lt;/Q&gt;&lt;R&gt;1&lt;/R&gt;&lt;C&gt;1&lt;/C&gt;&lt;D xsi:type="xsd:double"&gt;932.17&lt;/D&gt;&lt;/FQL&gt;&lt;FQL&gt;&lt;Q&gt;535322-IN^FF_SHLDRS_EQ(ANN_R,3/31/2015,3/31/2015)&lt;/Q&gt;&lt;R&gt;1&lt;/R&gt;&lt;C&gt;1&lt;/C&gt;&lt;D xsi:type="xsd:double"&gt;8121.03749&lt;/D&gt;&lt;/FQL&gt;&lt;FQL&gt;&lt;Q&gt;ELMU-HU^FREF_MARKET_VALUE_COMPANY(12/31/2015,12/31/2015,,,,0)&lt;/Q&gt;&lt;R&gt;1&lt;/R&gt;&lt;C&gt;1&lt;/C&gt;&lt;D xsi:type="xsd:double"&gt;150403.15712890631&lt;/D&gt;&lt;/FQL&gt;&lt;FQL&gt;&lt;Q&gt;EYDAP-GR^FG_EMPLOYEES(12/31/2015,12/31/2015)&lt;/Q&gt;&lt;R&gt;1&lt;/R&gt;&lt;C&gt;1&lt;/C&gt;&lt;D xsi:type="xsd:double"&gt;2338&lt;/D&gt;&lt;/FQL&gt;&lt;FQL&gt;&lt;Q&gt;PPA-GR^FF_SHLDRS_EQ(ANN_R,12/31/2015,12/31/2015)&lt;/Q&gt;&lt;R&gt;1&lt;/R&gt;&lt;C&gt;1&lt;/C&gt;&lt;D xsi:type="xsd:double"&gt;174.31581088&lt;/D&gt;&lt;/FQL&gt;&lt;FQL&gt;&lt;Q&gt;DTE-DE^FG_EMPLOYEES(12/31/2015,12/31/2015)&lt;/Q&gt;&lt;R&gt;1&lt;/R&gt;&lt;C&gt;1&lt;/C&gt;&lt;D xsi:type="xsd:double"&gt;225243&lt;/D&gt;&lt;/FQL&gt;&lt;FQL&gt;&lt;Q&gt;PBB-DE^FF_SHLDRS_EQ(ANN_R,12/31/2015,12/31/2015)&lt;/Q&gt;&lt;R&gt;1&lt;/R&gt;&lt;C&gt;1&lt;/C&gt;&lt;D xsi:type="xsd:double"&gt;2746&lt;/D&gt;&lt;/FQL&gt;&lt;FQL&gt;&lt;Q&gt;CNP-FR^FG_EMPLOYEES(12/31/2015,12/31/2015)&lt;/Q&gt;&lt;R&gt;1&lt;/R&gt;&lt;C&gt;1&lt;/C&gt;&lt;D xsi:type="xsd:double"&gt;4740&lt;/D&gt;&lt;/FQL&gt;&lt;FQL&gt;&lt;Q&gt;AREVA-FR^FF_SHLDRS_EQ(ANN_R,12/31/2015,12/31/2015)&lt;/Q&gt;&lt;R&gt;1&lt;/R&gt;&lt;C&gt;1&lt;/C&gt;&lt;D xsi:type="xsd:double"&gt;-2516&lt;/D&gt;&lt;/FQL&gt;&lt;FQL&gt;&lt;Q&gt;CNP-FR^FF_SHLDRS_EQ(ANN_R,12/31/2015,12/31/2015)&lt;/Q&gt;&lt;R&gt;1&lt;/R&gt;&lt;C&gt;1&lt;/C&gt;&lt;D xsi:type="xsd:double"&gt;14477.8&lt;/D&gt;&lt;/FQL&gt;&lt;FQL&gt;&lt;Q&gt;ORA-FR^FF_SHLDRS_EQ(ANN_R,12/31/2015,12/31/2015)&lt;/Q&gt;&lt;R&gt;1&lt;/R&gt;&lt;C&gt;1&lt;/C&gt;&lt;D xsi:type="xsd:double"&gt;25107&lt;/D&gt;&lt;/FQL&gt;&lt;FQL&gt;&lt;Q&gt;HO-FR^FF_SHLDRS_EQ(ANN_R,12/31/2015,12/31/2015)&lt;/Q&gt;&lt;R&gt;1&lt;/R&gt;&lt;C&gt;1&lt;/C&gt;&lt;D xsi:type="xsd:double"&gt;4645.9&lt;/D&gt;&lt;/FQL&gt;&lt;FQL&gt;&lt;Q&gt;KEMIRA-FI^FG_EMPLOYEES(12/31/2015,12/31/2015)&lt;/Q&gt;&lt;R&gt;1&lt;/R&gt;&lt;C&gt;1&lt;/C&gt;&lt;D xsi:type="xsd:double"&gt;4685&lt;/D&gt;&lt;/FQL&gt;&lt;FQL&gt;&lt;Q&gt;TIE1V-FI^FG_EMPLOYEES(12/31/2015,12/31/2015)&lt;/Q&gt;&lt;R&gt;1&lt;/R&gt;&lt;C&gt;1&lt;/C&gt;&lt;D xsi:type="xsd:double"&gt;13083&lt;/D&gt;&lt;/FQL&gt;&lt;FQL&gt;&lt;Q&gt;FUM1V-FI^FREF_MARKET_VALUE_COMPANY(12/31/2015,12/31/2015,,,,0)&lt;/Q&gt;&lt;R&gt;0&lt;/R&gt;&lt;C&gt;0&lt;/C&gt;&lt;/FQL&gt;&lt;FQL&gt;&lt;Q&gt;ELISA-FI^FREF_MARKET_VALUE_COMPANY(12/31/2015,12/31/2015,,,,0)&lt;/Q&gt;&lt;R&gt;1&lt;/R&gt;&lt;C&gt;1&lt;/C&gt;&lt;D xsi:type="xsd:double"&gt;5821.58752116859&lt;/D&gt;&lt;/FQL&gt;&lt;FQL&gt;&lt;Q&gt;MEO1V-FI^FREF_MARKET_VALUE_COMPANY(12/31/2015,12/31/2015,,,,0)&lt;/Q&gt;&lt;R&gt;0&lt;/R&gt;&lt;C&gt;0&lt;/C&gt;&lt;/FQL&gt;&lt;FQL&gt;&lt;Q&gt;STERV-FI^FREF_MARKET_VALUE_COMPANY(12/31/2015,12/31/2015,,,,0)&lt;/Q&gt;&lt;R&gt;1&lt;/R&gt;&lt;C&gt;1&lt;/C&gt;&lt;D xsi:type="xsd:double"&gt;6618.2870015520457&lt;/D&gt;&lt;/FQL&gt;&lt;FQL&gt;&lt;Q&gt;SAMAS-FI^FG_EMPLOYEES(12/31/2015,12/31/2015)&lt;/Q&gt;&lt;R&gt;0&lt;/R&gt;&lt;C&gt;0&lt;/C&gt;&lt;/FQL&gt;&lt;FQL&gt;&lt;Q&gt;TIE1V-FI^FF_SHLDRS_EQ(ANN_R,12/31/2015,12/31/2015)&lt;/Q&gt;&lt;R&gt;1&lt;/R&gt;&lt;C&gt;1&lt;/C&gt;&lt;D xsi:type="xsd:double"&gt;482.8&lt;/D&gt;&lt;/FQL&gt;&lt;FQL&gt;&lt;Q&gt;CEZ-CZ^FF_SHLDRS_EQ(ANN_R,12/31/2015,12/31/2015)&lt;/Q&gt;&lt;R&gt;1&lt;/R&gt;&lt;C&gt;1&lt;/C&gt;&lt;D xsi:type="xsd:double"&gt;267893&lt;/D&gt;&lt;/FQL&gt;&lt;FQL&gt;&lt;Q&gt;ECOPETROL-CO^FF_SHLDRS_EQ(ANN_R,12/31/2015,12/31/2015)&lt;/Q&gt;&lt;R&gt;1&lt;/R&gt;&lt;C&gt;1&lt;/C&gt;&lt;D xsi:type="xsd:double"&gt;43356713&lt;/D&gt;&lt;/FQL&gt;&lt;FQL&gt;&lt;Q&gt;ISAGEN-CO^FF_SHLDRS_EQ(ANN_R,12/31/2015,12/31/2015)&lt;/Q&gt;&lt;R&gt;1&lt;/R&gt;&lt;C&gt;1&lt;/C&gt;&lt;D xsi:type="xsd:double"&gt;3460299&lt;/D&gt;&lt;/FQL&gt;&lt;FQL&gt;&lt;Q&gt;BAZA3-BR^FREF_MARKET_VALUE_COMPANY(12/30/2015,12/30/2015,,,,0)&lt;/Q&gt;&lt;R&gt;1&lt;/R&gt;&lt;C&gt;1&lt;/C&gt;&lt;D xsi:type="xsd:double"&gt;741.149169921875&lt;/D&gt;&lt;/FQL&gt;&lt;FQL&gt;&lt;Q&gt;BBSE3-BR^FREF_MARKET_VALUE_COMPANY(12/30/2015,12/30/2015,,,,0)&lt;/Q&gt;&lt;R&gt;1&lt;/R&gt;&lt;C&gt;1&lt;/C&gt;&lt;D xsi:type="xsd:double"&gt;48659.999847412109&lt;/D&gt;&lt;/FQL&gt;&lt;FQL&gt;&lt;Q&gt;CPLE6-BR^FREF_MARKET_VALUE_COMPANY(12/30/2015,12/30/2015,,,,0)&lt;/Q&gt;&lt;R&gt;1&lt;/R&gt;&lt;C&gt;1&lt;/C&gt;&lt;D xsi:type="xsd:double"&gt;5448.2350817108154&lt;/D&gt;&lt;/FQL&gt;&lt;FQL&gt;&lt;Q&gt;JBSS3-BR^FREF_MARKET_VALUE_COMPANY(12/30/2015,12/30/2015,,,,0)&lt;/Q&gt;&lt;R&gt;1&lt;/R&gt;&lt;C&gt;1&lt;/C&gt;&lt;D xsi:type="xsd:double"&gt;35282.191214804647&lt;/D&gt;&lt;/FQL&gt;&lt;FQL&gt;&lt;Q&gt;PMAM3-BR^FREF_MARKET_VALUE_COMPANY(12/30/2015,12/30/2015,,,,0)&lt;/Q&gt;&lt;R&gt;1&lt;/R&gt;&lt;C&gt;1&lt;/C&gt;&lt;D xsi:type="xsd:double"&gt;702.18927771954236&lt;/D&gt;&lt;/FQL&gt;&lt;FQL&gt;&lt;Q&gt;TPIS3-BR^FREF_MARKET_VALUE_COMPANY(12/30/2015,12/30/2015,,,,0)&lt;/Q&gt;&lt;R&gt;1&lt;/R&gt;&lt;C&gt;1&lt;/C&gt;&lt;D xsi:type="xsd:double"&gt;809.599983215332&lt;/D&gt;&lt;/FQL&gt;&lt;FQL&gt;&lt;Q&gt;RBS-GB^FG_EMPLOYEES(12/31/2015,12/31/2015)&lt;/Q&gt;&lt;R&gt;1&lt;/R&gt;&lt;C&gt;1&lt;/C&gt;&lt;D xsi:type="xsd:double"&gt;87800&lt;/D&gt;&lt;/FQL&gt;&lt;FQL&gt;&lt;Q&gt;TELIA-SE^FREF_MARKET_VALUE_COMPANY(12/31/2015,12/31/2015,,,,0)&lt;/Q&gt;&lt;R&gt;1&lt;/R&gt;&lt;C&gt;1&lt;/C&gt;&lt;D xsi:type="xsd:double"&gt;182686.28020353321&lt;/D&gt;&lt;/FQL&gt;&lt;FQL&gt;&lt;Q&gt;5157235^FG_EMPLOYEES(12/31/2015,12/31/2015)&lt;/Q&gt;&lt;R&gt;1&lt;/R&gt;&lt;C&gt;1&lt;/C&gt;&lt;D xsi:type="xsd:double"&gt;10564&lt;/D&gt;&lt;/FQL&gt;&lt;FQL&gt;&lt;Q&gt;5510786^FF_SHLDRS_EQ(ANN_R,12/31/2015,12/31/2015)&lt;/Q&gt;&lt;R&gt;1&lt;/R&gt;&lt;C&gt;1&lt;/C&gt;&lt;D xsi:type="xsd:double"&gt;140.235486&lt;/D&gt;&lt;/FQL&gt;&lt;FQL&gt;&lt;Q&gt;B12LZX5^FREF_MARKET_VALUE_COMPANY(12/31/2015,12/31/2015,,,,0)&lt;/Q&gt;&lt;R&gt;1&lt;/R&gt;&lt;C&gt;1&lt;/C&gt;&lt;D xsi:type="xsd:double"&gt;46660.0960836618&lt;/D&gt;&lt;/FQL&gt;&lt;FQL&gt;&lt;Q&gt;B3MYDP6^FREF_MARKET_VALUE_COMPANY(12/31/2015,12/31/2015,,,,0)&lt;/Q&gt;&lt;R&gt;1&lt;/R&gt;&lt;C&gt;1&lt;/C&gt;&lt;D xsi:type="xsd:double"&gt;8016.0003662109384&lt;/D&gt;&lt;/FQL&gt;&lt;FQL&gt;&lt;Q&gt;B137WH5^FREF_MARKET_VALUE_COMPANY(12/31/2015,12/31/2015,,,,0)&lt;/Q&gt;&lt;R&gt;1&lt;/R&gt;&lt;C&gt;1&lt;/C&gt;&lt;D xsi:type="xsd:double"&gt;2727.059921264648&lt;/D&gt;&lt;/FQL&gt;&lt;FQL&gt;&lt;Q&gt;ENA-PL^FG_EMPLOYEES(12/31/2015,12/31/2015)&lt;/Q&gt;&lt;R&gt;1&lt;/R&gt;&lt;C&gt;1&lt;/C&gt;&lt;D xsi:type="xsd:double"&gt;10747&lt;/D&gt;&lt;/FQL&gt;&lt;FQL&gt;&lt;Q&gt;ENG-PL^FREF_MARKET_VALUE_COMPANY(12/31/2015,12/31/2015,,,,0)&lt;/Q&gt;&lt;R&gt;1&lt;/R&gt;&lt;C&gt;1&lt;/C&gt;&lt;D xsi:type="xsd:double"&gt;5233.808207158655&lt;/D&gt;&lt;/FQL&gt;&lt;FQL&gt;&lt;Q&gt;AIR-NZ^FG_EMPLOYEES(6/30/2015,6/30/2015)&lt;/Q&gt;&lt;R&gt;1&lt;/R&gt;&lt;C&gt;1&lt;/C&gt;&lt;D xsi:type="xsd:double"&gt;10196&lt;/D&gt;&lt;/FQL&gt;&lt;FQL&gt;&lt;Q&gt;LGD1L-LT^FF_SHLDRS_EQ(ANN_R,12/31/2015,12/31/2015)&lt;/Q&gt;&lt;R&gt;1&lt;/R&gt;&lt;C&gt;1&lt;/C&gt;&lt;D xsi:type="xsd:double"&gt;241.19&lt;/D&gt;&lt;/FQL&gt;&lt;FQL&gt;&lt;Q&gt;036460-KR^FF_SHLDRS_EQ(ANN_R,12/31/2015,12/31/2015)&lt;/Q&gt;&lt;R&gt;1&lt;/R&gt;&lt;C&gt;1&lt;/C&gt;&lt;D xsi:type="xsd:double"&gt;9748786.751499&lt;/D&gt;&lt;/FQL&gt;&lt;FQL&gt;&lt;Q&gt;077970-KR^FF_SHLDRS_EQ(ANN_R,12/31/2015,12/31/2015)&lt;/Q&gt;&lt;R&gt;1&lt;/R&gt;&lt;C&gt;1&lt;/C&gt;&lt;D xsi:type="xsd:double"&gt;123096.625392&lt;/D&gt;&lt;/FQL&gt;&lt;FQL&gt;&lt;Q&gt;ENEL-IT^FF_SHLDRS_EQ(ANN_R,12/31/2015,12/31/2015)&lt;/Q&gt;&lt;R&gt;1&lt;/R&gt;&lt;C&gt;1&lt;/C&gt;&lt;D xsi:type="xsd:double"&gt;32376&lt;/D&gt;&lt;/FQL&gt;&lt;FQL&gt;&lt;Q&gt;SPM-IT^FG_EMPLOYEES(12/31/2015,12/31/2015)&lt;/Q&gt;&lt;R&gt;1&lt;/R&gt;&lt;C&gt;1&lt;/C&gt;&lt;D xsi:type="xsd:double"&gt;45828&lt;/D&gt;&lt;/FQL&gt;&lt;FQL&gt;&lt;Q&gt;513599-IN^FG_EMPLOYEES(3/31/2015,3/31/2015)&lt;/Q&gt;&lt;R&gt;1&lt;/R&gt;&lt;C&gt;1&lt;/C&gt;&lt;D xsi:type="xsd:double"&gt;3676&lt;/D&gt;&lt;/FQL&gt;&lt;FQL&gt;&lt;Q&gt;526371-IN^FG_EMPLOYEES(3/31/2015,3/31/2015)&lt;/Q&gt;&lt;R&gt;1&lt;/R&gt;&lt;C&gt;1&lt;/C&gt;&lt;D xsi:type="xsd:double"&gt;5490&lt;/D&gt;&lt;/FQL&gt;&lt;FQL&gt;&lt;Q&gt;532485-IN^FREF_MARKET_VALUE_COMPANY(3/31/2015,3/31/2015,,,,0)&lt;/Q&gt;&lt;R&gt;1&lt;/R&gt;&lt;C&gt;1&lt;/C&gt;&lt;D xsi:type="xsd:double"&gt;5835.661510807693&lt;/D&gt;&lt;/FQL&gt;&lt;FQL&gt;&lt;Q&gt;533286-IN^FREF_MARKET_VALUE_COMPANY(3/31/2015,3/31/2015,,,,0)&lt;/Q&gt;&lt;R&gt;1&lt;/R&gt;&lt;C&gt;1&lt;/C&gt;&lt;D xsi:type="xsd:double"&gt;46401.60205078125&lt;/D&gt;&lt;/FQL&gt;&lt;FQL&gt;&lt;Q&gt;512531-IN^FREF_MARKET_VALUE_COMPANY(3/31/2015,3/31/2015,,,,0)&lt;/Q&gt;&lt;R&gt;1&lt;/R&gt;&lt;C&gt;1&lt;/C&gt;&lt;D xsi:type="xsd:double"&gt;8790&lt;/D&gt;&lt;/FQL&gt;&lt;FQL&gt;&lt;Q&gt;523618-IN^FF_SHLDRS_EQ(ANN_R,3/31/2015,3/31/2015)&lt;/Q&gt;&lt;R&gt;1&lt;/R&gt;&lt;C&gt;1&lt;/C&gt;&lt;D xsi:type="xsd:double"&gt;14743.188&lt;/D&gt;&lt;/FQL&gt;&lt;FQL&gt;&lt;Q&gt;532234-IN^FF_SHLDRS_EQ(ANN_R,3/31/2015,3/31/2015)&lt;/Q&gt;&lt;R&gt;1&lt;/R&gt;&lt;C&gt;1&lt;/C&gt;&lt;D xsi:type="xsd:double"&gt;127969.4&lt;/D&gt;&lt;/FQL&gt;&lt;FQL&gt;&lt;Q&gt;500113-IN^FF_SHLDRS_EQ(ANN_R,3/31/2015,3/31/2015)&lt;/Q&gt;&lt;R&gt;1&lt;/R&gt;&lt;C&gt;1&lt;/C&gt;&lt;D xsi:type="xsd:double"&gt;441718.7&lt;/D&gt;&lt;/FQL&gt;&lt;FQL&gt;&lt;Q&gt;MOL-HU^FF_SHLDRS_EQ(ANN_R,12/31/2015,12/31/2015)&lt;/Q&gt;&lt;R&gt;1&lt;/R&gt;&lt;C&gt;1&lt;/C&gt;&lt;D xsi:type="xsd:double"&gt;1452219&lt;/D&gt;&lt;/FQL&gt;&lt;FQL&gt;&lt;Q&gt;DPW-DE^FG_EMPLOYEES(12/31/2015,12/31/2015)&lt;/Q&gt;&lt;R&gt;1&lt;/R&gt;&lt;C&gt;1&lt;/C&gt;&lt;D xsi:type="xsd:double"&gt;497745&lt;/D&gt;&lt;/FQL&gt;&lt;FQL&gt;&lt;Q&gt;ENGI-FR^FREF_MARKET_VALUE_COMPANY(12/31/2015,12/31/2015,,,,0)&lt;/Q&gt;&lt;R&gt;1&lt;/R&gt;&lt;C&gt;1&lt;/C&gt;&lt;D xsi:type="xsd:double"&gt;39756.029482975013&lt;/D&gt;&lt;/FQL&gt;&lt;FQL&gt;&lt;Q&gt;FIA1S-FI^FG_EMPLOYEES(12/31/2015,12/31/2015)&lt;/Q&gt;&lt;R&gt;1&lt;/R&gt;&lt;C&gt;1&lt;/C&gt;&lt;D xsi:type="xsd:double"&gt;4817&lt;/D&gt;&lt;/FQL&gt;&lt;FQL&gt;&lt;Q&gt;FUM1V-FI^FF_SHLDRS_EQ(ANN_R,12/31/2015,12/31/2015)&lt;/Q&gt;&lt;R&gt;0&lt;/R&gt;&lt;C&gt;0&lt;/C&gt;&lt;/FQL&gt;&lt;FQL&gt;&lt;Q&gt;SAMAS-FI^FREF_MARKET_VALUE_COMPANY(12/31/2015,12/31/2015,,,,0)&lt;/Q&gt;&lt;R&gt;0&lt;/R&gt;&lt;C&gt;0&lt;/C&gt;&lt;/FQL&gt;&lt;FQL&gt;&lt;Q&gt;ISA-CO^FREF_MARKET_VALUE_COMPANY(12/31/2015,12/31/2015,,,,0)&lt;/Q&gt;&lt;R&gt;1&lt;/R&gt;&lt;C&gt;1&lt;/C&gt;&lt;D xsi:type="xsd:double"&gt;8174663.6400000006&lt;/D&gt;&lt;/FQL&gt;&lt;FQL&gt;&lt;Q&gt;BBAS3-BR^FREF_MARKET_VALUE_COMPANY(12/30/2015,12/30/2015,,,,0)&lt;/Q&gt;&lt;R&gt;1&lt;/R&gt;&lt;C&gt;1&lt;/C&gt;&lt;D xsi:type="xsd:double"&gt;42236.245924158087&lt;/D&gt;&lt;/FQL&gt;&lt;FQL&gt;&lt;Q&gt;LUPA3-BR^FREF_MARKET_VALUE_COMPANY(12/30/2015,12/30/2015,,,,0)&lt;/Q&gt;&lt;R&gt;1&lt;/R&gt;&lt;C&gt;1&lt;/C&gt;&lt;D xsi:type="xsd:double"&gt;19.44523572055018&lt;/D&gt;&lt;/FQL&gt;&lt;FQL&gt;&lt;Q&gt;RBS-GB^FREF_MARKET_VALUE_COMPANY(12/31/2015,12/31/2015,,,,0)&lt;/Q&gt;&lt;R&gt;1&lt;/R&gt;&lt;C&gt;1&lt;/C&gt;&lt;D xsi:type="xsd:double"&gt;35106.183058279043&lt;/D&gt;&lt;/FQL&gt;&lt;FQL&gt;&lt;Q&gt;TELIA-SE^FF_SHLDRS_EQ(ANN_R,12/31/2015,12/31/2015)&lt;/Q&gt;&lt;R&gt;1&lt;/R&gt;&lt;C&gt;1&lt;/C&gt;&lt;D xsi:type="xsd:double"&gt;97884&lt;/D&gt;&lt;/FQL&gt;&lt;FQL&gt;&lt;Q&gt;B5B61K8^FREF_MARKET_VALUE_COMPANY(12/31/2015,12/31/2015,,,,0)&lt;/Q&gt;&lt;R&gt;1&lt;/R&gt;&lt;C&gt;1&lt;/C&gt;&lt;D xsi:type="xsd:double"&gt;31.648315714105969&lt;/D&gt;&lt;/FQL&gt;&lt;FQL&gt;&lt;Q&gt;B39NWT3^FG_EMPLOYEES(12/31/2015,12/31/2015)&lt;/Q&gt;&lt;R&gt;1&lt;/R&gt;&lt;C&gt;1&lt;/C&gt;&lt;D xsi:type="xsd:double"&gt;1950&lt;/D&gt;&lt;/FQL&gt;&lt;FQL&gt;&lt;Q&gt;B12M7M1^FF_SHLDRS_EQ(ANN_R,12/31/2015,12/31/2015)&lt;/Q&gt;&lt;R&gt;1&lt;/R&gt;&lt;C&gt;1&lt;/C&gt;&lt;D xsi:type="xsd:double"&gt;12036.462&lt;/D&gt;&lt;/FQL&gt;&lt;FQL&gt;&lt;Q&gt;B137WH5^FF_SHLDRS_EQ(ANN_R,12/31/2015,12/31/2015)&lt;/Q&gt;&lt;R&gt;1&lt;/R&gt;&lt;C&gt;1&lt;/C&gt;&lt;D xsi:type="xsd:double"&gt;2352.033&lt;/D&gt;&lt;/FQL&gt;&lt;FQL&gt;&lt;Q&gt;ENG-PL^FF_SHLDRS_EQ(ANN_R,12/31/2015,12/31/2015)&lt;/Q&gt;&lt;R&gt;1&lt;/R&gt;&lt;C&gt;1&lt;/C&gt;&lt;D xsi:type="xsd:double"&gt;8770&lt;/D&gt;&lt;/FQL&gt;&lt;FQL&gt;&lt;Q&gt;ZAP-PL^FF_SHLDRS_EQ(ANN_R,12/31/2015,12/31/2015)&lt;/Q&gt;&lt;R&gt;1&lt;/R&gt;&lt;C&gt;1&lt;/C&gt;&lt;D xsi:type="xsd:double"&gt;3033.244&lt;/D&gt;&lt;/FQL&gt;&lt;FQL&gt;&lt;Q&gt;LSC1R-LV^FG_EMPLOYEES(12/31/2015,12/31/2015)&lt;/Q&gt;&lt;R&gt;1&lt;/R&gt;&lt;C&gt;1&lt;/C&gt;&lt;D xsi:type="xsd:double"&gt;361&lt;/D&gt;&lt;/FQL&gt;&lt;FQL&gt;&lt;Q&gt;071320-KR^FREF_MARKET_VALUE_COMPANY(12/31/2015,12/31/2015,,,,0)&lt;/Q&gt;&lt;R&gt;1&lt;/R&gt;&lt;C&gt;1&lt;/C&gt;&lt;D xsi:type="xsd:double"&gt;666935.6625&lt;/D&gt;&lt;/FQL&gt;&lt;FQL&gt;&lt;Q&gt;110570-KR^FREF_MARKET_VALUE_COMPANY(12/31/2015,12/31/2015,,,,0)&lt;/Q&gt;&lt;R&gt;1&lt;/R&gt;&lt;C&gt;1&lt;/C&gt;&lt;D xsi:type="xsd:double"&gt;140140.223625&lt;/D&gt;&lt;/FQL&gt;&lt;FQL&gt;&lt;Q&gt;SPM-IT^FREF_MARKET_VALUE_COMPANY(12/31/2015,12/31/2015,,,,0)&lt;/Q&gt;&lt;R&gt;1&lt;/R&gt;&lt;C&gt;1&lt;/C&gt;&lt;D xsi:type="xsd:double"&gt;3306.3873009688&lt;/D&gt;&lt;/FQL&gt;&lt;FQL&gt;&lt;Q&gt;500110-IN^FG_EMPLOYEES(3/31/2015,3/31/2015)&lt;/Q&gt;&lt;R&gt;1&lt;/R&gt;&lt;C&gt;1&lt;/C&gt;&lt;D xsi:type="xsd:double"&gt;1628&lt;/D&gt;&lt;/FQL&gt;&lt;FQL&gt;&lt;Q&gt;532555-IN^FG_EMPLOYEES(3/31/2015,3/31/2015)&lt;/Q&gt;&lt;R&gt;1&lt;/R&gt;&lt;C&gt;1&lt;/C&gt;&lt;D xsi:type="xsd:double"&gt;24067&lt;/D&gt;&lt;/FQL&gt;&lt;FQL&gt;&lt;Q&gt;KLNMA-TR^FREF_MARKET_VALUE_COMPANY(12/31/2015,12/31/2015,,,,0)&lt;/Q&gt;&lt;R&gt;1&lt;/R&gt;&lt;C&gt;1&lt;/C&gt;&lt;D xsi:type="xsd:double"&gt;659.19999321321609&lt;/D&gt;&lt;/FQL&gt;&lt;FQL&gt;&lt;Q&gt;PZU-PL^FREF_MARKET_VALUE_COMPANY(12/31/2015,12/31/2015,,,,0)&lt;/Q&gt;&lt;R&gt;1&lt;/R&gt;&lt;C&gt;1&lt;/C&gt;&lt;D xsi:type="xsd:double"&gt;29377.054981539492&lt;/D&gt;&lt;/FQL&gt;&lt;FQL&gt;&lt;Q&gt;071970-KR^FF_SHLDRS_EQ(ANN_R,12/31/2015,12/31/2015)&lt;/Q&gt;&lt;R&gt;1&lt;/R&gt;&lt;C&gt;1&lt;/C&gt;&lt;D xsi:type="xsd:double"&gt;106740.122092&lt;/D&gt;&lt;/FQL&gt;&lt;FQL&gt;&lt;Q&gt;500109-IN^FG_EMPLOYEES(3/31/2015,3/31/2015)&lt;/Q&gt;&lt;R&gt;1&lt;/R&gt;&lt;C&gt;1&lt;/C&gt;&lt;D xsi:type="xsd:double"&gt;1720&lt;/D&gt;&lt;/FQL&gt;&lt;FQL&gt;&lt;Q&gt;531344-IN^FREF_MARKET_VALUE_COMPANY(3/31/2015,3/31/2015,,,,0)&lt;/Q&gt;&lt;R&gt;1&lt;/R&gt;&lt;C&gt;1&lt;/C&gt;&lt;D xsi:type="xsd:double"&gt;308302.93857844669&lt;/D&gt;&lt;/FQL&gt;&lt;FQL&gt;&lt;Q&gt;500188-IN^FREF_MARKET_VALUE_COMPANY(3/31/2015,3/31/2015,,,,0)&lt;/Q&gt;&lt;R&gt;1&lt;/R&gt;&lt;C&gt;1&lt;/C&gt;&lt;D xsi:type="xsd:double"&gt;683867.90593930066&lt;/D&gt;&lt;/FQL&gt;&lt;FQL&gt;&lt;Q&gt;533106-IN^FF_SHLDRS_EQ(ANN_R,3/31/2015,3/31/2015)&lt;/Q&gt;&lt;R&gt;1&lt;/R&gt;&lt;C&gt;1&lt;/C&gt;&lt;D xsi:type="xsd:double"&gt;215014.5&lt;/D&gt;&lt;/FQL&gt;&lt;FQL&gt;&lt;Q&gt;EYAPS-GR^FG_EMPLOYEES(12/31/2015,12/31/2015)&lt;/Q&gt;&lt;R&gt;1&lt;/R&gt;&lt;C&gt;1&lt;/C&gt;&lt;D xsi:type="xsd:double"&gt;224&lt;/D&gt;&lt;/FQL&gt;&lt;FQL&gt;&lt;Q&gt;RNO-FR^FG_EMPLOYEES(12/31/2015,12/31/2015)&lt;/Q&gt;&lt;R&gt;1&lt;/R&gt;&lt;C&gt;1&lt;/C&gt;&lt;D xsi:type="xsd:double"&gt;120136&lt;/D&gt;&lt;/FQL&gt;&lt;FQL&gt;&lt;Q&gt;MEO1V-FI^FG_EMPLOYEES(12/31/2015,12/31/2015)&lt;/Q&gt;&lt;R&gt;0&lt;/R&gt;&lt;C&gt;0&lt;/C&gt;&lt;/FQL&gt;&lt;FQL&gt;&lt;Q&gt;MEO1V-FI^FF_SHLDRS_EQ(ANN_R,12/31/2015,12/31/2015)&lt;/Q&gt;&lt;R&gt;0&lt;/R&gt;&lt;C&gt;0&lt;/C&gt;&lt;/FQL&gt;&lt;FQL&gt;&lt;Q&gt;VALMT-FI^FF_SHLDRS_EQ(ANN_R,12/31/2015,12/31/2015)&lt;/Q&gt;&lt;R&gt;1&lt;/R&gt;&lt;C&gt;1&lt;/C&gt;&lt;D xsi:type="xsd:double"&gt;855&lt;/D&gt;&lt;/FQL&gt;&lt;FQL&gt;&lt;Q&gt;ZOFRI-CL^FG_EMPLOYEES(12/31/2015,12/31/2015)&lt;/Q&gt;&lt;R&gt;1&lt;/R&gt;&lt;C&gt;1&lt;/C&gt;&lt;D xsi:type="xsd:double"&gt;301&lt;/D&gt;&lt;/FQL&gt;&lt;FQL&gt;&lt;Q&gt;PETR4-BR^FREF_MARKET_VALUE_COMPANY(12/30/2015,12/30/2015,,,,0)&lt;/Q&gt;&lt;R&gt;1&lt;/R&gt;&lt;C&gt;1&lt;/C&gt;&lt;D xsi:type="xsd:double"&gt;101315.5155402384&lt;/D&gt;&lt;/FQL&gt;&lt;FQL&gt;&lt;Q&gt;KLNMA-TR^FF_</t>
        </r>
      </text>
    </comment>
    <comment ref="A3" authorId="0" shapeId="0" xr:uid="{00000000-0006-0000-0000-000003000000}">
      <text>
        <r>
          <rPr>
            <b/>
            <sz val="9"/>
            <color indexed="81"/>
            <rFont val="Tahoma"/>
            <charset val="1"/>
          </rPr>
          <t>SHLDRS_EQ(ANN_R,12/31/2015,12/31/2015)&lt;/Q&gt;&lt;R&gt;1&lt;/R&gt;&lt;C&gt;1&lt;/C&gt;&lt;D xsi:type="xsd:double"&gt;703.255&lt;/D&gt;&lt;/FQL&gt;&lt;FQL&gt;&lt;Q&gt;B3B20Y9^FF_SHLDRS_EQ(ANN_R,12/31/2015,12/31/2015)&lt;/Q&gt;&lt;R&gt;1&lt;/R&gt;&lt;C&gt;1&lt;/C&gt;&lt;D xsi:type="xsd:double"&gt;285.437863&lt;/D&gt;&lt;/FQL&gt;&lt;FQL&gt;&lt;Q&gt;B3MYDP6^FF_SHLDRS_EQ(ANN_R,12/31/2015,12/31/2015)&lt;/Q&gt;&lt;R&gt;1&lt;/R&gt;&lt;C&gt;1&lt;/C&gt;&lt;D xsi:type="xsd:double"&gt;5802.149&lt;/D&gt;&lt;/FQL&gt;&lt;FQL&gt;&lt;Q&gt;BOS-PL^FG_EMPLOYEES(12/31/2015,12/31/2015)&lt;/Q&gt;&lt;R&gt;1&lt;/R&gt;&lt;C&gt;1&lt;/C&gt;&lt;D xsi:type="xsd:double"&gt;1775&lt;/D&gt;&lt;/FQL&gt;&lt;FQL&gt;&lt;Q&gt;JSW-PL^FF_SHLDRS_EQ(ANN_R,12/31/2015,12/31/2015)&lt;/Q&gt;&lt;R&gt;1&lt;/R&gt;&lt;C&gt;1&lt;/C&gt;&lt;D xsi:type="xsd:double"&gt;3835.1&lt;/D&gt;&lt;/FQL&gt;&lt;FQL&gt;&lt;Q&gt;AIR-NZ^FF_SHLDRS_EQ(ANN_R,6/30/2015,6/30/2015)&lt;/Q&gt;&lt;R&gt;1&lt;/R&gt;&lt;C&gt;1&lt;/C&gt;&lt;D xsi:type="xsd:double"&gt;1965&lt;/D&gt;&lt;/FQL&gt;&lt;FQL&gt;&lt;Q&gt;071970-KR^FG_EMPLOYEES(12/31/2015,12/31/2015)&lt;/Q&gt;&lt;R&gt;1&lt;/R&gt;&lt;C&gt;1&lt;/C&gt;&lt;D xsi:type="xsd:double"&gt;1126&lt;/D&gt;&lt;/FQL&gt;&lt;FQL&gt;&lt;Q&gt;006800-KR^FREF_MARKET_VALUE_COMPANY(12/31/2015,12/31/2015,,,,0)&lt;/Q&gt;&lt;R&gt;1&lt;/R&gt;&lt;C&gt;1&lt;/C&gt;&lt;D xsi:type="xsd:double"&gt;3182112.5346875&lt;/D&gt;&lt;/FQL&gt;&lt;FQL&gt;&lt;Q&gt;LDO-IT^FF_SHLDRS_EQ(ANN_R,12/31/2015,12/31/2015)&lt;/Q&gt;&lt;R&gt;1&lt;/R&gt;&lt;C&gt;1&lt;/C&gt;&lt;D xsi:type="xsd:double"&gt;4280&lt;/D&gt;&lt;/FQL&gt;&lt;FQL&gt;&lt;Q&gt;500449-IN^FG_EMPLOYEES(3/31/2015,3/31/2015)&lt;/Q&gt;&lt;R&gt;0&lt;/R&gt;&lt;C&gt;0&lt;/C&gt;&lt;/FQL&gt;&lt;FQL&gt;&lt;Q&gt;523598-IN^FG_EMPLOYEES(3/31/2015,3/31/2015)&lt;/Q&gt;&lt;R&gt;1&lt;/R&gt;&lt;C&gt;1&lt;/C&gt;&lt;D xsi:type="xsd:double"&gt;2883&lt;/D&gt;&lt;/FQL&gt;&lt;FQL&gt;&lt;Q&gt;500048-IN^FREF_MARKET_VALUE_COMPANY(3/31/2015,3/31/2015,,,,0)&lt;/Q&gt;&lt;R&gt;1&lt;/R&gt;&lt;C&gt;1&lt;/C&gt;&lt;D xsi:type="xsd:double"&gt;45490.368558288566&lt;/D&gt;&lt;/FQL&gt;&lt;FQL&gt;&lt;Q&gt;533106-IN^FREF_MARKET_VALUE_COMPANY(3/31/2015,3/31/2015,,,,0)&lt;/Q&gt;&lt;R&gt;1&lt;/R&gt;&lt;C&gt;1&lt;/C&gt;&lt;D xsi:type="xsd:double"&gt;272705.30728955119&lt;/D&gt;&lt;/FQL&gt;&lt;FQL&gt;&lt;Q&gt;532178-IN^FF_SHLDRS_EQ(ANN_R,3/31/2015,3/31/2015)&lt;/Q&gt;&lt;R&gt;1&lt;/R&gt;&lt;C&gt;1&lt;/C&gt;&lt;D xsi:type="xsd:double"&gt;26296.667&lt;/D&gt;&lt;/FQL&gt;&lt;FQL&gt;&lt;Q&gt;533206-IN^FF_SHLDRS_EQ(ANN_R,3/31/2015,3/31/2015)&lt;/Q&gt;&lt;R&gt;1&lt;/R&gt;&lt;C&gt;1&lt;/C&gt;&lt;D xsi:type="xsd:double"&gt;101976.5&lt;/D&gt;&lt;/FQL&gt;&lt;FQL&gt;&lt;Q&gt;ELPE-GR^FREF_MARKET_VALUE_COMPANY(12/31/2015,12/31/2015,,,,0)&lt;/Q&gt;&lt;R&gt;1&lt;/R&gt;&lt;C&gt;1&lt;/C&gt;&lt;D xsi:type="xsd:double"&gt;1234.766145840943&lt;/D&gt;&lt;/FQL&gt;&lt;FQL&gt;&lt;Q&gt;AIR-FR^FF_SHLDRS_EQ(ANN_R,12/31/2015,12/31/2015)&lt;/Q&gt;&lt;R&gt;1&lt;/R&gt;&lt;C&gt;1&lt;/C&gt;&lt;D xsi:type="xsd:double"&gt;5966&lt;/D&gt;&lt;/FQL&gt;&lt;FQL&gt;&lt;Q&gt;OUT1V-FI^FG_EMPLOYEES(12/31/2015,12/31/2015)&lt;/Q&gt;&lt;R&gt;1&lt;/R&gt;&lt;C&gt;1&lt;/C&gt;&lt;D xsi:type="xsd:double"&gt;11002&lt;/D&gt;&lt;/FQL&gt;&lt;FQL&gt;&lt;Q&gt;OUT1V-FI^FREF_MARKET_VALUE_COMPANY(12/31/2015,12/31/2015,,,,0)&lt;/Q&gt;&lt;R&gt;1&lt;/R&gt;&lt;C&gt;1&lt;/C&gt;&lt;D xsi:type="xsd:double"&gt;1135.0493031992321&lt;/D&gt;&lt;/FQL&gt;&lt;FQL&gt;&lt;Q&gt;ISAGEN-CO^FG_EMPLOYEES(12/31/2015,12/31/2015)&lt;/Q&gt;&lt;R&gt;1&lt;/R&gt;&lt;C&gt;1&lt;/C&gt;&lt;D xsi:type="xsd:double"&gt;686&lt;/D&gt;&lt;/FQL&gt;&lt;FQL&gt;&lt;Q&gt;BOBR4-BR^FREF_MARKET_VALUE_COMPANY(12/30/2015,12/30/2015,,,,0)&lt;/Q&gt;&lt;R&gt;1&lt;/R&gt;&lt;C&gt;1&lt;/C&gt;&lt;D xsi:type="xsd:double"&gt;58.222049330361187&lt;/D&gt;&lt;/FQL&gt;&lt;FQL&gt;&lt;Q&gt;532234-IN^FREF_MARKET_VALUE_COMPANY(3/31/2015,3/31/2015,,,,0)&lt;/Q&gt;&lt;R&gt;1&lt;/R&gt;&lt;C&gt;1&lt;/C&gt;&lt;D xsi:type="xsd:double"&gt;120228.1799575539&lt;/D&gt;&lt;/FQL&gt;&lt;FQL&gt;&lt;Q&gt;532810-IN^FF_SHLDRS_EQ(ANN_R,3/31/2015,3/31/2015)&lt;/Q&gt;&lt;R&gt;1&lt;/R&gt;&lt;C&gt;1&lt;/C&gt;&lt;D xsi:type="xsd:double"&gt;324113.5&lt;/D&gt;&lt;/FQL&gt;&lt;FQL&gt;&lt;Q&gt;SAF-FR^FG_EMPLOYEES(12/31/2015,12/31/2015)&lt;/Q&gt;&lt;R&gt;1&lt;/R&gt;&lt;C&gt;1&lt;/C&gt;&lt;D xsi:type="xsd:double"&gt;70087&lt;/D&gt;&lt;/FQL&gt;&lt;FQL&gt;&lt;Q&gt;CEZ-CZ^FG_EMPLOYEES(12/31/2015,12/31/2015)&lt;/Q&gt;&lt;R&gt;1&lt;/R&gt;&lt;C&gt;1&lt;/C&gt;&lt;D xsi:type="xsd:double"&gt;25826&lt;/D&gt;&lt;/FQL&gt;&lt;FQL&gt;&lt;Q&gt;523618-IN^FREF_MARKET_VALUE_COMPANY(3/31/2015,3/31/2015,,,,0)&lt;/Q&gt;&lt;R&gt;1&lt;/R&gt;&lt;C&gt;1&lt;/C&gt;&lt;D xsi:type="xsd:double"&gt;10458&lt;/D&gt;&lt;/FQL&gt;&lt;FQL&gt;&lt;Q&gt;500113-IN^FREF_MARKET_VALUE_COMPANY(3/31/2015,3/31/2015,,,,0)&lt;/Q&gt;&lt;R&gt;1&lt;/R&gt;&lt;C&gt;1&lt;/C&gt;&lt;D xsi:type="xsd:double"&gt;282290.34654801182&lt;/D&gt;&lt;/FQL&gt;&lt;FQL&gt;&lt;Q&gt;532189-IN^FF_SHLDRS_EQ(ANN_R,3/31/2015,3/31/2015)&lt;/Q&gt;&lt;R&gt;1&lt;/R&gt;&lt;C&gt;1&lt;/C&gt;&lt;D xsi:type="xsd:double"&gt;2995.131&lt;/D&gt;&lt;/FQL&gt;&lt;FQL&gt;&lt;Q&gt;517300-IN^FF_SHLDRS_EQ(ANN_R,3/31/2015,3/31/2015)&lt;/Q&gt;&lt;R&gt;1&lt;/R&gt;&lt;C&gt;1&lt;/C&gt;&lt;D xsi:type="xsd:double"&gt;18366.009&lt;/D&gt;&lt;/FQL&gt;&lt;FQL&gt;&lt;Q&gt;DPW-DE^FREF_MARKET_VALUE_COMPANY(12/31/2015,12/31/2015,,,,0)&lt;/Q&gt;&lt;R&gt;1&lt;/R&gt;&lt;C&gt;1&lt;/C&gt;&lt;D xsi:type="xsd:double"&gt;31477.020244349242&lt;/D&gt;&lt;/FQL&gt;&lt;FQL&gt;&lt;Q&gt;ENGI-FR^FF_SHLDRS_EQ(ANN_R,12/31/2015,12/31/2015)&lt;/Q&gt;&lt;R&gt;1&lt;/R&gt;&lt;C&gt;1&lt;/C&gt;&lt;D xsi:type="xsd:double"&gt;39659&lt;/D&gt;&lt;/FQL&gt;&lt;FQL&gt;&lt;Q&gt;FIA1S-FI^FREF_MARKET_VALUE_COMPANY(12/31/2015,12/31/2015,,,,0)&lt;/Q&gt;&lt;R&gt;1&lt;/R&gt;&lt;C&gt;1&lt;/C&gt;&lt;D xsi:type="xsd:double"&gt;694.4977225885093&lt;/D&gt;&lt;/FQL&gt;&lt;FQL&gt;&lt;Q&gt;TIE1V-FI^FREF_MARKET_VALUE_COMPANY(12/31/2015,12/31/2015,,,,0)&lt;/Q&gt;&lt;R&gt;1&lt;/R&gt;&lt;C&gt;1&lt;/C&gt;&lt;D xsi:type="xsd:double"&gt;1829.525990431398&lt;/D&gt;&lt;/FQL&gt;&lt;FQL&gt;&lt;Q&gt;ISA-CO^FF_SHLDRS_EQ(ANN_R,12/31/2015,12/31/2015)&lt;/Q&gt;&lt;R&gt;1&lt;/R&gt;&lt;C&gt;1&lt;/C&gt;&lt;D xsi:type="xsd:double"&gt;7840224&lt;/D&gt;&lt;/FQL&gt;&lt;FQL&gt;&lt;Q&gt;ELPL4-BR^FREF_MARKET_VALUE_COMPANY(12/30/2015,12/30/2015,,,,0)&lt;/Q&gt;&lt;R&gt;1&lt;/R&gt;&lt;C&gt;1&lt;/C&gt;&lt;D xsi:type="xsd:double"&gt;1512.2563553210939&lt;/D&gt;&lt;/FQL&gt;&lt;FQL&gt;&lt;Q&gt;EYAPS-GR^FREF_MARKET_VALUE_COMPANY(12/31/2015,12/31/2015,,,,0)&lt;/Q&gt;&lt;R&gt;1&lt;/R&gt;&lt;C&gt;1&lt;/C&gt;&lt;D xsi:type="xsd:double"&gt;108.9&lt;/D&gt;&lt;/FQL&gt;&lt;FQL&gt;&lt;Q&gt;KEMIRA-FI^FREF_MARKET_VALUE_COMPANY(12/31/2015,12/31/2015,,,,0)&lt;/Q&gt;&lt;R&gt;1&lt;/R&gt;&lt;C&gt;1&lt;/C&gt;&lt;D xsi:type="xsd:double"&gt;1690.1270977775459&lt;/D&gt;&lt;/FQL&gt;&lt;FQL&gt;&lt;Q&gt;SUZB5-BR^FREF_MARKET_VALUE_COMPANY(12/30/2015,12/30/2015,,,,0)&lt;/Q&gt;&lt;R&gt;1&lt;/R&gt;&lt;C&gt;1&lt;/C&gt;&lt;D xsi:type="xsd:double"&gt;13765.299052645&lt;/D&gt;&lt;/FQL&gt;&lt;FQL&gt;&lt;Q&gt;500191-IN^FREF_MARKET_VALUE_COMPANY(3/31/2015,3/31/2015,,,,0)&lt;/Q&gt;&lt;R&gt;1&lt;/R&gt;&lt;C&gt;1&lt;/C&gt;&lt;D xsi:type="xsd:double"&gt;31943.383925137521&lt;/D&gt;&lt;/FQL&gt;&lt;FQL&gt;&lt;Q&gt;500483-IN^FREF_MARKET_VALUE_COMPANY(3/31/2015,3/31/2015,,,,0)&lt;/Q&gt;&lt;R&gt;1&lt;/R&gt;&lt;C&gt;1&lt;/C&gt;&lt;D xsi:type="xsd:double"&gt;119913.75&lt;/D&gt;&lt;/FQL&gt;&lt;FQL&gt;&lt;Q&gt;534309-IN^FF_SHLDRS_EQ(ANN_R,3/31/2015,3/31/2015)&lt;/Q&gt;&lt;R&gt;1&lt;/R&gt;&lt;C&gt;1&lt;/C&gt;&lt;D xsi:type="xsd:double"&gt;13383.969&lt;/D&gt;&lt;/FQL&gt;&lt;FQL&gt;&lt;Q&gt;HTO-GR^FG_EMPLOYEES(12/31/2015,12/31/2015)&lt;/Q&gt;&lt;R&gt;1&lt;/R&gt;&lt;C&gt;1&lt;/C&gt;&lt;D xsi:type="xsd:double"&gt;21573&lt;/D&gt;&lt;/FQL&gt;&lt;FQL&gt;&lt;Q&gt;ADP-FR^FG_EMPLOYEES(12/31/2015,12/31/2015)&lt;/Q&gt;&lt;R&gt;1&lt;/R&gt;&lt;C&gt;1&lt;/C&gt;&lt;D xsi:type="xsd:double"&gt;8996&lt;/D&gt;&lt;/FQL&gt;&lt;FQL&gt;&lt;Q&gt;RNO-FR^FF_SHLDRS_EQ(ANN_R,12/31/2015,12/31/2015)&lt;/Q&gt;&lt;R&gt;1&lt;/R&gt;&lt;C&gt;1&lt;/C&gt;&lt;D xsi:type="xsd:double"&gt;27992&lt;/D&gt;&lt;/FQL&gt;&lt;FQL&gt;&lt;Q&gt;NESTE-FI^FREF_MARKET_VALUE_COMPANY(12/31/2015,12/31/2015,,,,0)&lt;/Q&gt;&lt;R&gt;1&lt;/R&gt;&lt;C&gt;1&lt;/C&gt;&lt;D xsi:type="xsd:double"&gt;7084.4336704424613&lt;/D&gt;&lt;/FQL&gt;&lt;FQL&gt;&lt;Q&gt;SAMAS-FI^FF_SHLDRS_EQ(ANN_R,12/31/2015,12/31/2015)&lt;/Q&gt;&lt;R&gt;0&lt;/R&gt;&lt;C&gt;0&lt;/C&gt;&lt;/FQL&gt;&lt;FQL&gt;&lt;Q&gt;ZOFRI-CL^FREF_MARKET_VALUE_COMPANY(12/31/2015,12/31/2015,,,,0)&lt;/Q&gt;&lt;R&gt;1&lt;/R&gt;&lt;C&gt;1&lt;/C&gt;&lt;D xsi:type="xsd:double"&gt;114091.6524089966&lt;/D&gt;&lt;/FQL&gt;&lt;FQL&gt;&lt;Q&gt;MRFG3-BR^FREF_MARKET_VALUE_COMPANY(12/30/2015,12/30/2015,,,,0)&lt;/Q&gt;&lt;R&gt;1&lt;/R&gt;&lt;C&gt;1&lt;/C&gt;&lt;D xsi:type="xsd:double"&gt;3306.7459800251581&lt;/D&gt;&lt;/FQL&gt;&lt;FQL&gt;&lt;Q&gt;500049-IN^FF_SHLDRS_EQ(ANN_R,3/31/2015,3/31/2015)&lt;/Q&gt;&lt;R&gt;1&lt;/R&gt;&lt;C&gt;1&lt;/C&gt;&lt;D xsi:type="xsd:double"&gt;81163.358&lt;/D&gt;&lt;/FQL&gt;&lt;FQL&gt;&lt;Q&gt;FUM1V-FI^FG_EMPLOYEES(12/31/2015,12/31/2015)&lt;/Q&gt;&lt;R&gt;0&lt;/R&gt;&lt;C&gt;0&lt;/C&gt;&lt;/FQL&gt;&lt;FQL&gt;&lt;Q&gt;BNBR3-BR^FREF_MARKET_VALUE_COMPANY(12/30/2015,12/30/2015,,,,0)&lt;/Q&gt;&lt;R&gt;1&lt;/R&gt;&lt;C&gt;1&lt;/C&gt;&lt;D xsi:type="xsd:double"&gt;2375.21517578125&lt;/D&gt;&lt;/FQL&gt;&lt;FQL&gt;&lt;Q&gt;POST-AT^FG_EMPLOYEES(12/31/2015,12/31/2015)&lt;/Q&gt;&lt;R&gt;1&lt;/R&gt;&lt;C&gt;1&lt;/C&gt;&lt;D xsi:type="xsd:double"&gt;23476&lt;/D&gt;&lt;/FQL&gt;&lt;FQL&gt;&lt;Q&gt;POST-AT^FREF_MARKET_VALUE_COMPANY(12/31/2015,12/31/2015,,,,0)&lt;/Q&gt;&lt;R&gt;1&lt;/R&gt;&lt;C&gt;1&lt;/C&gt;&lt;D xsi:type="xsd:double"&gt;2271.7953763727551&lt;/D&gt;&lt;/FQL&gt;&lt;FQL&gt;&lt;Q&gt;POST-AT^FF_SHLDRS_EQ(ANN_R,12/31/2015,12/31/2015)&lt;/Q&gt;&lt;R&gt;1&lt;/R&gt;&lt;C&gt;1&lt;/C&gt;&lt;D xsi:type="xsd:double"&gt;641.5&lt;/D&gt;&lt;/FQL&gt;&lt;FQL&gt;&lt;Q&gt;OMV-AT^FG_EMPLOYEES(12/31/2015,12/31/2015)&lt;/Q&gt;&lt;R&gt;1&lt;/R&gt;&lt;C&gt;1&lt;/C&gt;&lt;D xsi:type="xsd:double"&gt;24124&lt;/D&gt;&lt;/FQL&gt;&lt;FQL&gt;&lt;Q&gt;OMV-AT^FREF_MARKET_VALUE_COMPANY(12/31/2015,12/31/2015,,,,0)&lt;/Q&gt;&lt;R&gt;1&lt;/R&gt;&lt;C&gt;1&lt;/C&gt;&lt;D xsi:type="xsd:double"&gt;8551.6366828417777&lt;/D&gt;&lt;/FQL&gt;&lt;FQL&gt;&lt;Q&gt;OMV-AT^FF_SHLDRS_EQ(ANN_R,12/31/2015,12/31/2015)&lt;/Q&gt;&lt;R&gt;1&lt;/R&gt;&lt;C&gt;1&lt;/C&gt;&lt;D xsi:type="xsd:double"&gt;9441&lt;/D&gt;&lt;/FQL&gt;&lt;FQL&gt;&lt;Q&gt;VER-AT^FG_EMPLOYEES(12/31/2015,12/31/2015)&lt;/Q&gt;&lt;R&gt;1&lt;/R&gt;&lt;C&gt;1&lt;/C&gt;&lt;D xsi:type="xsd:double"&gt;3098&lt;/D&gt;&lt;/FQL&gt;&lt;FQL&gt;&lt;Q&gt;VER-AT^FREF_MARKET_VALUE_COMPANY(12/31/2015,12/31/2015,,,,0)&lt;/Q&gt;&lt;R&gt;1&lt;/R&gt;&lt;C&gt;1&lt;/C&gt;&lt;D xsi:type="xsd:double"&gt;2018.971475304902&lt;/D&gt;&lt;/FQL&gt;&lt;FQL&gt;&lt;Q&gt;VER-AT^FF_SHLDRS_EQ(ANN_R,12/31/2015,12/31/2015)&lt;/Q&gt;&lt;R&gt;1&lt;/R&gt;&lt;C&gt;1&lt;/C&gt;&lt;D xsi:type="xsd:double"&gt;4859.6&lt;/D&gt;&lt;/FQL&gt;&lt;FQL&gt;&lt;Q&gt;TKA-AT^FG_EMPLOYEES(12/31/2015,12/31/2015)&lt;/Q&gt;&lt;R&gt;1&lt;/R&gt;&lt;C&gt;1&lt;/C&gt;&lt;D xsi:type="xsd:double"&gt;17673&lt;/D&gt;&lt;/FQL&gt;&lt;FQL&gt;&lt;Q&gt;TKA-AT^FREF_MARKET_VALUE_COMPANY(12/31/2015,12/31/2015,,,,0)&lt;/Q&gt;&lt;R&gt;1&lt;/R&gt;&lt;C&gt;1&lt;/C&gt;&lt;D xsi:type="xsd:double"&gt;3351.0733318347329&lt;/D&gt;&lt;/FQL&gt;&lt;FQL&gt;&lt;Q&gt;TKA-AT^FF_SHLDRS_EQ(ANN_R,12/31/2015,12/31/2015)&lt;/Q&gt;&lt;R&gt;1&lt;/R&gt;&lt;C&gt;1&lt;/C&gt;&lt;D xsi:type="xsd:double"&gt;1832.929&lt;/D&gt;&lt;/FQL&gt;&lt;/Schema&gt;</t>
        </r>
      </text>
    </comment>
  </commentList>
</comments>
</file>

<file path=xl/sharedStrings.xml><?xml version="1.0" encoding="utf-8"?>
<sst xmlns="http://schemas.openxmlformats.org/spreadsheetml/2006/main" count="5477" uniqueCount="190">
  <si>
    <t>Majority-owned listed entities</t>
  </si>
  <si>
    <t>Minority-owned listed entities</t>
  </si>
  <si>
    <t>Majority owned non-listed enterprises</t>
  </si>
  <si>
    <t>Statutory corporations and quasi-corporations</t>
  </si>
  <si>
    <t>N° of enterprises</t>
  </si>
  <si>
    <t>N° of employees</t>
  </si>
  <si>
    <t>Value of enterprises</t>
  </si>
  <si>
    <t>Market</t>
  </si>
  <si>
    <t>Book equity</t>
  </si>
  <si>
    <t xml:space="preserve">Total </t>
  </si>
  <si>
    <t xml:space="preserve">Primary sectors </t>
  </si>
  <si>
    <t xml:space="preserve">Manufacturing </t>
  </si>
  <si>
    <t>Finance</t>
  </si>
  <si>
    <t xml:space="preserve">Telecoms </t>
  </si>
  <si>
    <t>Electricity and gas</t>
  </si>
  <si>
    <t xml:space="preserve">Other utilities </t>
  </si>
  <si>
    <t xml:space="preserve">Real estate </t>
  </si>
  <si>
    <t xml:space="preserve">Other activities </t>
  </si>
  <si>
    <t>Australia</t>
  </si>
  <si>
    <t>Austria</t>
  </si>
  <si>
    <t>Chile</t>
  </si>
  <si>
    <t>Czech Republic</t>
  </si>
  <si>
    <t>Estonia</t>
  </si>
  <si>
    <t>Finland</t>
  </si>
  <si>
    <t>France</t>
  </si>
  <si>
    <t>Greece</t>
  </si>
  <si>
    <t>Hungary</t>
  </si>
  <si>
    <t>Iceland</t>
  </si>
  <si>
    <t>Ireland</t>
  </si>
  <si>
    <t>Israel</t>
  </si>
  <si>
    <t>Italy</t>
  </si>
  <si>
    <t>Japan</t>
  </si>
  <si>
    <t>Korea</t>
  </si>
  <si>
    <t>Latvia</t>
  </si>
  <si>
    <t>Netherlands</t>
  </si>
  <si>
    <t>New Zealand</t>
  </si>
  <si>
    <t>Norway</t>
  </si>
  <si>
    <t>Slovak Republic</t>
  </si>
  <si>
    <t>Slovenia</t>
  </si>
  <si>
    <t>Spain</t>
  </si>
  <si>
    <t>Sweden</t>
  </si>
  <si>
    <t>Switzerland</t>
  </si>
  <si>
    <t>Turkey</t>
  </si>
  <si>
    <t>United States</t>
  </si>
  <si>
    <t>Costa Rica</t>
  </si>
  <si>
    <t>Brazil</t>
  </si>
  <si>
    <t xml:space="preserve">Total SOEs </t>
  </si>
  <si>
    <t>This sheet contains FactSet XML data for use with this workbook's =FDS codes.  Modifying the worksheet's contents may damage the workbook's =FDS functionality.</t>
  </si>
  <si>
    <t>India</t>
  </si>
  <si>
    <t>Argentina</t>
  </si>
  <si>
    <t>China</t>
  </si>
  <si>
    <t>Colombia</t>
  </si>
  <si>
    <t>Denmark</t>
  </si>
  <si>
    <t>Germany</t>
  </si>
  <si>
    <t>Poland</t>
  </si>
  <si>
    <t>United Kingdom</t>
  </si>
  <si>
    <t>Canada</t>
  </si>
  <si>
    <t xml:space="preserve">Lithuania </t>
  </si>
  <si>
    <t>Mexico</t>
  </si>
  <si>
    <t>Back to table of contents</t>
  </si>
  <si>
    <t>..</t>
  </si>
  <si>
    <t xml:space="preserve">Saudi Arabia (partial portfolio) </t>
  </si>
  <si>
    <r>
      <t xml:space="preserve">Notes: </t>
    </r>
    <r>
      <rPr>
        <sz val="10"/>
        <color theme="1"/>
        <rFont val="Arial"/>
        <family val="2"/>
      </rPr>
      <t>Enterprises in liquidation were not included in table. Five entities are not included owing to data unavailability: Ferrocarriles Argentinos S.E. (recently constituted); Nuevos Aires Del Sur S.A. (has not initiated activities); Playas Ferroviarias de Buenos Aires S.A. (recently constituted); Empresa Argentina de Navegación Áerea (recently constituted); and Instituto de Obras Sociales de las Fuerzas Armadas (being reorganised).</t>
    </r>
  </si>
  <si>
    <r>
      <t xml:space="preserve">Notes: </t>
    </r>
    <r>
      <rPr>
        <sz val="10"/>
        <color theme="1"/>
        <rFont val="Arial"/>
        <family val="2"/>
      </rPr>
      <t xml:space="preserve">Reporting does not include Airservices Australia, which is considered a “Government Business Enterprise” (an SOE in national nomenclature), because its objectives are predominantly public policy-related. As a general rule, the data comprises entities which (i) have a corporate form and (ii) engage in economic activities in the marketplace. The unlisted electricity and gas company Snowy Hydro Limited is only 13%-owned by the central level of government, but is reported as an SOE because the remaining shares are held by sub-national levels of government (58% by the Government of New South Wales and 29% by the Government of Victoria). Employment figures were not available for Moorebank Intermodal Copmany or the Australian Broadcasting Corporation. </t>
    </r>
  </si>
  <si>
    <r>
      <t xml:space="preserve">Notes: </t>
    </r>
    <r>
      <rPr>
        <sz val="10"/>
        <color theme="1"/>
        <rFont val="Arial"/>
        <family val="2"/>
      </rPr>
      <t>Since the 2012 edition of the dataset, the state-owned postal company has been reclassified from "transportation" to "other utilities".</t>
    </r>
  </si>
  <si>
    <r>
      <t xml:space="preserve">Notes: </t>
    </r>
    <r>
      <rPr>
        <sz val="10"/>
        <color theme="1"/>
        <rFont val="Arial"/>
        <family val="2"/>
      </rPr>
      <t xml:space="preserve">Figures only relate to federal parent Crown Corporations. For a small number of SOEs, employment figures are estimates provided by the authorities of Canada.  </t>
    </r>
    <r>
      <rPr>
        <i/>
        <sz val="10"/>
        <color theme="1"/>
        <rFont val="Arial"/>
        <family val="2"/>
      </rPr>
      <t xml:space="preserve"> </t>
    </r>
  </si>
  <si>
    <r>
      <t xml:space="preserve">Notes: </t>
    </r>
    <r>
      <rPr>
        <sz val="10"/>
        <color theme="1"/>
        <rFont val="Arial"/>
        <family val="2"/>
      </rPr>
      <t>Reporting comprises SOEs under the purview of the System of Public Enterprises (SEP) as well as all SOEs outside of SEP’s portfolio, with the exception of those operating in the defence sector. For one statutory SOE in the primary sectors, a negative equity value has been treated as zero.</t>
    </r>
    <r>
      <rPr>
        <i/>
        <sz val="10"/>
        <color theme="1"/>
        <rFont val="Arial"/>
        <family val="2"/>
      </rPr>
      <t xml:space="preserve"> </t>
    </r>
  </si>
  <si>
    <r>
      <t xml:space="preserve">Notes: </t>
    </r>
    <r>
      <rPr>
        <sz val="10"/>
        <color theme="1"/>
        <rFont val="Arial"/>
        <family val="2"/>
      </rPr>
      <t xml:space="preserve">Value figures are not available for majority-owned non-listed or statutory SOEs. </t>
    </r>
  </si>
  <si>
    <r>
      <t xml:space="preserve">Notes: </t>
    </r>
    <r>
      <rPr>
        <sz val="10"/>
        <color theme="1"/>
        <rFont val="Arial"/>
        <family val="2"/>
      </rPr>
      <t xml:space="preserve">SOEs in liquidation or bankruptcy are not included in aggregates. Enterprises reported as statutory corporations are “state enterprises” in national nomenclature. Enterprises reported as majority-owned listed and non-listed enterprises are those incorporated under the Act on Commercial Companies and Cooperatives (Act No. 90/2012) and in which the state holds partial or full ownership. Concerning methodological changes since 2012, Czech Post has been reclassified from "transportation" to "other utilities". One real estate company erroneously omitted in the 2012 edition has been included in the present edition of the dataset. </t>
    </r>
  </si>
  <si>
    <r>
      <t xml:space="preserve">Notes: </t>
    </r>
    <r>
      <rPr>
        <sz val="10"/>
        <color theme="1"/>
        <rFont val="Arial"/>
        <family val="2"/>
      </rPr>
      <t xml:space="preserve">Value figures are from end 2015, with two exceptions owing to different fiscal years: figures for the minority-owned listed firm SAS are from end October 2015 and figures for the non-listed Det Danske Klasselotteri are from 31 March 2016. One listed corporate entity (the shipping company Mols-Linien) in which Finansiel Stabilitet holds a 26.35% stake is excluded from reporting owing to the fact that government ownership occured as part of the bail-out of distressed banks and that no government ministry exercises material control over the company. </t>
    </r>
    <r>
      <rPr>
        <i/>
        <sz val="10"/>
        <color theme="1"/>
        <rFont val="Arial"/>
        <family val="2"/>
      </rPr>
      <t xml:space="preserve"> </t>
    </r>
  </si>
  <si>
    <r>
      <t xml:space="preserve">Notes: </t>
    </r>
    <r>
      <rPr>
        <sz val="10"/>
        <color theme="1"/>
        <rFont val="Arial"/>
        <family val="2"/>
      </rPr>
      <t>The negative equity value of the mining company Talvivaaran Oyj has been treated as zero in the sectoral aggregates. Following the bankruptcy of Talvivaaran Kaivososakeyhtiö Oyj in 2014, a newly created state-owned Terrafame Oy acquired the business and mining assets of Talvivaara, pending the final decision concerning the possible shutdown of the mining activities. SSAB, although technically a minority state-owned enterprise, is not included in the tables since it is headquartered in Sweden and this exercise concerns primarily enterprises that operate domestically (and are subject to regulation by the same government that exercises ownership). For information, at end-2015, SSAB employed 16 045 people, had a market value of EUR 1 121 million and a book equity value of EUR 4 831 million. Subsidiaries are not reported on separately. The state holding company Solidium Oyj is not included in reporting, to avoid double counting with its portfolio companies.</t>
    </r>
    <r>
      <rPr>
        <i/>
        <sz val="10"/>
        <color theme="1"/>
        <rFont val="Arial"/>
        <family val="2"/>
      </rPr>
      <t xml:space="preserve"> </t>
    </r>
  </si>
  <si>
    <r>
      <t xml:space="preserve">Notes: </t>
    </r>
    <r>
      <rPr>
        <sz val="10"/>
        <color theme="1"/>
        <rFont val="Arial"/>
        <family val="2"/>
      </rPr>
      <t>Value figures include negative book equity values for Areva (-2.5 billion EUR) and Air France (-375 million EUR), both as reported by FactSet.</t>
    </r>
    <r>
      <rPr>
        <i/>
        <sz val="10"/>
        <color theme="1"/>
        <rFont val="Arial"/>
        <family val="2"/>
      </rPr>
      <t xml:space="preserve"> </t>
    </r>
  </si>
  <si>
    <r>
      <t xml:space="preserve">Notes: </t>
    </r>
    <r>
      <rPr>
        <sz val="10"/>
        <color theme="1"/>
        <rFont val="Arial"/>
        <family val="2"/>
      </rPr>
      <t>Figures are from end 2014, with the exception of those related to listed minority-owned entities, which are from end 2015. Concerning methodological changes since 2012, the OECD Secretariat reclassified one SOE from the "electricity and gas" to "primary sectors" (Wismut GmbH).</t>
    </r>
  </si>
  <si>
    <r>
      <t xml:space="preserve">Notes: </t>
    </r>
    <r>
      <rPr>
        <sz val="10"/>
        <color theme="1"/>
        <rFont val="Arial"/>
        <family val="2"/>
      </rPr>
      <t xml:space="preserve">For both listed and non-listed companies, the reported book equity value is the nominal value of total shareholder capital. Reporting excludes a number of SOEs, notably the 18 non-listed companies under the portfolio of the Hellenic Asset Development Fund and all statutory SOEs. (The listed companies in the portfolio of HRADF are included in reporting.) The OECD Secretariat has made some adjustments to the data on listed entities, based on FactSet. (The original submission by the Greek authorities incorporated shareholdings of HRDAF that were below the 10% threshold, namely in Hellenic Bank of Greece, which have been excluded.) </t>
    </r>
    <r>
      <rPr>
        <i/>
        <sz val="10"/>
        <color theme="1"/>
        <rFont val="Arial"/>
        <family val="2"/>
      </rPr>
      <t xml:space="preserve"> </t>
    </r>
  </si>
  <si>
    <r>
      <t xml:space="preserve">Notes: </t>
    </r>
    <r>
      <rPr>
        <sz val="10"/>
        <color theme="1"/>
        <rFont val="Arial"/>
        <family val="2"/>
      </rPr>
      <t>Two large state-owned commercial banks are excluded from reporting, as they are considered temporary holdings taken during the restructuring of the financial services sector following its collapse in 2008. State majority shareholding in these companies is reportedly being prepared for sale. Also excluded from reporting are assets that form part of the failed banks’ estates’ “stability contribution” in late 2015, which included one of the aforementioned large commercial banks, for the same reason. Subsidiaries are not reportedly on separately and their equity value is included in parent companies’ figures.</t>
    </r>
    <r>
      <rPr>
        <i/>
        <sz val="10"/>
        <color theme="1"/>
        <rFont val="Arial"/>
        <family val="2"/>
      </rPr>
      <t xml:space="preserve"> </t>
    </r>
  </si>
  <si>
    <r>
      <t xml:space="preserve">Notes: </t>
    </r>
    <r>
      <rPr>
        <sz val="10"/>
        <color theme="1"/>
        <rFont val="Arial"/>
        <family val="2"/>
      </rPr>
      <t>The OECD Secretariat completed the data with value and employment figures for 3 state majority-owned entities (Jammu and Kashmir Bank, Madras Fertilizers and Orissa Minerals Development) and 6 minority-owned listed entities (Gujarat Industries Power Company, IDFC, Indraprastha Medical Corp., LIC Housing Finance, Repco Home Finance and Tata Communications), for which all data is from FactSet. Employment and book equity figures were not available for Madras Fertilisers, treated as zero.</t>
    </r>
    <r>
      <rPr>
        <i/>
        <sz val="10"/>
        <color theme="1"/>
        <rFont val="Arial"/>
        <family val="2"/>
      </rPr>
      <t xml:space="preserve"> </t>
    </r>
  </si>
  <si>
    <r>
      <rPr>
        <i/>
        <sz val="10"/>
        <color theme="1"/>
        <rFont val="Arial"/>
        <family val="2"/>
      </rPr>
      <t>Source:</t>
    </r>
    <r>
      <rPr>
        <sz val="10"/>
        <color theme="1"/>
        <rFont val="Arial"/>
        <family val="2"/>
      </rPr>
      <t xml:space="preserve"> Questionnaire response submitted by the Institute of Public Enterprise in India, compiled from the following sources: (i) 2015 Public Enterprise Survey published by the Department of Public Enterprises in the Ministry of Heavy Industries and Public Enterprises (Volumes 1 and 2); (ii) Prowess database provided by the Centre for Monitoring Indian Economy (CMIE India Ltd.); and (iii) the 2015 annual reports of Indian Post and Indian Railways. </t>
    </r>
  </si>
  <si>
    <r>
      <rPr>
        <i/>
        <sz val="10"/>
        <color theme="1"/>
        <rFont val="Arial"/>
        <family val="2"/>
      </rPr>
      <t>Source:</t>
    </r>
    <r>
      <rPr>
        <sz val="10"/>
        <color theme="1"/>
        <rFont val="Arial"/>
        <family val="2"/>
      </rPr>
      <t xml:space="preserve"> Questionnaire response submitted by the national authorities of Argentina. </t>
    </r>
  </si>
  <si>
    <r>
      <rPr>
        <i/>
        <sz val="10"/>
        <color theme="1"/>
        <rFont val="Arial"/>
        <family val="2"/>
      </rPr>
      <t>Source:</t>
    </r>
    <r>
      <rPr>
        <sz val="10"/>
        <color theme="1"/>
        <rFont val="Arial"/>
        <family val="2"/>
      </rPr>
      <t xml:space="preserve"> OECD Secretariat estimates based on company websites and annual reports for the Australian financial year 2014-15. </t>
    </r>
  </si>
  <si>
    <r>
      <rPr>
        <i/>
        <sz val="10"/>
        <color theme="1"/>
        <rFont val="Arial"/>
        <family val="2"/>
      </rPr>
      <t>Source:</t>
    </r>
    <r>
      <rPr>
        <sz val="10"/>
        <color theme="1"/>
        <rFont val="Arial"/>
        <family val="2"/>
      </rPr>
      <t xml:space="preserve"> Questionnaire response submitted by the national authorities of Austria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</si>
  <si>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the national authorities of Brazil (the Secretary of Coordination and Governance of State Enterprises, or SEST) and supplemented with additional information on listed companies obtained from FactSet. </t>
    </r>
  </si>
  <si>
    <r>
      <t xml:space="preserve">Notes: </t>
    </r>
    <r>
      <rPr>
        <sz val="10"/>
        <color theme="1"/>
        <rFont val="Arial"/>
        <family val="2"/>
      </rPr>
      <t>The book equity value of Brazil's majority-owned listed companies is reduced by the negative equity value of 256 million BRL recorded for Telebras at end-2015. Reporting only concerns federal SOEs accountable to SEST and as such excludes any state-owned statutory or quasi-corporations.</t>
    </r>
  </si>
  <si>
    <r>
      <rPr>
        <i/>
        <sz val="10"/>
        <color theme="1"/>
        <rFont val="Arial"/>
        <family val="2"/>
      </rPr>
      <t>Source:</t>
    </r>
    <r>
      <rPr>
        <sz val="10"/>
        <color theme="1"/>
        <rFont val="Arial"/>
        <family val="2"/>
      </rPr>
      <t xml:space="preserve"> Questionnaire response submitted by the national authorities of Canada. </t>
    </r>
  </si>
  <si>
    <r>
      <rPr>
        <i/>
        <sz val="10"/>
        <color theme="1"/>
        <rFont val="Arial"/>
        <family val="2"/>
      </rPr>
      <t>Source:</t>
    </r>
    <r>
      <rPr>
        <sz val="10"/>
        <color theme="1"/>
        <rFont val="Arial"/>
        <family val="2"/>
      </rPr>
      <t xml:space="preserve"> Questionnaire response submitted by the national authorities of Chile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</si>
  <si>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King Parallel Consulting in China, based on Wind database, entity annual reports and the 2015 State-owned Assets Supervision and Administration (SASAC) Yearbook. </t>
    </r>
  </si>
  <si>
    <r>
      <t xml:space="preserve">Notes: </t>
    </r>
    <r>
      <rPr>
        <sz val="10"/>
        <color theme="1"/>
        <rFont val="Arial"/>
        <family val="2"/>
      </rPr>
      <t>The figures reported under the category of “Central SOEs” are based on information published by SASAC for the entities under its purview and therefore may omit a number of economically important state-owned financial institutions. The categories used in the questionnaire response for China differ from those used for other countries. There is notably overlap between the categories of listed SOEs, all SOEs and central SOEs. Majority-owned listed SOEs in China have a number of non-listed subsidiaries which are not reflected in the number of SOEs reported in the category of “majority-owned listed entities”. However, the value and employment figures for those subsidiaries are included in parent company data. “All SOEs” includes all state-owned enterprises in China held at both the central and local levels of government, including both listed and unlisted entities. “Central SOEs” refers to state-owned enterprises held at the central level of government (by SASAC and other central government agencies), including both listed and unlisted entities. For the categories of “All SOEs” and “Central SOEs”, the reported value reflects book equity value. For central SOEs, employment figures by sector are estimates. Differences in data categorisation methods led to some different sectoral classifications, notably: chemical mining SOEs are included in the manufacturing sector; geological prospecting in other utilities; and gas in the primary sectors.</t>
    </r>
    <r>
      <rPr>
        <i/>
        <sz val="10"/>
        <color theme="1"/>
        <rFont val="Arial"/>
        <family val="2"/>
      </rPr>
      <t xml:space="preserve"> </t>
    </r>
  </si>
  <si>
    <r>
      <rPr>
        <i/>
        <sz val="10"/>
        <color theme="1"/>
        <rFont val="Arial"/>
        <family val="2"/>
      </rPr>
      <t>Source:</t>
    </r>
    <r>
      <rPr>
        <sz val="10"/>
        <color theme="1"/>
        <rFont val="Arial"/>
        <family val="2"/>
      </rPr>
      <t xml:space="preserve"> Questionnaire response submitted by the national authorities of Colombia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</si>
  <si>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the national authorities of the Czech Republic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</si>
  <si>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the national authorities of Denmark. </t>
    </r>
  </si>
  <si>
    <r>
      <rPr>
        <i/>
        <sz val="10"/>
        <color theme="1"/>
        <rFont val="Arial"/>
        <family val="2"/>
      </rPr>
      <t>Source:</t>
    </r>
    <r>
      <rPr>
        <sz val="10"/>
        <color theme="1"/>
        <rFont val="Arial"/>
        <family val="2"/>
      </rPr>
      <t xml:space="preserve"> Questionnaire response submitted by the national authorities of Estonia. </t>
    </r>
  </si>
  <si>
    <r>
      <rPr>
        <i/>
        <sz val="10"/>
        <color theme="1"/>
        <rFont val="Arial"/>
        <family val="2"/>
      </rPr>
      <t>Source:</t>
    </r>
    <r>
      <rPr>
        <sz val="10"/>
        <color theme="1"/>
        <rFont val="Arial"/>
        <family val="2"/>
      </rPr>
      <t xml:space="preserve"> Questionnaire response submitted by the national authorities of Finland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</si>
  <si>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the national authorities of France and supplemented with additional information on listed companies obtained from FactSet. </t>
    </r>
  </si>
  <si>
    <r>
      <rPr>
        <i/>
        <sz val="10"/>
        <color theme="1"/>
        <rFont val="Arial"/>
        <family val="2"/>
      </rPr>
      <t>Source:</t>
    </r>
    <r>
      <rPr>
        <sz val="10"/>
        <color theme="1"/>
        <rFont val="Arial"/>
        <family val="2"/>
      </rPr>
      <t xml:space="preserve"> Data compiled by the OECD Secretariat, based on the German government's annual report on state ownership (</t>
    </r>
    <r>
      <rPr>
        <i/>
        <sz val="10"/>
        <color theme="1"/>
        <rFont val="Arial"/>
        <family val="2"/>
      </rPr>
      <t>Die Beteiligungen des Bundes: Beteiligungsbericht 2016</t>
    </r>
    <r>
      <rPr>
        <sz val="10"/>
        <color theme="1"/>
        <rFont val="Arial"/>
        <family val="2"/>
      </rPr>
      <t xml:space="preserve">). </t>
    </r>
  </si>
  <si>
    <r>
      <rPr>
        <i/>
        <sz val="10"/>
        <color theme="1"/>
        <rFont val="Arial"/>
        <family val="2"/>
      </rPr>
      <t>Source:</t>
    </r>
    <r>
      <rPr>
        <sz val="10"/>
        <color theme="1"/>
        <rFont val="Arial"/>
        <family val="2"/>
      </rPr>
      <t xml:space="preserve"> Questionnaire response submitted by the national authorities of Greece and supplemented with additional information on listed companies obtained from FactSet. </t>
    </r>
  </si>
  <si>
    <r>
      <rPr>
        <i/>
        <sz val="10"/>
        <color theme="1"/>
        <rFont val="Arial"/>
        <family val="2"/>
      </rPr>
      <t>Source:</t>
    </r>
    <r>
      <rPr>
        <sz val="10"/>
        <color theme="1"/>
        <rFont val="Arial"/>
        <family val="2"/>
      </rPr>
      <t xml:space="preserve"> Questionnaire response submitted by the national authorities of Hungary.    </t>
    </r>
  </si>
  <si>
    <r>
      <rPr>
        <i/>
        <sz val="10"/>
        <color theme="1"/>
        <rFont val="Arial"/>
        <family val="2"/>
      </rPr>
      <t xml:space="preserve">Source: </t>
    </r>
    <r>
      <rPr>
        <sz val="10"/>
        <color theme="1"/>
        <rFont val="Arial"/>
        <family val="2"/>
      </rPr>
      <t xml:space="preserve">Questionnaire response submitted by the national authorities of Iceland. </t>
    </r>
  </si>
  <si>
    <r>
      <rPr>
        <i/>
        <sz val="10"/>
        <color theme="1"/>
        <rFont val="Arial"/>
        <family val="2"/>
      </rPr>
      <t>Source:</t>
    </r>
    <r>
      <rPr>
        <sz val="10"/>
        <color theme="1"/>
        <rFont val="Arial"/>
        <family val="2"/>
      </rPr>
      <t xml:space="preserve"> Questionnaire response submitted by the national authorities of Ireland. </t>
    </r>
  </si>
  <si>
    <r>
      <t xml:space="preserve">Notes: </t>
    </r>
    <r>
      <rPr>
        <sz val="10"/>
        <color theme="1"/>
        <rFont val="Arial"/>
        <family val="2"/>
      </rPr>
      <t xml:space="preserve">Changes in valuation methodology may have occurred since the 2012 edition of the dataset.  </t>
    </r>
    <r>
      <rPr>
        <i/>
        <sz val="10"/>
        <color theme="1"/>
        <rFont val="Arial"/>
        <family val="2"/>
      </rPr>
      <t xml:space="preserve"> </t>
    </r>
  </si>
  <si>
    <r>
      <rPr>
        <i/>
        <sz val="10"/>
        <color theme="1"/>
        <rFont val="Arial"/>
        <family val="2"/>
      </rPr>
      <t>Source:</t>
    </r>
    <r>
      <rPr>
        <sz val="10"/>
        <color theme="1"/>
        <rFont val="Arial"/>
        <family val="2"/>
      </rPr>
      <t xml:space="preserve"> Questionnaire response submitted by the national authorities of Israel. </t>
    </r>
  </si>
  <si>
    <r>
      <t xml:space="preserve">Notes: </t>
    </r>
    <r>
      <rPr>
        <sz val="10"/>
        <color theme="1"/>
        <rFont val="Arial"/>
        <family val="2"/>
      </rPr>
      <t xml:space="preserve">Questionnaire response originally classified some SOEs with exchange-traded bonds as listed entities. These would not be considered “listed” for the purpose of this exercise and have been reclassified as non-listed. State-owned statutory corporations, quasi-corporations and banks are not considered SOEs by national definitions and as such are omitted from reporting. The reported value of enterprises was based on total assets (rather than book equity) and is therefore not included in the table. </t>
    </r>
  </si>
  <si>
    <r>
      <rPr>
        <i/>
        <sz val="10"/>
        <color theme="1"/>
        <rFont val="Arial"/>
        <family val="2"/>
      </rPr>
      <t>Source:</t>
    </r>
    <r>
      <rPr>
        <sz val="10"/>
        <color theme="1"/>
        <rFont val="Arial"/>
        <family val="2"/>
      </rPr>
      <t xml:space="preserve"> Questionnaire response submitted by the national authorities of Italy. </t>
    </r>
  </si>
  <si>
    <r>
      <t xml:space="preserve">Notes: </t>
    </r>
    <r>
      <rPr>
        <sz val="10"/>
        <color theme="1"/>
        <rFont val="Arial"/>
        <family val="2"/>
      </rPr>
      <t xml:space="preserve">In line with the methodology adopted in 2012, the category of majority-owned listed SOEs includes a number of SOEs in which the state holds minority shares of the capital but are considered SOEs because their ownership and governance arrangements accord the central government effective control. Concerning methodological changes since 2012, two SOEs previously reported as subsidiaries are now reported on separately: Enel Green Power SpA (previously reported as part of Enel SpA Group) and Saipem SpA (previously reported as part of Eni SpA Group).  </t>
    </r>
  </si>
  <si>
    <r>
      <rPr>
        <i/>
        <sz val="10"/>
        <color theme="1"/>
        <rFont val="Arial"/>
        <family val="2"/>
      </rPr>
      <t>Source:</t>
    </r>
    <r>
      <rPr>
        <sz val="10"/>
        <color theme="1"/>
        <rFont val="Arial"/>
        <family val="2"/>
      </rPr>
      <t xml:space="preserve"> Questionnaire response submitted by the national authorities of Japan. </t>
    </r>
  </si>
  <si>
    <r>
      <t xml:space="preserve">Notes: </t>
    </r>
    <r>
      <rPr>
        <sz val="10"/>
        <color theme="1"/>
        <rFont val="Arial"/>
        <family val="2"/>
      </rPr>
      <t>Figures are based on Japanese fiscal year 2015, beginning on 1 April 2015 and ending on 31 March 2016 (with the exception of Japan Tobacco, whose fiscal year ends December 2015). Some employment figures for statutory corporations are from latest available date. The Japanese authorities did not consider the listed Tokyo Electric Power Company (TEPCO) an SOE for the purpose of this exercise. For information, over 50% of TEPCO’s shares are held by the Nuclear Damage Compensation and Decommissioning Facilitation Corporation (NDF), whose ownership is shared between the Government of Japan and a number of energy companies. Concerning methodological changes since 2012, 14 statutory and quasi-corporations previously included in the dataset have been excluded because they do not engage in economic activities and therefore do not fall under the newly defined scope of the dataset. Two majority-owned non-listed entities in the "other activities" category were excluded for the same reason (JESCO and NACCS). Two airports previously categorised as statutory corporations have been shifted to the majority-owned non-listed category (Narita International Airport and New Kansai Airport).</t>
    </r>
  </si>
  <si>
    <r>
      <rPr>
        <i/>
        <sz val="10"/>
        <color theme="1"/>
        <rFont val="Arial"/>
        <family val="2"/>
      </rPr>
      <t>Source:</t>
    </r>
    <r>
      <rPr>
        <sz val="10"/>
        <color theme="1"/>
        <rFont val="Arial"/>
        <family val="2"/>
      </rPr>
      <t xml:space="preserve"> Questionnaire response submitted by the national authorities of Korea and supplemented with additional information on listed companies obtained from FactSet. </t>
    </r>
  </si>
  <si>
    <r>
      <t xml:space="preserve">Notes: </t>
    </r>
    <r>
      <rPr>
        <sz val="10"/>
        <color theme="1"/>
        <rFont val="Arial"/>
        <family val="2"/>
      </rPr>
      <t>The majority-owned listed SOEs included in reporting are those that are subject to the Act on the Management of Public Institutions and satisfy either of the following conditions: (i) more than 50 percent of shares are owned by the government and/or other public institutions; or (ii) the government and/or other public institutions hold at least 30 percent of shares and have de facto control over decision-making on policies. Two listed entities identified by the OECD Secretariat as majority-owned listed SOEs have been excluded from the dataset because they are not considered SOEs by the Korean authorities. This concerns Han Kook Capital (in which the Military Mutual Aid Association, which according to the Korean authorities does not represent the state, held 79.6% of shares at end 2015) and Daewoo Shipbuilding and Marine (in which the Korean Development Bank held a 79.56% shareholding, but only for the purpose of restructuring and without granting the state influence on corporate decision-making). Concerning methodological changes since 2012, two listed SOEs previously included in reporting have notably been placed in a different sectoral classification: Korea District Heating Corporation has been shifted from "electricity and gas" to "other utilities" and KEPCO Engineering and Construction Company has been shifted from "other activities" to "electricity and gas". The latter company manufactures power plants and is a subsidiary of the electricity generation company Korea Electric Power Corporation (KEPCO). The OECD Secretariat added 11 state minority-owned listed companies (mostly in the manufacturing sector) that were not previously included in reporting, based on FactSet. They do not fall under the scope of the Korean Act on the Management of Public Institutions.</t>
    </r>
  </si>
  <si>
    <r>
      <rPr>
        <i/>
        <sz val="10"/>
        <color theme="1"/>
        <rFont val="Arial"/>
        <family val="2"/>
      </rPr>
      <t>Source:</t>
    </r>
    <r>
      <rPr>
        <sz val="10"/>
        <color theme="1"/>
        <rFont val="Arial"/>
        <family val="2"/>
      </rPr>
      <t xml:space="preserve"> Questionnaire response submitted by the national authorities of Latvia. </t>
    </r>
  </si>
  <si>
    <r>
      <t xml:space="preserve">Notes: </t>
    </r>
    <r>
      <rPr>
        <sz val="10"/>
        <color theme="1"/>
        <rFont val="Arial"/>
        <family val="2"/>
      </rPr>
      <t>Figures on the listed state minority-owned Latvian Shipping Company are from FactSet. Concerning methodological changes since 2012, some entities previously excluded from reporting have been added. This includes: the telecoms company Latvijas mobilais telefons (which is indirectly held through other majority-owned SOEs); the electricity company Rigas siltums (in which the central government holds 48.99% directly and 0.005% through another SOE, while the Riga city council holds 49%); and two SOE subsidiaries engaged in real estate management. A few changes in classification of entities have taken place, notably the following: four transportation companies previously included in the "other activities" category have been shifted to the "transportation" category; and the National Opera has been reclassified as a statutory corporation.</t>
    </r>
  </si>
  <si>
    <r>
      <rPr>
        <i/>
        <sz val="10"/>
        <color theme="1"/>
        <rFont val="Arial"/>
        <family val="2"/>
      </rPr>
      <t>Source:</t>
    </r>
    <r>
      <rPr>
        <sz val="10"/>
        <color theme="1"/>
        <rFont val="Arial"/>
        <family val="2"/>
      </rPr>
      <t xml:space="preserve"> Questionnaire response submitted by the national authorities of Lithuania. </t>
    </r>
  </si>
  <si>
    <r>
      <t xml:space="preserve">Notes: </t>
    </r>
    <r>
      <rPr>
        <sz val="10"/>
        <color theme="1"/>
        <rFont val="Arial"/>
        <family val="2"/>
      </rPr>
      <t>Five listed subsidiaries of SOEs are not reported on separately in the aggregated tables, but are included in the consolidated figures of their (unlisted) parent companies. This concerns the three subsidiaries of Lietuvos Energija (Lietuvos Energijos Gamyba, the power distribution company LESTO and the natural gas distribution company Lietuvos Dujos) and the two subsidiaries of EPSO-G (Amber Grid and Litgrid). As of 1 January 2016, a number of changes in the energy sector took place and are not reflected in the tables since they occurred after the reporting period. This includes notably the merger of Lietuvos Dujos and Lesto into a new listed entity Energijos Skirstymo Operatorius, which is 94.98% state-owned via Lietuvos Energija and undertakes electricity and natural gas supply and distribution. Lietuvos Dujos was state minority-owned in 2012. The state increased its shareholding to a majority stake prior to the company's aforementioned merger with Lesto.</t>
    </r>
  </si>
  <si>
    <r>
      <rPr>
        <i/>
        <sz val="10"/>
        <color theme="1"/>
        <rFont val="Arial"/>
        <family val="2"/>
      </rPr>
      <t>Source:</t>
    </r>
    <r>
      <rPr>
        <sz val="10"/>
        <color theme="1"/>
        <rFont val="Arial"/>
        <family val="2"/>
      </rPr>
      <t xml:space="preserve"> Questionnaire response submitted by the national authorities of Mexico. </t>
    </r>
  </si>
  <si>
    <r>
      <t xml:space="preserve">Notes: </t>
    </r>
    <r>
      <rPr>
        <sz val="10"/>
        <color theme="1"/>
        <rFont val="Arial"/>
        <family val="2"/>
      </rPr>
      <t>The Mexican authorities report that they are reviewing the criteria for classification of public entities as SOEs. As such, the SOEs included in national reporting may change in future editions of the dataset. In the category of statutory and quasi-corporations, the employment and value figures for two SOEs are not included in the sectoral aggregates due to the fact that these enterprises have a different financial and budget regime than the other SOEs. This concerns Petróleos Mexicanos (primary sectors) and Comisión Federal de Electricidad (electricity and gas). For information, as of end-2015, Petróleos Mexicanos has 136 228 employees and is valued at MXN -1 331 675.9 million (includes the value of subsidiaries). Comisión Federal de Electricidad has 95 513 employees and is valued at MXN 129 946.7 million.</t>
    </r>
  </si>
  <si>
    <r>
      <rPr>
        <i/>
        <sz val="10"/>
        <color theme="1"/>
        <rFont val="Arial"/>
        <family val="2"/>
      </rPr>
      <t>Source:</t>
    </r>
    <r>
      <rPr>
        <sz val="10"/>
        <color theme="1"/>
        <rFont val="Arial"/>
        <family val="2"/>
      </rPr>
      <t xml:space="preserve"> Questionnaire response submitted by the national authorities of the Netherlands and supplemented with additional information on listed companies obtained from FactSet. </t>
    </r>
  </si>
  <si>
    <r>
      <t xml:space="preserve">Notes: </t>
    </r>
    <r>
      <rPr>
        <sz val="10"/>
        <color theme="1"/>
        <rFont val="Arial"/>
        <family val="2"/>
      </rPr>
      <t>Concerning methodological changes since the 2012 edition, there is one more electricity and gas company, reflecting an erroneous omission in previous reporting.</t>
    </r>
  </si>
  <si>
    <r>
      <rPr>
        <i/>
        <sz val="10"/>
        <color theme="1"/>
        <rFont val="Arial"/>
        <family val="2"/>
      </rPr>
      <t>Source:</t>
    </r>
    <r>
      <rPr>
        <sz val="10"/>
        <color theme="1"/>
        <rFont val="Arial"/>
        <family val="2"/>
      </rPr>
      <t xml:space="preserve"> Questionnaire response submitted by the national authorities of New Zealand and supplemented with additional information on listed companies obtained from FactSet. </t>
    </r>
  </si>
  <si>
    <r>
      <t xml:space="preserve">Notes: </t>
    </r>
    <r>
      <rPr>
        <sz val="10"/>
        <color theme="1"/>
        <rFont val="Arial"/>
        <family val="2"/>
      </rPr>
      <t>All figures are for the New Zealand financial year ending 30 June 2015. For majority-owned non-listed entities, the value figures are based on book equity. For one non-listed majority-owned enterprise in the transportation sector, the negative book equity value was treated as zero. For two statutory corporations, employment figures were not available. Methodological changes since 2012 include notably: (1) a broader scope of reporting (to include Statutory Crown entities, Crown-owned Companies, entities that sit on Schedule 4A of the Public Finance Act and Crown Research Institutes) and (2) sectoral reclassifications which the New Zealand authorities considered more accurate.</t>
    </r>
  </si>
  <si>
    <r>
      <rPr>
        <i/>
        <sz val="10"/>
        <color theme="1"/>
        <rFont val="Arial"/>
        <family val="2"/>
      </rPr>
      <t>Source:</t>
    </r>
    <r>
      <rPr>
        <sz val="10"/>
        <color theme="1"/>
        <rFont val="Arial"/>
        <family val="2"/>
      </rPr>
      <t xml:space="preserve"> Questionnaire response submitted by the national authorities of Norway and supplemented with additional information on listed companies obtained from FactSet. </t>
    </r>
  </si>
  <si>
    <r>
      <t xml:space="preserve">Notes: </t>
    </r>
    <r>
      <rPr>
        <sz val="10"/>
        <color theme="1"/>
        <rFont val="Arial"/>
        <family val="2"/>
      </rPr>
      <t>(i) Concerning methodological changes since 2012, three minority-owned listed companies in the manufacturing sector, all indirectly held by Aker Kvaerner Holding (which is itself 30% owned by the Norwegian state as represented by the Ministry of Trade and Industry), were omitted from 2012 reporting (Aker Solutions, Kvaerner and Akastor). (ii) The scope of entities included in reporting is based on the Norwegian state’s definition of SOE, which makes no reference to enterprises’ degree of engagement in economic activities. As a result, it is possible that some entities reported under the category of “statutory corporations and quasi-corporations” would fall outside of the intended scope of this report.</t>
    </r>
  </si>
  <si>
    <r>
      <rPr>
        <i/>
        <sz val="10"/>
        <color theme="1"/>
        <rFont val="Arial"/>
        <family val="2"/>
      </rPr>
      <t>Source:</t>
    </r>
    <r>
      <rPr>
        <sz val="10"/>
        <color theme="1"/>
        <rFont val="Arial"/>
        <family val="2"/>
      </rPr>
      <t xml:space="preserve"> Questionnaire response submitted by the national authorities of Poland and supplemented with additional information on listed companies obtained from FactSet. </t>
    </r>
  </si>
  <si>
    <r>
      <t xml:space="preserve">Notes: </t>
    </r>
    <r>
      <rPr>
        <sz val="10"/>
        <color theme="1"/>
        <rFont val="Arial"/>
        <family val="2"/>
      </rPr>
      <t>Only SOEs with ongoing operations were included in the data. Reporting only includes SOEs under the purview of the Ministry of Treasury. Four listed entities not included in questionnaire submission have been added by the OECD Secretariat, based on FactSet: Bank Ochrony Srodowiska; Jastrzebska Spolka Weglowa; Torpol; and PKP Cargo.</t>
    </r>
  </si>
  <si>
    <r>
      <rPr>
        <i/>
        <sz val="10"/>
        <color theme="1"/>
        <rFont val="Arial"/>
        <family val="2"/>
      </rPr>
      <t>Source:</t>
    </r>
    <r>
      <rPr>
        <sz val="10"/>
        <color theme="1"/>
        <rFont val="Arial"/>
        <family val="2"/>
      </rPr>
      <t xml:space="preserve"> Questionnaire response submitted by the Public Investment Fund of Saudi Arabia and supplemented with additional information on listed companies obtained from FactSet. </t>
    </r>
  </si>
  <si>
    <r>
      <t xml:space="preserve">Notes: </t>
    </r>
    <r>
      <rPr>
        <sz val="10"/>
        <color theme="1"/>
        <rFont val="Arial"/>
        <family val="2"/>
      </rPr>
      <t xml:space="preserve">Data on unlisted entities only concerns the portfolio of the Public Investment Fund. Data on listed entities includes companies with shareholdings held by the Public Investment Fund, the Government of Saudi Arabia and/or the Public Pension Agency. </t>
    </r>
  </si>
  <si>
    <r>
      <rPr>
        <i/>
        <sz val="10"/>
        <color theme="1"/>
        <rFont val="Arial"/>
        <family val="2"/>
      </rPr>
      <t>Source:</t>
    </r>
    <r>
      <rPr>
        <sz val="10"/>
        <color theme="1"/>
        <rFont val="Arial"/>
        <family val="2"/>
      </rPr>
      <t xml:space="preserve"> Questionnaire response submitted by the national authorities of the Slovak Republic. </t>
    </r>
  </si>
  <si>
    <r>
      <t xml:space="preserve">Notes: </t>
    </r>
    <r>
      <rPr>
        <sz val="10"/>
        <color theme="1"/>
        <rFont val="Arial"/>
        <family val="2"/>
      </rPr>
      <t xml:space="preserve">Information on the value of the SOEs included in reporting was not available.  </t>
    </r>
  </si>
  <si>
    <r>
      <rPr>
        <i/>
        <sz val="10"/>
        <color theme="1"/>
        <rFont val="Arial"/>
        <family val="2"/>
      </rPr>
      <t>Source:</t>
    </r>
    <r>
      <rPr>
        <sz val="10"/>
        <color theme="1"/>
        <rFont val="Arial"/>
        <family val="2"/>
      </rPr>
      <t xml:space="preserve"> Questionnaire response submitted by the national authorities of Slovenia and supplemented with additional information on listed companies obtained from FactSet. </t>
    </r>
  </si>
  <si>
    <r>
      <t xml:space="preserve">Notes: </t>
    </r>
    <r>
      <rPr>
        <sz val="10"/>
        <color theme="1"/>
        <rFont val="Arial"/>
        <family val="2"/>
      </rPr>
      <t xml:space="preserve">Negative book equity values are treated as zero. For listed companies, book equity values are from end 2015, but market values are from 15 September 2016. </t>
    </r>
  </si>
  <si>
    <r>
      <rPr>
        <i/>
        <sz val="10"/>
        <color theme="1"/>
        <rFont val="Arial"/>
        <family val="2"/>
      </rPr>
      <t>Source:</t>
    </r>
    <r>
      <rPr>
        <sz val="10"/>
        <color theme="1"/>
        <rFont val="Arial"/>
        <family val="2"/>
      </rPr>
      <t xml:space="preserve"> Questionnaire response submitted by the national authorities of Spain and supplemented with additional information on listed companies obtained from FactSet. </t>
    </r>
  </si>
  <si>
    <r>
      <t xml:space="preserve">Notes: </t>
    </r>
    <r>
      <rPr>
        <sz val="10"/>
        <color theme="1"/>
        <rFont val="Arial"/>
        <family val="2"/>
      </rPr>
      <t>For the majority-owned non-listed enterprises, national reporting did not disaggregate value figures by sector.</t>
    </r>
  </si>
  <si>
    <r>
      <rPr>
        <i/>
        <sz val="10"/>
        <color theme="1"/>
        <rFont val="Arial"/>
        <family val="2"/>
      </rPr>
      <t>Source:</t>
    </r>
    <r>
      <rPr>
        <sz val="10"/>
        <color theme="1"/>
        <rFont val="Arial"/>
        <family val="2"/>
      </rPr>
      <t xml:space="preserve"> Questionnaire response submitted by the national authorities of Sweden and supplemented with additional information on listed companies obtained from FactSet. </t>
    </r>
  </si>
  <si>
    <r>
      <t xml:space="preserve">Notes: </t>
    </r>
    <r>
      <rPr>
        <sz val="10"/>
        <color theme="1"/>
        <rFont val="Arial"/>
        <family val="2"/>
      </rPr>
      <t>The Government of Sweden holds an 80.8% equity stake in Fernheizwerk Neukölln AG, a water distribution company operating and headquartered in Berlin. It is not included in the tables since this exercise concerns primarily enterprises that operate domestically (and are subject to regulation by the same government that exercises ownership). Concerning methodological changes since the 2012 edition, some sectoral classifications may have changed.</t>
    </r>
  </si>
  <si>
    <r>
      <rPr>
        <i/>
        <sz val="10"/>
        <color theme="1"/>
        <rFont val="Arial"/>
        <family val="2"/>
      </rPr>
      <t>Source:</t>
    </r>
    <r>
      <rPr>
        <sz val="10"/>
        <color theme="1"/>
        <rFont val="Arial"/>
        <family val="2"/>
      </rPr>
      <t xml:space="preserve"> Questionnaire response submitted by the national authorities of Switzerland and supplemented with additional information on listed companies obtained from FactSet. </t>
    </r>
  </si>
  <si>
    <r>
      <t xml:space="preserve">Notes: </t>
    </r>
    <r>
      <rPr>
        <sz val="10"/>
        <color theme="1"/>
        <rFont val="Arial"/>
        <family val="2"/>
      </rPr>
      <t xml:space="preserve">Employment figures are based on full time equivalents (FTEs). All enterprises producing so-called “merit goods” (mostly in the domain of culture and education) are excluded, as they operate in traditionally highly subsidised markets. Likewise, the national unit for air traffic control operating under monopolistic conditions is not included in reporting. No changes in methodology since the 2012 edition were reported.  </t>
    </r>
  </si>
  <si>
    <r>
      <rPr>
        <i/>
        <sz val="10"/>
        <color theme="1"/>
        <rFont val="Arial"/>
        <family val="2"/>
      </rPr>
      <t xml:space="preserve">Source: </t>
    </r>
    <r>
      <rPr>
        <sz val="10"/>
        <color theme="1"/>
        <rFont val="Arial"/>
        <family val="2"/>
      </rPr>
      <t xml:space="preserve">Questionnaire response submitted by the national authorities of Turkey and supplemented with additional information on listed companies obtained from FactSet. </t>
    </r>
  </si>
  <si>
    <r>
      <t xml:space="preserve">Notes: </t>
    </r>
    <r>
      <rPr>
        <sz val="10"/>
        <color theme="1"/>
        <rFont val="Arial"/>
        <family val="2"/>
      </rPr>
      <t>Reporting includes SOEs under the purview of both the Undersecretariat of the Treasury and the Turkish Privatisation Administration. Two listed companies in which the state owns only a minority equity shareholding (Emlak Konut and Turkish Airlines) are reported on as majority-owned listed entities because their ownership and governance arrangements accord the government effective control. Employment figures for the listed real estate company Emlak Konut are from end 2012 since more recent figures were not available. Reporting does not include companies under the purview of the Privatisation Administration that are currently in the process of liquidation. Subsidiaries of Savings Deposit Insurance Fund (TMSF) are excluded because entities in TMSF’s portfolio are owned for a limited duration arising out of bankruptcy or liquidation. Concerning methodological changes since 2012, Vakifbank, which was reported as a majority-owned listed SOE in 2012, is excluded from the present edition. Its shares are not owned by the government and the ownership rights attached to the shares owned by various foundations are exercised by the General Directorate of Foundations. Two companies have been added to the dataset: Borsa İstanbul A.Ş. (founded by the Capital Markets Board Law No. 6362) and Türkiye Petrolleri Petrol Dağıtım A.Ş., which was a subsidiary of Turkish Petroleum Overseas Company Limited and was taken into the privatisation portfolio in 2015.</t>
    </r>
    <r>
      <rPr>
        <i/>
        <sz val="10"/>
        <color theme="1"/>
        <rFont val="Arial"/>
        <family val="2"/>
      </rPr>
      <t xml:space="preserve"> </t>
    </r>
  </si>
  <si>
    <r>
      <rPr>
        <i/>
        <sz val="10"/>
        <color theme="1"/>
        <rFont val="Arial"/>
        <family val="2"/>
      </rPr>
      <t>Source:</t>
    </r>
    <r>
      <rPr>
        <sz val="10"/>
        <color theme="1"/>
        <rFont val="Arial"/>
        <family val="2"/>
      </rPr>
      <t xml:space="preserve"> Questionnaire response submitted by the national authorities of the United Kingdom and supplemented with additional information on listed companies obtained from FactSet. </t>
    </r>
  </si>
  <si>
    <r>
      <t xml:space="preserve">Notes: </t>
    </r>
    <r>
      <rPr>
        <sz val="10"/>
        <color theme="1"/>
        <rFont val="Arial"/>
        <family val="2"/>
      </rPr>
      <t xml:space="preserve">Concerning methodological changes since the 2012 edition, the following SOEs previously not included in reporting are now included: British Business Bank, UKAR, Network Rail, Highways England (it remains to be verified which of these SOEs were created and which already existed but were simply excluded from reporting). The Nuclear Decommissioning Authority, previously excluded from the scope of reporting, is now included. National Air Traffic Services (NATS) has been reclassified from "other activities" to "transportation". Post Office Ltd. (previously a subsidiary of Royal Mail) is included in reporting under "other utilities". Two SOEs previously included in reporting (Met Office and UK Hydrographic Office) are no longer included because they are not in the portfolio of UK Government Investments (UKGI). The significant increase in the value of majority-owned non-listed SOEs since can be primarily attributed to the addition of UKAR, Highways England and Network Rail. </t>
    </r>
  </si>
  <si>
    <r>
      <rPr>
        <i/>
        <sz val="10"/>
        <color theme="1"/>
        <rFont val="Arial"/>
        <family val="2"/>
      </rPr>
      <t>Source:</t>
    </r>
    <r>
      <rPr>
        <sz val="10"/>
        <color theme="1"/>
        <rFont val="Arial"/>
        <family val="2"/>
      </rPr>
      <t xml:space="preserve"> OECD Secretariat calculations based on entity annual reports and FactSet. </t>
    </r>
  </si>
  <si>
    <t>-</t>
  </si>
  <si>
    <t>All central SOEs</t>
  </si>
  <si>
    <t>All SOEs (central and sub-national SOEs)</t>
  </si>
  <si>
    <t>Aggregate data on state-owned enterprises and partly state-owned enterprises: Argentina (USD mn)</t>
  </si>
  <si>
    <t>State-owned enterprises (SOEs)</t>
  </si>
  <si>
    <t>Partly state-owned enterprises (PSOEs)</t>
  </si>
  <si>
    <t>Aggregate data on state-owned enterprises and partly state-owned enterprises: China (USD mn)</t>
  </si>
  <si>
    <t xml:space="preserve">State-owned enterprises (SOEs) </t>
  </si>
  <si>
    <t>Aggregate data on state-owned enterprises and partly state-owned enterprises: Australia (USD mn)</t>
  </si>
  <si>
    <t>Aggregate data on state-owned enterprises and partly state-owned enterprises: Austria (USD mn)</t>
  </si>
  <si>
    <t>Aggregate data on state-owned enterprises and partly state-owned enterprises: Brazil (USD mn)</t>
  </si>
  <si>
    <t>Aggregate data on state-owned enterprises and partly state-owned enterprises: Canada (USD mn)</t>
  </si>
  <si>
    <t>Aggregate data on state-owned enterprises and partly state-owned enterprises: Chile (USD mn)</t>
  </si>
  <si>
    <t>Aggregate data on state-owned enterprises and partly state-owned enterprises: Colombia (USD mn)</t>
  </si>
  <si>
    <t>Aggregate data on state-owned enterprises and partly state-owned enterprises: Costa Rica (USD mn)</t>
  </si>
  <si>
    <t>Aggregate data on state-owned enterprises and partly state-owned enterprises: Czech Republic (USD mn)</t>
  </si>
  <si>
    <t>Aggregate data on state-owned enterprises and partly state-owned enterprises: Denmark (USD mn)</t>
  </si>
  <si>
    <t>Aggregate data on state-owned enterprises and partly state-owned enterprises: Estonia (USD mn)</t>
  </si>
  <si>
    <t>Aggregate data on state-owned enterprises and partly state-owned enterprises: Finland (USD mn)</t>
  </si>
  <si>
    <t>Aggregate data on state-owned enterprises and partly state-owned enterprises: France (USD mn)</t>
  </si>
  <si>
    <t>Aggregate data on state-owned enterprises and partly state-owned enterprises: Germany (USD mn)</t>
  </si>
  <si>
    <t>Aggregate data on state-owned enterprises and partly state-owned enterprises: Greece (USD mn)</t>
  </si>
  <si>
    <t>Aggregate data on state-owned enterprises and partly state-owned enterprises: Hungary (USD mn)</t>
  </si>
  <si>
    <t>Aggregate data on state-owned enterprises and partly state-owned enterprises: Iceland (USD mn)</t>
  </si>
  <si>
    <t>Aggregate data on state-owned enterprises and partly state-owned enterprises: India (USD mn)</t>
  </si>
  <si>
    <t>Aggregate data on state-owned enterprises and partly state-owned enterprises: Ireland (USD mn)</t>
  </si>
  <si>
    <t>Aggregate data on state-owned enterprises and partly state-owned enterprises: Israel (USD mn)</t>
  </si>
  <si>
    <t>Aggregate data on state-owned enterprises and partly state-owned enterprises: Italy (USD mn)</t>
  </si>
  <si>
    <t>Aggregate data on state-owned enterprises and partly state-owned enterprises: Japan (USD mn)</t>
  </si>
  <si>
    <t>Aggregate data on state-owned enterprises and partly state-owned enterprises: Korea (USD mn)</t>
  </si>
  <si>
    <t>Aggregate data on state-owned enterprises and partly state-owned enterprises: Latvia (USD mn)</t>
  </si>
  <si>
    <t>Aggregate data on state-owned enterprises and partly state-owned enterprises: Lithuania (USD mn)</t>
  </si>
  <si>
    <t>Aggregate data on state-owned enterprises and partly state-owned enterprises: Mexico (USD mn)</t>
  </si>
  <si>
    <t>Aggregate data on state-owned enterprises and partly state-owned enterprises: Netherlands (USD mn)</t>
  </si>
  <si>
    <t>Aggregate data on state-owned enterprises and partly state-owned enterprises: New Zealand (USD mn)</t>
  </si>
  <si>
    <t>Aggregate data on state-owned enterprises and partly state-owned enterprises: Norway (USD mn)</t>
  </si>
  <si>
    <t>Aggregate data on state-owned enterprises and partly state-owned enterprises: Poland (USD mn)</t>
  </si>
  <si>
    <t>Aggregate data on state-owned enterprises and partly state-owned enterprises: Saudi Arabia (partial portfolio) (USD mn)</t>
  </si>
  <si>
    <t>Aggregate data on state-owned enterprises and partly state-owned enterprises: Slovak Republic (USD mn)</t>
  </si>
  <si>
    <t>Aggregate data on state-owned enterprises and partly state-owned enterprises: Slovenia (USD mn)</t>
  </si>
  <si>
    <t>Aggregate data on state-owned enterprises and partly state-owned enterprises: Spain (USD mn)</t>
  </si>
  <si>
    <t>Aggregate data on state-owned enterprises and partly state-owned enterprises: Sweden (USD mn)</t>
  </si>
  <si>
    <t>Aggregate data on state-owned enterprises and partly state-owned enterprises: Switzerland (USD mn)</t>
  </si>
  <si>
    <t>Aggregate data on state-owned enterprises and partly state-owned enterprises: Turkey (USD mn)</t>
  </si>
  <si>
    <t>Aggregate data on state-owned enterprises and partly state-owned enterprises: United Kingdom (USD mn)</t>
  </si>
  <si>
    <t>Aggregate data on state-owned enterprises and partly state-owned enterprises: United States (USD mn)</t>
  </si>
  <si>
    <t>OECD dataset on the size and sectoral composition of national state-owned enterprise sectors (2015)</t>
  </si>
  <si>
    <r>
      <rPr>
        <i/>
        <sz val="10"/>
        <color theme="1"/>
        <rFont val="Arial"/>
        <family val="2"/>
      </rPr>
      <t>Source:</t>
    </r>
    <r>
      <rPr>
        <sz val="10"/>
        <color theme="1"/>
        <rFont val="Arial"/>
        <family val="2"/>
      </rPr>
      <t xml:space="preserve"> OECD (forthcoming), </t>
    </r>
    <r>
      <rPr>
        <i/>
        <sz val="10"/>
        <color theme="1"/>
        <rFont val="Arial"/>
        <family val="2"/>
      </rPr>
      <t>Corporate Governance Review of Costa Rica</t>
    </r>
    <r>
      <rPr>
        <sz val="10"/>
        <color theme="1"/>
        <rFont val="Arial"/>
        <family val="2"/>
      </rPr>
      <t>, OECD, Paris.</t>
    </r>
  </si>
  <si>
    <r>
      <t xml:space="preserve">Notes: </t>
    </r>
    <r>
      <rPr>
        <sz val="10"/>
        <color theme="1"/>
        <rFont val="Arial"/>
        <family val="2"/>
      </rPr>
      <t xml:space="preserve">Figures are from the end of the 2015 United States fiscal year (30 September 2015). For two statutory corporations (OPIC and Presidio Trust of San Francisco), employment figures are from the 2012 edition of the dataset since more recent figures were not readily available. For statutory corporations, enterprise valuation is of little relevance since most entities are Federal Agencies operating with Treasury guarantees. Concerning methodological changes since 2012, two statutory entities previously included in reporting have been excluded: Federal Deposit Insurance Corporation (owing to the fact that the corporation engages in primarily public policy activities) and the Valles Caldera Trust (since the management of the Valles Caldera National Park was handed over to the National Park Service on 1 October 2015). </t>
    </r>
  </si>
  <si>
    <t>Transportation</t>
  </si>
  <si>
    <t xml:space="preserve">Notes: The category of quasi-corporations includes (i) foundations whose self-generated revenue amounts to at least 25% of total revenue; and (ii) the State Forest Management Centre. In one SOE included in reporting, the state holds 51% of shares but has the same number of votes as the owner of the remaining 49% of shares. Concerning methodological changes since 2012, 12 quasi-corporations in the “other activities” category have been added to the dataset, owing to the fact that they reached a level of own-earned income of 25%. These include notably some state-owned theatres, museums and recreational services. Two SOEs were reclassified since 2012: Eesti Teed (fromTransportation to other activities) and Tartu Ülikooli Kliinikum (from real estate to other activities). </t>
  </si>
  <si>
    <r>
      <rPr>
        <i/>
        <sz val="10"/>
        <color theme="1"/>
        <rFont val="Arial"/>
        <family val="2"/>
      </rPr>
      <t>Source:</t>
    </r>
    <r>
      <rPr>
        <sz val="10"/>
        <color theme="1"/>
        <rFont val="Arial"/>
        <family val="2"/>
      </rPr>
      <t xml:space="preserve"> Data collected for OECD (2017), </t>
    </r>
    <r>
      <rPr>
        <i/>
        <sz val="10"/>
        <color theme="1"/>
        <rFont val="Arial"/>
        <family val="2"/>
      </rPr>
      <t>The Size and Sectoral Distribution of State-Owned Enterprises</t>
    </r>
    <r>
      <rPr>
        <sz val="10"/>
        <color theme="1"/>
        <rFont val="Arial"/>
        <family val="2"/>
      </rPr>
      <t xml:space="preserve">, OECD Publishing, Paris, https://doi.org/10.1787/9789264280663-en. </t>
    </r>
  </si>
  <si>
    <t xml:space="preserve">This dataset provides country-specific data on the size (by value and employment), sectoral distribution and corporate forms of state-owned enterprises (SOEs) in 40 countries. It also provides information on state minority shareholdings in listed companies (known as "partly state-owned enterprises"). Individual country tables can be accessed by clicking on the relevant country tabs below. The data is based primarily on contributions by national authorities and other contributing institutions to a questionnaire exercise undertaken by the OECD Working Party on State Ownership and Privatisation Practices. The information obtained through questionnaire responses has been supplemented with additional research on stock-exchange listed companies from external data sources. The data relates to end-2015.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</si>
</sst>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 #,##0.00_ ;_ * \-#,##0.00_ ;_ * &quot;-&quot;??_ ;_ @_ "/>
    <numFmt numFmtId="166" formatCode="_-* #,##0.00\ _€_-;\-* #,##0.00\ _€_-;_-* &quot;-&quot;??\ _€_-;_-@_-"/>
  </numFmts>
  <fonts count="17">
    <font>
      <sz val="10"/>
      <color theme="1"/>
      <name val="Arial"/>
      <family val="2"/>
    </font>
    <font>
      <b/>
      <sz val="10"/>
      <color theme="1"/>
      <name val="Arial"/>
      <family val="2"/>
    </font>
    <font>
      <sz val="8"/>
      <color theme="1"/>
      <name val="Arial"/>
      <family val="2"/>
    </font>
    <font>
      <b/>
      <sz val="8"/>
      <color theme="1"/>
      <name val="Arial"/>
      <family val="2"/>
    </font>
    <font>
      <b/>
      <sz val="8"/>
      <color theme="1"/>
      <name val="Times New Roman"/>
      <family val="1"/>
    </font>
    <font>
      <sz val="8"/>
      <color theme="1"/>
      <name val="Times New Roman"/>
      <family val="1"/>
    </font>
    <font>
      <sz val="11"/>
      <color theme="1"/>
      <name val="Calibri"/>
      <family val="2"/>
      <scheme val="minor"/>
    </font>
    <font>
      <sz val="11"/>
      <color indexed="8"/>
      <name val="Calibri"/>
      <family val="2"/>
    </font>
    <font>
      <u/>
      <sz val="10"/>
      <color theme="10"/>
      <name val="Arial"/>
      <family val="2"/>
    </font>
    <font>
      <i/>
      <sz val="10"/>
      <color theme="1"/>
      <name val="Arial"/>
      <family val="2"/>
    </font>
    <font>
      <sz val="11"/>
      <color theme="1"/>
      <name val="Calibri"/>
      <family val="2"/>
      <charset val="238"/>
      <scheme val="minor"/>
    </font>
    <font>
      <sz val="10"/>
      <name val="Arial CE"/>
      <charset val="238"/>
    </font>
    <font>
      <sz val="11"/>
      <color theme="1"/>
      <name val="Calibri"/>
      <family val="2"/>
      <charset val="134"/>
      <scheme val="minor"/>
    </font>
    <font>
      <b/>
      <sz val="9"/>
      <color indexed="81"/>
      <name val="Tahoma"/>
      <charset val="1"/>
    </font>
    <font>
      <b/>
      <sz val="16"/>
      <color theme="1"/>
      <name val="Arial"/>
      <family val="2"/>
    </font>
    <font>
      <sz val="10"/>
      <color theme="1"/>
      <name val="Verdana"/>
      <family val="2"/>
    </font>
    <font>
      <sz val="10"/>
      <color theme="1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9">
    <border>
      <left/>
      <right/>
      <top/>
      <bottom/>
      <diagonal/>
    </border>
    <border>
      <left/>
      <right/>
      <top style="medium">
        <color theme="4"/>
      </top>
      <bottom/>
      <diagonal/>
    </border>
    <border>
      <left/>
      <right/>
      <top style="medium">
        <color theme="6"/>
      </top>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style="medium">
        <color theme="4"/>
      </right>
      <top/>
      <bottom style="medium">
        <color theme="4"/>
      </bottom>
      <diagonal/>
    </border>
  </borders>
  <cellStyleXfs count="15">
    <xf numFmtId="0" fontId="0" fillId="0" borderId="0"/>
    <xf numFmtId="0" fontId="6" fillId="0" borderId="0"/>
    <xf numFmtId="165"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10" fillId="0" borderId="0"/>
    <xf numFmtId="0" fontId="11" fillId="0" borderId="0"/>
    <xf numFmtId="0" fontId="11" fillId="0" borderId="0"/>
    <xf numFmtId="0" fontId="10" fillId="0" borderId="0"/>
    <xf numFmtId="166" fontId="6" fillId="0" borderId="0" applyFont="0" applyFill="0" applyBorder="0" applyAlignment="0" applyProtection="0"/>
    <xf numFmtId="9" fontId="6" fillId="0" borderId="0" applyFont="0" applyFill="0" applyBorder="0" applyAlignment="0" applyProtection="0"/>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62">
    <xf numFmtId="0" fontId="0" fillId="0" borderId="0" xfId="0"/>
    <xf numFmtId="0" fontId="0" fillId="0" borderId="0" xfId="0" applyBorder="1"/>
    <xf numFmtId="3" fontId="5" fillId="0" borderId="0" xfId="0" applyNumberFormat="1" applyFont="1" applyBorder="1" applyAlignment="1">
      <alignment horizontal="right" vertical="top" wrapText="1"/>
    </xf>
    <xf numFmtId="0" fontId="2" fillId="0" borderId="0" xfId="0" applyFont="1" applyBorder="1" applyAlignment="1">
      <alignment vertical="top" wrapText="1"/>
    </xf>
    <xf numFmtId="0" fontId="2" fillId="0" borderId="0" xfId="0" applyFont="1" applyFill="1" applyBorder="1" applyAlignment="1">
      <alignment vertical="top" wrapText="1"/>
    </xf>
    <xf numFmtId="4" fontId="5" fillId="0" borderId="0" xfId="0" applyNumberFormat="1" applyFont="1" applyBorder="1" applyAlignment="1">
      <alignment horizontal="right" vertical="top" wrapText="1"/>
    </xf>
    <xf numFmtId="0" fontId="1" fillId="0" borderId="0" xfId="0" applyFont="1" applyBorder="1" applyAlignment="1"/>
    <xf numFmtId="0" fontId="3" fillId="2" borderId="0" xfId="0" applyFont="1" applyFill="1" applyBorder="1" applyAlignment="1">
      <alignment horizontal="center" wrapText="1"/>
    </xf>
    <xf numFmtId="3" fontId="4" fillId="0" borderId="0" xfId="0" applyNumberFormat="1" applyFont="1" applyBorder="1" applyAlignment="1">
      <alignment horizontal="right" vertical="top" wrapText="1"/>
    </xf>
    <xf numFmtId="3" fontId="5" fillId="2" borderId="0" xfId="0" applyNumberFormat="1" applyFont="1" applyFill="1" applyBorder="1" applyAlignment="1">
      <alignment horizontal="right" vertical="top" wrapText="1"/>
    </xf>
    <xf numFmtId="0" fontId="0" fillId="0" borderId="0" xfId="0" applyFont="1" applyBorder="1" applyAlignment="1">
      <alignment vertical="center"/>
    </xf>
    <xf numFmtId="0" fontId="0" fillId="0" borderId="0" xfId="0" applyFont="1" applyBorder="1" applyAlignment="1">
      <alignment vertical="top"/>
    </xf>
    <xf numFmtId="0" fontId="3" fillId="3" borderId="0" xfId="0" applyFont="1" applyFill="1" applyBorder="1" applyAlignment="1">
      <alignment horizontal="center" wrapText="1"/>
    </xf>
    <xf numFmtId="3" fontId="5" fillId="3" borderId="0" xfId="0" applyNumberFormat="1" applyFont="1" applyFill="1" applyBorder="1" applyAlignment="1">
      <alignment horizontal="right" vertical="top" wrapText="1"/>
    </xf>
    <xf numFmtId="0" fontId="0" fillId="0" borderId="0" xfId="0" applyBorder="1"/>
    <xf numFmtId="0" fontId="0" fillId="0" borderId="0" xfId="0" applyBorder="1" applyAlignment="1">
      <alignment vertical="center"/>
    </xf>
    <xf numFmtId="164" fontId="4" fillId="0" borderId="0" xfId="0" applyNumberFormat="1" applyFont="1" applyBorder="1" applyAlignment="1">
      <alignment horizontal="right" vertical="top" wrapText="1"/>
    </xf>
    <xf numFmtId="164" fontId="5" fillId="2" borderId="0" xfId="0" applyNumberFormat="1" applyFont="1" applyFill="1" applyBorder="1" applyAlignment="1">
      <alignment horizontal="right" vertical="top" wrapText="1"/>
    </xf>
    <xf numFmtId="3" fontId="4" fillId="2" borderId="0" xfId="0" applyNumberFormat="1" applyFont="1" applyFill="1" applyBorder="1" applyAlignment="1">
      <alignment horizontal="right" vertical="top" wrapText="1"/>
    </xf>
    <xf numFmtId="3" fontId="5" fillId="0" borderId="0" xfId="0" applyNumberFormat="1" applyFont="1" applyFill="1" applyBorder="1" applyAlignment="1">
      <alignment horizontal="right" vertical="top" wrapText="1"/>
    </xf>
    <xf numFmtId="0" fontId="3" fillId="3" borderId="0" xfId="0" applyFont="1" applyFill="1" applyBorder="1" applyAlignment="1">
      <alignment horizontal="center" vertical="top" wrapText="1"/>
    </xf>
    <xf numFmtId="3" fontId="4" fillId="3" borderId="0" xfId="0" applyNumberFormat="1" applyFont="1" applyFill="1" applyBorder="1" applyAlignment="1">
      <alignment horizontal="right" vertical="top" wrapText="1"/>
    </xf>
    <xf numFmtId="164" fontId="4" fillId="2" borderId="0" xfId="0" applyNumberFormat="1" applyFont="1" applyFill="1" applyBorder="1" applyAlignment="1">
      <alignment horizontal="right" vertical="top" wrapText="1"/>
    </xf>
    <xf numFmtId="164" fontId="4" fillId="3" borderId="0" xfId="0" applyNumberFormat="1" applyFont="1" applyFill="1" applyBorder="1" applyAlignment="1">
      <alignment horizontal="right" vertical="top" wrapText="1"/>
    </xf>
    <xf numFmtId="164" fontId="5" fillId="3" borderId="0" xfId="0" applyNumberFormat="1" applyFont="1" applyFill="1" applyBorder="1" applyAlignment="1">
      <alignment horizontal="right" vertical="top" wrapText="1"/>
    </xf>
    <xf numFmtId="164" fontId="5" fillId="0" borderId="0" xfId="0" applyNumberFormat="1" applyFont="1" applyBorder="1" applyAlignment="1">
      <alignment horizontal="right" vertical="top" wrapText="1"/>
    </xf>
    <xf numFmtId="0" fontId="0" fillId="0" borderId="0" xfId="0" applyFill="1" applyBorder="1"/>
    <xf numFmtId="0" fontId="0" fillId="0" borderId="1" xfId="0" applyBorder="1"/>
    <xf numFmtId="0" fontId="0" fillId="0" borderId="2" xfId="0" applyBorder="1"/>
    <xf numFmtId="10" fontId="0" fillId="0" borderId="2" xfId="0" applyNumberFormat="1" applyBorder="1"/>
    <xf numFmtId="0" fontId="0" fillId="0" borderId="2" xfId="0" applyFill="1" applyBorder="1"/>
    <xf numFmtId="0" fontId="3" fillId="0" borderId="0" xfId="0" applyFont="1" applyBorder="1" applyAlignment="1">
      <alignment vertical="center" wrapText="1"/>
    </xf>
    <xf numFmtId="0" fontId="2" fillId="2" borderId="0" xfId="0" applyFont="1" applyFill="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Font="1" applyAlignment="1">
      <alignment vertical="center"/>
    </xf>
    <xf numFmtId="0" fontId="0" fillId="0" borderId="0" xfId="0" applyAlignment="1">
      <alignment vertical="center"/>
    </xf>
    <xf numFmtId="0" fontId="16" fillId="0" borderId="5" xfId="4" applyFont="1" applyBorder="1" applyAlignment="1">
      <alignment horizontal="left" vertical="center" indent="1"/>
    </xf>
    <xf numFmtId="0" fontId="16" fillId="0" borderId="6" xfId="4" applyFont="1" applyBorder="1" applyAlignment="1">
      <alignment horizontal="left" vertical="center" indent="1"/>
    </xf>
    <xf numFmtId="0" fontId="15" fillId="0" borderId="0" xfId="0" applyFont="1" applyBorder="1"/>
    <xf numFmtId="0" fontId="16" fillId="0" borderId="7" xfId="4" applyFont="1" applyBorder="1" applyAlignment="1">
      <alignment horizontal="left" vertical="center" indent="1"/>
    </xf>
    <xf numFmtId="0" fontId="16" fillId="0" borderId="8" xfId="4" applyFont="1" applyBorder="1" applyAlignment="1">
      <alignment horizontal="left" vertical="center" indent="1"/>
    </xf>
    <xf numFmtId="0" fontId="0" fillId="0" borderId="0" xfId="0" applyFont="1" applyBorder="1" applyAlignment="1">
      <alignmen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49" fontId="0" fillId="0" borderId="5" xfId="0" applyNumberFormat="1" applyFont="1" applyBorder="1" applyAlignment="1">
      <alignment horizontal="justify" vertical="center" wrapText="1"/>
    </xf>
    <xf numFmtId="49" fontId="0" fillId="0" borderId="6" xfId="0" applyNumberFormat="1" applyFont="1" applyBorder="1" applyAlignment="1">
      <alignment horizontal="justify" vertical="center" wrapText="1"/>
    </xf>
    <xf numFmtId="0" fontId="0" fillId="0" borderId="0" xfId="0" applyBorder="1"/>
    <xf numFmtId="0" fontId="9" fillId="0" borderId="0" xfId="0" applyFont="1" applyBorder="1" applyAlignment="1">
      <alignment vertical="center" wrapText="1"/>
    </xf>
    <xf numFmtId="0" fontId="8" fillId="0" borderId="0" xfId="4" applyBorder="1"/>
    <xf numFmtId="0" fontId="0" fillId="0" borderId="1" xfId="0" applyFont="1" applyBorder="1" applyAlignment="1">
      <alignment horizontal="center" vertical="center" wrapText="1"/>
    </xf>
    <xf numFmtId="0" fontId="3" fillId="3" borderId="0" xfId="0" applyFont="1" applyFill="1" applyBorder="1" applyAlignment="1">
      <alignment horizontal="center" wrapText="1"/>
    </xf>
    <xf numFmtId="0" fontId="3" fillId="2" borderId="0" xfId="0" applyFont="1" applyFill="1" applyBorder="1" applyAlignment="1">
      <alignment horizontal="center" wrapText="1"/>
    </xf>
    <xf numFmtId="0" fontId="1" fillId="0" borderId="0" xfId="0" applyFont="1" applyBorder="1" applyAlignment="1">
      <alignment horizontal="center" vertical="center"/>
    </xf>
    <xf numFmtId="0" fontId="0" fillId="3" borderId="2" xfId="0" applyFont="1" applyFill="1" applyBorder="1" applyAlignment="1">
      <alignment horizontal="center" vertical="center"/>
    </xf>
    <xf numFmtId="0" fontId="0" fillId="2" borderId="1" xfId="0" applyFont="1" applyFill="1" applyBorder="1" applyAlignment="1">
      <alignment horizontal="center" vertical="center"/>
    </xf>
    <xf numFmtId="0" fontId="1" fillId="0" borderId="1" xfId="0" applyFont="1" applyBorder="1" applyAlignment="1">
      <alignment horizontal="center"/>
    </xf>
    <xf numFmtId="0" fontId="1" fillId="0" borderId="0" xfId="0" applyFont="1" applyBorder="1" applyAlignment="1">
      <alignment horizontal="center"/>
    </xf>
    <xf numFmtId="0" fontId="0" fillId="0" borderId="2" xfId="0" applyFont="1" applyBorder="1" applyAlignment="1">
      <alignment horizontal="center" vertical="center" wrapText="1"/>
    </xf>
    <xf numFmtId="0" fontId="0" fillId="2" borderId="0" xfId="0" applyFill="1" applyBorder="1"/>
    <xf numFmtId="0" fontId="9" fillId="0" borderId="0" xfId="0" applyFont="1" applyBorder="1"/>
    <xf numFmtId="0" fontId="0" fillId="0" borderId="2" xfId="0" applyFont="1" applyFill="1" applyBorder="1" applyAlignment="1">
      <alignment horizontal="center" vertical="center" wrapText="1"/>
    </xf>
  </cellXfs>
  <cellStyles count="15">
    <cellStyle name="Comma 2" xfId="2" xr:uid="{00000000-0005-0000-0000-000000000000}"/>
    <cellStyle name="Comma 3" xfId="9" xr:uid="{00000000-0005-0000-0000-000001000000}"/>
    <cellStyle name="Hyperlink" xfId="4" builtinId="8"/>
    <cellStyle name="Normal" xfId="0" builtinId="0"/>
    <cellStyle name="Normal 2" xfId="1" xr:uid="{00000000-0005-0000-0000-000004000000}"/>
    <cellStyle name="Normál 2" xfId="7" xr:uid="{00000000-0005-0000-0000-000005000000}"/>
    <cellStyle name="Normal 3" xfId="5" xr:uid="{00000000-0005-0000-0000-000006000000}"/>
    <cellStyle name="Normál 3" xfId="8" xr:uid="{00000000-0005-0000-0000-000007000000}"/>
    <cellStyle name="Normal 4" xfId="11" xr:uid="{00000000-0005-0000-0000-000008000000}"/>
    <cellStyle name="Normál 4" xfId="6" xr:uid="{00000000-0005-0000-0000-000009000000}"/>
    <cellStyle name="Normal 5" xfId="12" xr:uid="{00000000-0005-0000-0000-00000A000000}"/>
    <cellStyle name="Normal 6" xfId="13" xr:uid="{00000000-0005-0000-0000-00000B000000}"/>
    <cellStyle name="Normal 7" xfId="14" xr:uid="{00000000-0005-0000-0000-00000C000000}"/>
    <cellStyle name="Percent 2" xfId="3" xr:uid="{00000000-0005-0000-0000-00000D000000}"/>
    <cellStyle name="Percent 3" xfId="10"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heetViews>
  <sheetFormatPr baseColWidth="10" defaultColWidth="8.83203125" defaultRowHeight="13"/>
  <sheetData>
    <row r="1" spans="1:2">
      <c r="B1" t="s">
        <v>47</v>
      </c>
    </row>
    <row r="2" spans="1:2"/>
    <row r="3" spans="1:2"/>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2"/>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150</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39</v>
      </c>
      <c r="C6" s="8">
        <f t="shared" ref="C6:D6" si="0">SUM(C7:C15)</f>
        <v>33033</v>
      </c>
      <c r="D6" s="8">
        <f t="shared" si="0"/>
        <v>23007.140353647737</v>
      </c>
      <c r="E6" s="8">
        <f t="shared" ref="E6:J6" si="1">SUM(E7:E15)</f>
        <v>3</v>
      </c>
      <c r="F6" s="8">
        <f t="shared" si="1"/>
        <v>13781</v>
      </c>
      <c r="G6" s="8">
        <f t="shared" si="1"/>
        <v>23007.140353647737</v>
      </c>
      <c r="H6" s="8">
        <f t="shared" si="1"/>
        <v>19934.211586863181</v>
      </c>
      <c r="I6" s="8">
        <f t="shared" si="1"/>
        <v>32</v>
      </c>
      <c r="J6" s="8">
        <f t="shared" si="1"/>
        <v>19002</v>
      </c>
      <c r="K6" s="8" t="s">
        <v>60</v>
      </c>
      <c r="L6" s="8">
        <f t="shared" ref="L6:M6" si="2">SUM(L7:L15)</f>
        <v>4</v>
      </c>
      <c r="M6" s="8">
        <f t="shared" si="2"/>
        <v>250</v>
      </c>
      <c r="N6" s="8" t="s">
        <v>60</v>
      </c>
      <c r="O6" s="8" t="s">
        <v>137</v>
      </c>
      <c r="P6" s="8" t="s">
        <v>137</v>
      </c>
      <c r="Q6" s="8" t="s">
        <v>137</v>
      </c>
      <c r="R6" s="8" t="s">
        <v>137</v>
      </c>
    </row>
    <row r="7" spans="1:18" ht="20" customHeight="1">
      <c r="A7" s="32" t="s">
        <v>10</v>
      </c>
      <c r="B7" s="9">
        <v>1</v>
      </c>
      <c r="C7" s="9">
        <v>9000</v>
      </c>
      <c r="D7" s="9">
        <v>16645.33674510309</v>
      </c>
      <c r="E7" s="9">
        <v>1</v>
      </c>
      <c r="F7" s="9">
        <v>9000</v>
      </c>
      <c r="G7" s="9">
        <v>16645.33674510309</v>
      </c>
      <c r="H7" s="9">
        <v>15812.762479480329</v>
      </c>
      <c r="I7" s="9" t="s">
        <v>137</v>
      </c>
      <c r="J7" s="9" t="s">
        <v>137</v>
      </c>
      <c r="K7" s="9" t="s">
        <v>137</v>
      </c>
      <c r="L7" s="9" t="s">
        <v>137</v>
      </c>
      <c r="M7" s="9" t="s">
        <v>137</v>
      </c>
      <c r="N7" s="9"/>
      <c r="O7" s="21" t="s">
        <v>137</v>
      </c>
      <c r="P7" s="21" t="s">
        <v>137</v>
      </c>
      <c r="Q7" s="21" t="s">
        <v>137</v>
      </c>
      <c r="R7" s="21"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8" t="s">
        <v>137</v>
      </c>
      <c r="P8" s="8" t="s">
        <v>137</v>
      </c>
      <c r="Q8" s="8" t="s">
        <v>137</v>
      </c>
      <c r="R8" s="8" t="s">
        <v>137</v>
      </c>
    </row>
    <row r="9" spans="1:18" ht="20" customHeight="1">
      <c r="A9" s="32" t="s">
        <v>12</v>
      </c>
      <c r="B9" s="9">
        <v>11</v>
      </c>
      <c r="C9" s="9">
        <v>8750</v>
      </c>
      <c r="D9" s="9" t="s">
        <v>60</v>
      </c>
      <c r="E9" s="9" t="s">
        <v>137</v>
      </c>
      <c r="F9" s="9" t="s">
        <v>137</v>
      </c>
      <c r="G9" s="9" t="s">
        <v>137</v>
      </c>
      <c r="H9" s="9" t="s">
        <v>137</v>
      </c>
      <c r="I9" s="9">
        <v>10</v>
      </c>
      <c r="J9" s="9">
        <v>8500</v>
      </c>
      <c r="K9" s="9" t="s">
        <v>60</v>
      </c>
      <c r="L9" s="9">
        <v>1</v>
      </c>
      <c r="M9" s="9">
        <v>250</v>
      </c>
      <c r="N9" s="9" t="s">
        <v>60</v>
      </c>
      <c r="O9" s="21" t="s">
        <v>137</v>
      </c>
      <c r="P9" s="21" t="s">
        <v>137</v>
      </c>
      <c r="Q9" s="21" t="s">
        <v>137</v>
      </c>
      <c r="R9" s="21" t="s">
        <v>137</v>
      </c>
    </row>
    <row r="10" spans="1:18" ht="20" customHeight="1">
      <c r="A10" s="33" t="s">
        <v>13</v>
      </c>
      <c r="B10" s="2">
        <v>4</v>
      </c>
      <c r="C10" s="2">
        <v>5081</v>
      </c>
      <c r="D10" s="2" t="s">
        <v>60</v>
      </c>
      <c r="E10" s="2" t="s">
        <v>137</v>
      </c>
      <c r="F10" s="2" t="s">
        <v>137</v>
      </c>
      <c r="G10" s="2" t="s">
        <v>137</v>
      </c>
      <c r="H10" s="2" t="s">
        <v>137</v>
      </c>
      <c r="I10" s="2">
        <v>1</v>
      </c>
      <c r="J10" s="2">
        <v>5081</v>
      </c>
      <c r="K10" s="2" t="s">
        <v>60</v>
      </c>
      <c r="L10" s="2">
        <v>3</v>
      </c>
      <c r="M10" s="2" t="s">
        <v>60</v>
      </c>
      <c r="N10" s="2" t="s">
        <v>60</v>
      </c>
      <c r="O10" s="8" t="s">
        <v>137</v>
      </c>
      <c r="P10" s="8" t="s">
        <v>137</v>
      </c>
      <c r="Q10" s="8" t="s">
        <v>137</v>
      </c>
      <c r="R10" s="8" t="s">
        <v>137</v>
      </c>
    </row>
    <row r="11" spans="1:18" ht="20" customHeight="1">
      <c r="A11" s="32" t="s">
        <v>14</v>
      </c>
      <c r="B11" s="9">
        <v>11</v>
      </c>
      <c r="C11" s="9">
        <v>9702</v>
      </c>
      <c r="D11" s="9">
        <v>6361.8036085446456</v>
      </c>
      <c r="E11" s="9">
        <v>2</v>
      </c>
      <c r="F11" s="9">
        <v>4781</v>
      </c>
      <c r="G11" s="9">
        <v>6361.8036085446456</v>
      </c>
      <c r="H11" s="9">
        <v>4121.4491073828513</v>
      </c>
      <c r="I11" s="9">
        <v>9</v>
      </c>
      <c r="J11" s="9">
        <v>4921</v>
      </c>
      <c r="K11" s="9" t="s">
        <v>60</v>
      </c>
      <c r="L11" s="9" t="s">
        <v>137</v>
      </c>
      <c r="M11" s="9" t="s">
        <v>137</v>
      </c>
      <c r="N11" s="9" t="s">
        <v>137</v>
      </c>
      <c r="O11" s="21" t="s">
        <v>137</v>
      </c>
      <c r="P11" s="21" t="s">
        <v>137</v>
      </c>
      <c r="Q11" s="21" t="s">
        <v>137</v>
      </c>
      <c r="R11" s="21" t="s">
        <v>137</v>
      </c>
    </row>
    <row r="12" spans="1:18" ht="20" customHeight="1">
      <c r="A12" s="33" t="s">
        <v>186</v>
      </c>
      <c r="B12" s="2">
        <v>3</v>
      </c>
      <c r="C12" s="2">
        <v>500</v>
      </c>
      <c r="D12" s="2" t="s">
        <v>60</v>
      </c>
      <c r="E12" s="2" t="s">
        <v>137</v>
      </c>
      <c r="F12" s="2" t="s">
        <v>137</v>
      </c>
      <c r="G12" s="2" t="s">
        <v>137</v>
      </c>
      <c r="H12" s="2" t="s">
        <v>137</v>
      </c>
      <c r="I12" s="2">
        <v>3</v>
      </c>
      <c r="J12" s="2">
        <v>500</v>
      </c>
      <c r="K12" s="2" t="s">
        <v>60</v>
      </c>
      <c r="L12" s="2" t="s">
        <v>137</v>
      </c>
      <c r="M12" s="2" t="s">
        <v>137</v>
      </c>
      <c r="N12" s="2" t="s">
        <v>137</v>
      </c>
      <c r="O12" s="8" t="s">
        <v>137</v>
      </c>
      <c r="P12" s="8" t="s">
        <v>137</v>
      </c>
      <c r="Q12" s="8" t="s">
        <v>137</v>
      </c>
      <c r="R12" s="8" t="s">
        <v>137</v>
      </c>
    </row>
    <row r="13" spans="1:18" ht="20" customHeight="1">
      <c r="A13" s="32" t="s">
        <v>15</v>
      </c>
      <c r="B13" s="9">
        <v>9</v>
      </c>
      <c r="C13" s="9" t="s">
        <v>60</v>
      </c>
      <c r="D13" s="9" t="s">
        <v>60</v>
      </c>
      <c r="E13" s="9" t="s">
        <v>137</v>
      </c>
      <c r="F13" s="9" t="s">
        <v>137</v>
      </c>
      <c r="G13" s="9" t="s">
        <v>137</v>
      </c>
      <c r="H13" s="9" t="s">
        <v>137</v>
      </c>
      <c r="I13" s="9">
        <v>9</v>
      </c>
      <c r="J13" s="9" t="s">
        <v>60</v>
      </c>
      <c r="K13" s="9" t="s">
        <v>60</v>
      </c>
      <c r="L13" s="9" t="s">
        <v>137</v>
      </c>
      <c r="M13" s="9" t="s">
        <v>137</v>
      </c>
      <c r="N13" s="9" t="s">
        <v>137</v>
      </c>
      <c r="O13" s="21" t="s">
        <v>137</v>
      </c>
      <c r="P13" s="21" t="s">
        <v>137</v>
      </c>
      <c r="Q13" s="21" t="s">
        <v>137</v>
      </c>
      <c r="R13" s="21"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8" t="s">
        <v>137</v>
      </c>
      <c r="P14" s="8" t="s">
        <v>137</v>
      </c>
      <c r="Q14" s="8" t="s">
        <v>137</v>
      </c>
      <c r="R14" s="8" t="s">
        <v>137</v>
      </c>
    </row>
    <row r="15" spans="1:18" ht="20" customHeight="1" thickBot="1">
      <c r="A15" s="32" t="s">
        <v>17</v>
      </c>
      <c r="B15" s="9" t="s">
        <v>137</v>
      </c>
      <c r="C15" s="9" t="s">
        <v>137</v>
      </c>
      <c r="D15" s="9" t="s">
        <v>137</v>
      </c>
      <c r="E15" s="9" t="s">
        <v>137</v>
      </c>
      <c r="F15" s="9" t="s">
        <v>137</v>
      </c>
      <c r="G15" s="9" t="s">
        <v>137</v>
      </c>
      <c r="H15" s="9" t="s">
        <v>137</v>
      </c>
      <c r="I15" s="9" t="s">
        <v>137</v>
      </c>
      <c r="J15" s="9" t="s">
        <v>137</v>
      </c>
      <c r="K15" s="9" t="s">
        <v>137</v>
      </c>
      <c r="L15" s="9" t="s">
        <v>137</v>
      </c>
      <c r="M15" s="9" t="s">
        <v>137</v>
      </c>
      <c r="N15" s="9" t="s">
        <v>137</v>
      </c>
      <c r="O15" s="21" t="s">
        <v>137</v>
      </c>
      <c r="P15" s="21" t="s">
        <v>137</v>
      </c>
      <c r="Q15" s="21" t="s">
        <v>137</v>
      </c>
      <c r="R15" s="21"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67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row r="24" spans="1:18">
      <c r="A24" s="4"/>
      <c r="B24" s="4"/>
      <c r="C24" s="4"/>
      <c r="D24" s="2"/>
      <c r="E24" s="2"/>
      <c r="F24" s="5"/>
      <c r="G24" s="3"/>
      <c r="H24" s="4"/>
      <c r="I24" s="4"/>
    </row>
    <row r="25" spans="1:18">
      <c r="A25" s="3"/>
      <c r="B25" s="4"/>
      <c r="C25" s="3"/>
      <c r="D25" s="2"/>
      <c r="E25" s="2"/>
      <c r="F25" s="5"/>
      <c r="G25" s="3"/>
      <c r="H25" s="3"/>
      <c r="I25" s="3"/>
    </row>
    <row r="26" spans="1:18">
      <c r="A26" s="4"/>
      <c r="B26" s="4"/>
      <c r="C26" s="4"/>
      <c r="D26" s="2"/>
      <c r="E26" s="2"/>
      <c r="F26" s="5"/>
      <c r="G26" s="3"/>
      <c r="H26" s="4"/>
      <c r="I26" s="4"/>
    </row>
    <row r="27" spans="1:18">
      <c r="A27" s="4"/>
      <c r="B27" s="4"/>
      <c r="C27" s="4"/>
      <c r="D27" s="2"/>
      <c r="E27" s="2"/>
      <c r="F27" s="5"/>
      <c r="G27" s="3"/>
      <c r="H27" s="4"/>
      <c r="I27" s="4"/>
    </row>
    <row r="28" spans="1:18">
      <c r="A28" s="3"/>
      <c r="B28" s="4"/>
      <c r="C28" s="3"/>
      <c r="D28" s="2"/>
      <c r="E28" s="2"/>
      <c r="F28" s="5"/>
      <c r="G28" s="3"/>
      <c r="H28" s="3"/>
      <c r="I28" s="3"/>
    </row>
    <row r="29" spans="1:18">
      <c r="A29" s="4"/>
      <c r="B29" s="4"/>
      <c r="C29" s="4"/>
      <c r="D29" s="2"/>
      <c r="E29" s="2"/>
      <c r="F29" s="5"/>
      <c r="G29" s="3"/>
      <c r="H29" s="4"/>
      <c r="I29" s="4"/>
    </row>
    <row r="30" spans="1:18">
      <c r="A30" s="3"/>
      <c r="B30" s="4"/>
      <c r="C30" s="3"/>
      <c r="D30" s="2"/>
      <c r="E30" s="2"/>
      <c r="F30" s="5"/>
      <c r="G30" s="3"/>
      <c r="H30" s="3"/>
      <c r="I30" s="3"/>
    </row>
    <row r="31" spans="1:18">
      <c r="A31" s="3"/>
      <c r="B31" s="4"/>
      <c r="C31" s="3"/>
      <c r="D31" s="2"/>
      <c r="E31" s="2"/>
      <c r="F31" s="5"/>
      <c r="G31" s="3"/>
      <c r="H31" s="3"/>
      <c r="I31" s="3"/>
    </row>
    <row r="32" spans="1:18">
      <c r="A32" s="4"/>
      <c r="B32" s="4"/>
      <c r="C32" s="4"/>
      <c r="D32" s="2"/>
      <c r="E32" s="2"/>
      <c r="F32" s="5"/>
      <c r="G32" s="3"/>
      <c r="H32" s="4"/>
      <c r="I32" s="4"/>
    </row>
    <row r="33" spans="1:9">
      <c r="A33" s="4"/>
      <c r="B33" s="4"/>
      <c r="C33" s="4"/>
      <c r="D33" s="2"/>
      <c r="E33" s="2"/>
      <c r="F33" s="5"/>
      <c r="G33" s="3"/>
      <c r="H33" s="4"/>
      <c r="I33" s="4"/>
    </row>
    <row r="34" spans="1:9">
      <c r="A34" s="4"/>
      <c r="B34" s="4"/>
      <c r="C34" s="4"/>
      <c r="D34" s="2"/>
      <c r="E34" s="2"/>
      <c r="F34" s="5"/>
      <c r="G34" s="3"/>
      <c r="H34" s="4"/>
      <c r="I34" s="4"/>
    </row>
    <row r="35" spans="1:9">
      <c r="A35" s="4"/>
      <c r="B35" s="4"/>
      <c r="C35" s="4"/>
      <c r="D35" s="2"/>
      <c r="E35" s="2"/>
      <c r="F35" s="5"/>
      <c r="G35" s="3"/>
      <c r="H35" s="4"/>
      <c r="I35" s="4"/>
    </row>
    <row r="36" spans="1:9">
      <c r="A36" s="4"/>
      <c r="B36" s="4"/>
      <c r="C36" s="4"/>
      <c r="D36" s="2"/>
      <c r="E36" s="2"/>
      <c r="F36" s="5"/>
      <c r="G36" s="3"/>
      <c r="H36" s="4"/>
      <c r="I36" s="4"/>
    </row>
    <row r="37" spans="1:9">
      <c r="A37" s="4"/>
      <c r="B37" s="4"/>
      <c r="C37" s="4"/>
      <c r="D37" s="2"/>
      <c r="E37" s="2"/>
      <c r="F37" s="5"/>
      <c r="G37" s="3"/>
      <c r="H37" s="4"/>
      <c r="I37" s="4"/>
    </row>
    <row r="38" spans="1:9">
      <c r="A38" s="3"/>
      <c r="B38" s="4"/>
      <c r="C38" s="3"/>
      <c r="D38" s="2"/>
      <c r="E38" s="2"/>
      <c r="F38" s="5"/>
      <c r="G38" s="3"/>
      <c r="H38" s="3"/>
      <c r="I38" s="3"/>
    </row>
    <row r="39" spans="1:9">
      <c r="A39" s="4"/>
      <c r="B39" s="4"/>
      <c r="C39" s="4"/>
      <c r="D39" s="2"/>
      <c r="E39" s="2"/>
      <c r="F39" s="5"/>
      <c r="G39" s="3"/>
      <c r="H39" s="4"/>
      <c r="I39" s="4"/>
    </row>
    <row r="40" spans="1:9">
      <c r="A40" s="3"/>
      <c r="B40" s="4"/>
      <c r="C40" s="3"/>
      <c r="D40" s="2"/>
      <c r="E40" s="2"/>
      <c r="F40" s="5"/>
      <c r="G40" s="3"/>
      <c r="H40" s="3"/>
      <c r="I40" s="3"/>
    </row>
    <row r="41" spans="1:9">
      <c r="A41" s="4"/>
      <c r="B41" s="4"/>
      <c r="C41" s="4"/>
      <c r="D41" s="2"/>
      <c r="E41" s="2"/>
      <c r="F41" s="5"/>
      <c r="G41" s="3"/>
      <c r="H41" s="4"/>
      <c r="I41" s="4"/>
    </row>
    <row r="42" spans="1:9">
      <c r="A42" s="4"/>
      <c r="B42" s="4"/>
      <c r="C42" s="4"/>
      <c r="D42" s="2"/>
      <c r="E42" s="2"/>
      <c r="F42" s="5"/>
      <c r="G42" s="3"/>
      <c r="H42" s="4"/>
      <c r="I42" s="4"/>
    </row>
  </sheetData>
  <mergeCells count="29">
    <mergeCell ref="A1:R1"/>
    <mergeCell ref="A2:A5"/>
    <mergeCell ref="B2:N2"/>
    <mergeCell ref="O2:R2"/>
    <mergeCell ref="O3:R3"/>
    <mergeCell ref="I3:K3"/>
    <mergeCell ref="L3:N3"/>
    <mergeCell ref="B3:D3"/>
    <mergeCell ref="E4:E5"/>
    <mergeCell ref="F4:F5"/>
    <mergeCell ref="G4:H4"/>
    <mergeCell ref="B4:B5"/>
    <mergeCell ref="C4:C5"/>
    <mergeCell ref="D4:D5"/>
    <mergeCell ref="O4:O5"/>
    <mergeCell ref="I4:I5"/>
    <mergeCell ref="E3:H3"/>
    <mergeCell ref="P4:P5"/>
    <mergeCell ref="Q4:R4"/>
    <mergeCell ref="L4:L5"/>
    <mergeCell ref="M4:M5"/>
    <mergeCell ref="N4:N5"/>
    <mergeCell ref="J4:J5"/>
    <mergeCell ref="K4:K5"/>
    <mergeCell ref="A18:N18"/>
    <mergeCell ref="A20:N20"/>
    <mergeCell ref="A17:R17"/>
    <mergeCell ref="A19:R19"/>
    <mergeCell ref="A21:R21"/>
  </mergeCells>
  <hyperlinks>
    <hyperlink ref="A21:N21" location="'Table of contents'!A1" display="Back to table of contents"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151</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32</v>
      </c>
      <c r="C6" s="8">
        <f t="shared" ref="C6:D6" si="0">SUM(C7:C15)</f>
        <v>43013</v>
      </c>
      <c r="D6" s="8">
        <f t="shared" si="0"/>
        <v>12629.400000000001</v>
      </c>
      <c r="E6" s="8" t="s">
        <v>137</v>
      </c>
      <c r="F6" s="16" t="s">
        <v>137</v>
      </c>
      <c r="G6" s="16" t="s">
        <v>137</v>
      </c>
      <c r="H6" s="16" t="s">
        <v>137</v>
      </c>
      <c r="I6" s="8">
        <f t="shared" ref="I6:N6" si="1">SUM(I7:I15)</f>
        <v>18</v>
      </c>
      <c r="J6" s="8">
        <f t="shared" si="1"/>
        <v>5689</v>
      </c>
      <c r="K6" s="8">
        <f t="shared" si="1"/>
        <v>217</v>
      </c>
      <c r="L6" s="8">
        <f t="shared" si="1"/>
        <v>14</v>
      </c>
      <c r="M6" s="8">
        <f t="shared" si="1"/>
        <v>37324</v>
      </c>
      <c r="N6" s="8">
        <f t="shared" si="1"/>
        <v>12412.4</v>
      </c>
      <c r="O6" s="16" t="s">
        <v>137</v>
      </c>
      <c r="P6" s="16" t="s">
        <v>137</v>
      </c>
      <c r="Q6" s="16" t="s">
        <v>137</v>
      </c>
      <c r="R6" s="16" t="s">
        <v>137</v>
      </c>
    </row>
    <row r="7" spans="1:18" ht="20" customHeight="1">
      <c r="A7" s="32" t="s">
        <v>10</v>
      </c>
      <c r="B7" s="9">
        <v>2</v>
      </c>
      <c r="C7" s="9">
        <v>4941</v>
      </c>
      <c r="D7" s="9">
        <v>1923.3</v>
      </c>
      <c r="E7" s="18" t="s">
        <v>137</v>
      </c>
      <c r="F7" s="22" t="s">
        <v>137</v>
      </c>
      <c r="G7" s="22" t="s">
        <v>137</v>
      </c>
      <c r="H7" s="22" t="s">
        <v>137</v>
      </c>
      <c r="I7" s="22" t="s">
        <v>137</v>
      </c>
      <c r="J7" s="22" t="s">
        <v>137</v>
      </c>
      <c r="K7" s="22" t="s">
        <v>137</v>
      </c>
      <c r="L7" s="9">
        <v>2</v>
      </c>
      <c r="M7" s="9">
        <v>4941</v>
      </c>
      <c r="N7" s="9">
        <v>1923.3</v>
      </c>
      <c r="O7" s="23" t="s">
        <v>137</v>
      </c>
      <c r="P7" s="23" t="s">
        <v>137</v>
      </c>
      <c r="Q7" s="23" t="s">
        <v>137</v>
      </c>
      <c r="R7" s="24" t="s">
        <v>137</v>
      </c>
    </row>
    <row r="8" spans="1:18" ht="20" customHeight="1">
      <c r="A8" s="33" t="s">
        <v>11</v>
      </c>
      <c r="B8" s="2">
        <v>1</v>
      </c>
      <c r="C8" s="2">
        <v>158</v>
      </c>
      <c r="D8" s="2">
        <v>38.1</v>
      </c>
      <c r="E8" s="8" t="s">
        <v>137</v>
      </c>
      <c r="F8" s="16" t="s">
        <v>137</v>
      </c>
      <c r="G8" s="16" t="s">
        <v>137</v>
      </c>
      <c r="H8" s="16" t="s">
        <v>137</v>
      </c>
      <c r="I8" s="16" t="s">
        <v>137</v>
      </c>
      <c r="J8" s="16" t="s">
        <v>137</v>
      </c>
      <c r="K8" s="16" t="s">
        <v>137</v>
      </c>
      <c r="L8" s="2">
        <v>1</v>
      </c>
      <c r="M8" s="2">
        <v>158</v>
      </c>
      <c r="N8" s="2">
        <v>38.1</v>
      </c>
      <c r="O8" s="16" t="s">
        <v>137</v>
      </c>
      <c r="P8" s="16" t="s">
        <v>137</v>
      </c>
      <c r="Q8" s="16" t="s">
        <v>137</v>
      </c>
      <c r="R8" s="25" t="s">
        <v>137</v>
      </c>
    </row>
    <row r="9" spans="1:18" ht="20" customHeight="1">
      <c r="A9" s="32" t="s">
        <v>12</v>
      </c>
      <c r="B9" s="9">
        <v>16</v>
      </c>
      <c r="C9" s="9">
        <v>13027</v>
      </c>
      <c r="D9" s="9">
        <v>3483.7000000000003</v>
      </c>
      <c r="E9" s="18" t="s">
        <v>137</v>
      </c>
      <c r="F9" s="22" t="s">
        <v>137</v>
      </c>
      <c r="G9" s="22" t="s">
        <v>137</v>
      </c>
      <c r="H9" s="22" t="s">
        <v>137</v>
      </c>
      <c r="I9" s="9">
        <v>12</v>
      </c>
      <c r="J9" s="9">
        <v>1151</v>
      </c>
      <c r="K9" s="9">
        <v>205.3</v>
      </c>
      <c r="L9" s="9">
        <v>4</v>
      </c>
      <c r="M9" s="9">
        <v>11876</v>
      </c>
      <c r="N9" s="9">
        <v>3278.4</v>
      </c>
      <c r="O9" s="23" t="s">
        <v>137</v>
      </c>
      <c r="P9" s="23" t="s">
        <v>137</v>
      </c>
      <c r="Q9" s="23" t="s">
        <v>137</v>
      </c>
      <c r="R9" s="24" t="s">
        <v>137</v>
      </c>
    </row>
    <row r="10" spans="1:18" ht="20" customHeight="1">
      <c r="A10" s="33" t="s">
        <v>13</v>
      </c>
      <c r="B10" s="2">
        <v>3</v>
      </c>
      <c r="C10" s="2">
        <v>794</v>
      </c>
      <c r="D10" s="2">
        <v>3.7</v>
      </c>
      <c r="E10" s="8" t="s">
        <v>137</v>
      </c>
      <c r="F10" s="16" t="s">
        <v>137</v>
      </c>
      <c r="G10" s="16" t="s">
        <v>137</v>
      </c>
      <c r="H10" s="16" t="s">
        <v>137</v>
      </c>
      <c r="I10" s="2">
        <v>2</v>
      </c>
      <c r="J10" s="2">
        <v>519</v>
      </c>
      <c r="K10" s="2">
        <v>0</v>
      </c>
      <c r="L10" s="2">
        <v>1</v>
      </c>
      <c r="M10" s="2">
        <v>275</v>
      </c>
      <c r="N10" s="2">
        <v>3.7</v>
      </c>
      <c r="O10" s="16" t="s">
        <v>137</v>
      </c>
      <c r="P10" s="16" t="s">
        <v>137</v>
      </c>
      <c r="Q10" s="16" t="s">
        <v>137</v>
      </c>
      <c r="R10" s="25" t="s">
        <v>137</v>
      </c>
    </row>
    <row r="11" spans="1:18" ht="20" customHeight="1">
      <c r="A11" s="32" t="s">
        <v>14</v>
      </c>
      <c r="B11" s="9">
        <v>2</v>
      </c>
      <c r="C11" s="9">
        <v>18079</v>
      </c>
      <c r="D11" s="9">
        <v>5546.4</v>
      </c>
      <c r="E11" s="18" t="s">
        <v>137</v>
      </c>
      <c r="F11" s="22" t="s">
        <v>137</v>
      </c>
      <c r="G11" s="22" t="s">
        <v>137</v>
      </c>
      <c r="H11" s="22" t="s">
        <v>137</v>
      </c>
      <c r="I11" s="22" t="s">
        <v>137</v>
      </c>
      <c r="J11" s="22" t="s">
        <v>137</v>
      </c>
      <c r="K11" s="22" t="s">
        <v>137</v>
      </c>
      <c r="L11" s="9">
        <v>2</v>
      </c>
      <c r="M11" s="9">
        <v>18079</v>
      </c>
      <c r="N11" s="9">
        <v>5546.4</v>
      </c>
      <c r="O11" s="23" t="s">
        <v>137</v>
      </c>
      <c r="P11" s="23" t="s">
        <v>137</v>
      </c>
      <c r="Q11" s="23" t="s">
        <v>137</v>
      </c>
      <c r="R11" s="24" t="s">
        <v>137</v>
      </c>
    </row>
    <row r="12" spans="1:18" ht="20" customHeight="1">
      <c r="A12" s="33" t="s">
        <v>186</v>
      </c>
      <c r="B12" s="2">
        <v>3</v>
      </c>
      <c r="C12" s="2">
        <v>1572</v>
      </c>
      <c r="D12" s="2">
        <v>1583.1</v>
      </c>
      <c r="E12" s="8" t="s">
        <v>137</v>
      </c>
      <c r="F12" s="16" t="s">
        <v>137</v>
      </c>
      <c r="G12" s="16" t="s">
        <v>137</v>
      </c>
      <c r="H12" s="16" t="s">
        <v>137</v>
      </c>
      <c r="I12" s="16" t="s">
        <v>137</v>
      </c>
      <c r="J12" s="16" t="s">
        <v>137</v>
      </c>
      <c r="K12" s="16" t="s">
        <v>137</v>
      </c>
      <c r="L12" s="2">
        <v>3</v>
      </c>
      <c r="M12" s="2">
        <v>1572</v>
      </c>
      <c r="N12" s="2">
        <v>1583.1</v>
      </c>
      <c r="O12" s="16" t="s">
        <v>137</v>
      </c>
      <c r="P12" s="16" t="s">
        <v>137</v>
      </c>
      <c r="Q12" s="16" t="s">
        <v>137</v>
      </c>
      <c r="R12" s="25" t="s">
        <v>137</v>
      </c>
    </row>
    <row r="13" spans="1:18" ht="20" customHeight="1">
      <c r="A13" s="32" t="s">
        <v>15</v>
      </c>
      <c r="B13" s="9">
        <v>4</v>
      </c>
      <c r="C13" s="9">
        <v>4019</v>
      </c>
      <c r="D13" s="9">
        <v>11.7</v>
      </c>
      <c r="E13" s="18" t="s">
        <v>137</v>
      </c>
      <c r="F13" s="22" t="s">
        <v>137</v>
      </c>
      <c r="G13" s="22" t="s">
        <v>137</v>
      </c>
      <c r="H13" s="22" t="s">
        <v>137</v>
      </c>
      <c r="I13" s="9">
        <v>4</v>
      </c>
      <c r="J13" s="9">
        <v>4019</v>
      </c>
      <c r="K13" s="9">
        <v>11.7</v>
      </c>
      <c r="L13" s="22" t="s">
        <v>137</v>
      </c>
      <c r="M13" s="22" t="s">
        <v>137</v>
      </c>
      <c r="N13" s="22" t="s">
        <v>137</v>
      </c>
      <c r="O13" s="23" t="s">
        <v>137</v>
      </c>
      <c r="P13" s="23" t="s">
        <v>137</v>
      </c>
      <c r="Q13" s="23" t="s">
        <v>137</v>
      </c>
      <c r="R13" s="24" t="s">
        <v>137</v>
      </c>
    </row>
    <row r="14" spans="1:18" ht="20" customHeight="1">
      <c r="A14" s="33" t="s">
        <v>16</v>
      </c>
      <c r="B14" s="2" t="s">
        <v>137</v>
      </c>
      <c r="C14" s="2" t="s">
        <v>137</v>
      </c>
      <c r="D14" s="2" t="s">
        <v>137</v>
      </c>
      <c r="E14" s="8" t="s">
        <v>137</v>
      </c>
      <c r="F14" s="16" t="s">
        <v>137</v>
      </c>
      <c r="G14" s="16" t="s">
        <v>137</v>
      </c>
      <c r="H14" s="16" t="s">
        <v>137</v>
      </c>
      <c r="I14" s="16" t="s">
        <v>137</v>
      </c>
      <c r="J14" s="16" t="s">
        <v>137</v>
      </c>
      <c r="K14" s="16" t="s">
        <v>137</v>
      </c>
      <c r="L14" s="16" t="s">
        <v>137</v>
      </c>
      <c r="M14" s="16" t="s">
        <v>137</v>
      </c>
      <c r="N14" s="16" t="s">
        <v>137</v>
      </c>
      <c r="O14" s="16" t="s">
        <v>137</v>
      </c>
      <c r="P14" s="16" t="s">
        <v>137</v>
      </c>
      <c r="Q14" s="16" t="s">
        <v>137</v>
      </c>
      <c r="R14" s="25" t="s">
        <v>137</v>
      </c>
    </row>
    <row r="15" spans="1:18" ht="20" customHeight="1" thickBot="1">
      <c r="A15" s="32" t="s">
        <v>17</v>
      </c>
      <c r="B15" s="9">
        <v>1</v>
      </c>
      <c r="C15" s="9">
        <v>423</v>
      </c>
      <c r="D15" s="9">
        <v>39.4</v>
      </c>
      <c r="E15" s="18" t="s">
        <v>137</v>
      </c>
      <c r="F15" s="22" t="s">
        <v>137</v>
      </c>
      <c r="G15" s="22" t="s">
        <v>137</v>
      </c>
      <c r="H15" s="22" t="s">
        <v>137</v>
      </c>
      <c r="I15" s="22" t="s">
        <v>137</v>
      </c>
      <c r="J15" s="22" t="s">
        <v>137</v>
      </c>
      <c r="K15" s="22" t="s">
        <v>137</v>
      </c>
      <c r="L15" s="9">
        <v>1</v>
      </c>
      <c r="M15" s="9">
        <v>423</v>
      </c>
      <c r="N15" s="9">
        <v>39.4</v>
      </c>
      <c r="O15" s="23" t="s">
        <v>137</v>
      </c>
      <c r="P15" s="23" t="s">
        <v>137</v>
      </c>
      <c r="Q15" s="23" t="s">
        <v>137</v>
      </c>
      <c r="R15" s="24" t="s">
        <v>137</v>
      </c>
    </row>
    <row r="16" spans="1:18">
      <c r="A16" s="27"/>
      <c r="B16" s="27"/>
      <c r="C16" s="27"/>
      <c r="D16" s="27"/>
      <c r="E16" s="27"/>
      <c r="F16" s="27"/>
      <c r="G16" s="27"/>
      <c r="H16" s="27"/>
      <c r="I16" s="27"/>
      <c r="J16" s="27"/>
      <c r="K16" s="27"/>
      <c r="L16" s="27"/>
      <c r="M16" s="27"/>
      <c r="N16" s="27"/>
      <c r="O16" s="30"/>
      <c r="P16" s="30"/>
      <c r="Q16" s="30"/>
      <c r="R16" s="30"/>
    </row>
    <row r="17" spans="1:18" ht="20" customHeight="1">
      <c r="A17" s="42" t="s">
        <v>184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c r="A19" s="60"/>
      <c r="B19" s="47"/>
      <c r="C19" s="47"/>
      <c r="D19" s="47"/>
      <c r="E19" s="47"/>
      <c r="F19" s="47"/>
      <c r="G19" s="47"/>
      <c r="H19" s="47"/>
      <c r="I19" s="47"/>
      <c r="J19" s="47"/>
      <c r="K19" s="47"/>
      <c r="L19" s="47"/>
      <c r="M19" s="47"/>
      <c r="N19" s="47"/>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21:R21"/>
    <mergeCell ref="Q4:R4"/>
    <mergeCell ref="I4:I5"/>
    <mergeCell ref="A18:N18"/>
    <mergeCell ref="A19:N19"/>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152</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133</v>
      </c>
      <c r="C6" s="8">
        <f t="shared" ref="C6:D6" si="0">SUM(C7:C15)</f>
        <v>133826</v>
      </c>
      <c r="D6" s="8">
        <f t="shared" si="0"/>
        <v>28800.23738432816</v>
      </c>
      <c r="E6" s="8">
        <f>SUM(E7:E15)</f>
        <v>1</v>
      </c>
      <c r="F6" s="8">
        <f>SUM(F7:F15)</f>
        <v>25826</v>
      </c>
      <c r="G6" s="8">
        <f>SUM(G7:G15)</f>
        <v>9717.1132418412453</v>
      </c>
      <c r="H6" s="8">
        <f>SUM(H7:H15)</f>
        <v>10890.512729305352</v>
      </c>
      <c r="I6" s="8">
        <f t="shared" ref="I6:N6" si="1">SUM(I7:I15)</f>
        <v>94</v>
      </c>
      <c r="J6" s="8">
        <f t="shared" si="1"/>
        <v>35500</v>
      </c>
      <c r="K6" s="8">
        <f t="shared" si="1"/>
        <v>11617.175669495402</v>
      </c>
      <c r="L6" s="8">
        <f t="shared" si="1"/>
        <v>38</v>
      </c>
      <c r="M6" s="8">
        <f t="shared" si="1"/>
        <v>72500</v>
      </c>
      <c r="N6" s="8">
        <f t="shared" si="1"/>
        <v>7465.9484729915139</v>
      </c>
      <c r="O6" s="8" t="s">
        <v>137</v>
      </c>
      <c r="P6" s="8" t="s">
        <v>137</v>
      </c>
      <c r="Q6" s="8" t="s">
        <v>137</v>
      </c>
      <c r="R6" s="8" t="s">
        <v>137</v>
      </c>
    </row>
    <row r="7" spans="1:18" ht="20" customHeight="1">
      <c r="A7" s="32" t="s">
        <v>10</v>
      </c>
      <c r="B7" s="9">
        <v>26</v>
      </c>
      <c r="C7" s="9">
        <v>18200</v>
      </c>
      <c r="D7" s="9">
        <v>6861.2429493368572</v>
      </c>
      <c r="E7" s="9" t="s">
        <v>137</v>
      </c>
      <c r="F7" s="9" t="s">
        <v>137</v>
      </c>
      <c r="G7" s="9" t="s">
        <v>137</v>
      </c>
      <c r="H7" s="9" t="s">
        <v>137</v>
      </c>
      <c r="I7" s="9">
        <v>13</v>
      </c>
      <c r="J7" s="9">
        <v>6300</v>
      </c>
      <c r="K7" s="9">
        <v>2004.370140759185</v>
      </c>
      <c r="L7" s="9">
        <v>13</v>
      </c>
      <c r="M7" s="9">
        <v>11900</v>
      </c>
      <c r="N7" s="9">
        <v>4856.872808577672</v>
      </c>
      <c r="O7" s="13" t="s">
        <v>137</v>
      </c>
      <c r="P7" s="13" t="s">
        <v>137</v>
      </c>
      <c r="Q7" s="13" t="s">
        <v>137</v>
      </c>
      <c r="R7" s="13" t="s">
        <v>137</v>
      </c>
    </row>
    <row r="8" spans="1:18" ht="20" customHeight="1">
      <c r="A8" s="33" t="s">
        <v>11</v>
      </c>
      <c r="B8" s="2">
        <v>10</v>
      </c>
      <c r="C8" s="2">
        <v>3800</v>
      </c>
      <c r="D8" s="2">
        <v>182.20438030387723</v>
      </c>
      <c r="E8" s="2" t="s">
        <v>137</v>
      </c>
      <c r="F8" s="2" t="s">
        <v>137</v>
      </c>
      <c r="G8" s="2" t="s">
        <v>137</v>
      </c>
      <c r="H8" s="2" t="s">
        <v>137</v>
      </c>
      <c r="I8" s="2">
        <v>6</v>
      </c>
      <c r="J8" s="2">
        <v>1700</v>
      </c>
      <c r="K8" s="2">
        <v>31.627623354845269</v>
      </c>
      <c r="L8" s="2">
        <v>4</v>
      </c>
      <c r="M8" s="2">
        <v>2100</v>
      </c>
      <c r="N8" s="2">
        <v>150.57675694903196</v>
      </c>
      <c r="O8" s="2" t="s">
        <v>137</v>
      </c>
      <c r="P8" s="2" t="s">
        <v>137</v>
      </c>
      <c r="Q8" s="2" t="s">
        <v>137</v>
      </c>
      <c r="R8" s="2" t="s">
        <v>137</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v>1</v>
      </c>
      <c r="C10" s="2">
        <v>100</v>
      </c>
      <c r="D10" s="5">
        <v>4.0652472178464356E-2</v>
      </c>
      <c r="E10" s="2" t="s">
        <v>137</v>
      </c>
      <c r="F10" s="2" t="s">
        <v>137</v>
      </c>
      <c r="G10" s="2" t="s">
        <v>137</v>
      </c>
      <c r="H10" s="2" t="s">
        <v>137</v>
      </c>
      <c r="I10" s="2">
        <v>1</v>
      </c>
      <c r="J10" s="2">
        <v>100</v>
      </c>
      <c r="K10" s="5">
        <v>4.0652472178464356E-2</v>
      </c>
      <c r="L10" s="2" t="s">
        <v>137</v>
      </c>
      <c r="M10" s="2" t="s">
        <v>137</v>
      </c>
      <c r="N10" s="2" t="s">
        <v>137</v>
      </c>
      <c r="O10" s="2" t="s">
        <v>137</v>
      </c>
      <c r="P10" s="2" t="s">
        <v>137</v>
      </c>
      <c r="Q10" s="2" t="s">
        <v>137</v>
      </c>
      <c r="R10" s="2" t="s">
        <v>137</v>
      </c>
    </row>
    <row r="11" spans="1:18" ht="20" customHeight="1">
      <c r="A11" s="32" t="s">
        <v>14</v>
      </c>
      <c r="B11" s="9">
        <v>20</v>
      </c>
      <c r="C11" s="9">
        <v>32926</v>
      </c>
      <c r="D11" s="9">
        <v>15858.238299008784</v>
      </c>
      <c r="E11" s="9">
        <v>1</v>
      </c>
      <c r="F11" s="9">
        <v>25826</v>
      </c>
      <c r="G11" s="9">
        <v>9717.1132418412453</v>
      </c>
      <c r="H11" s="9">
        <v>10890.512729305352</v>
      </c>
      <c r="I11" s="9">
        <v>19</v>
      </c>
      <c r="J11" s="9">
        <v>7100</v>
      </c>
      <c r="K11" s="9">
        <v>6141.1250571675391</v>
      </c>
      <c r="L11" s="9" t="s">
        <v>137</v>
      </c>
      <c r="M11" s="9" t="s">
        <v>137</v>
      </c>
      <c r="N11" s="9" t="s">
        <v>137</v>
      </c>
      <c r="O11" s="13" t="s">
        <v>137</v>
      </c>
      <c r="P11" s="13" t="s">
        <v>137</v>
      </c>
      <c r="Q11" s="13" t="s">
        <v>137</v>
      </c>
      <c r="R11" s="13" t="s">
        <v>137</v>
      </c>
    </row>
    <row r="12" spans="1:18" ht="20" customHeight="1">
      <c r="A12" s="33" t="s">
        <v>186</v>
      </c>
      <c r="B12" s="2">
        <v>10</v>
      </c>
      <c r="C12" s="2">
        <v>39300</v>
      </c>
      <c r="D12" s="2">
        <v>3589.6132933584022</v>
      </c>
      <c r="E12" s="2" t="s">
        <v>137</v>
      </c>
      <c r="F12" s="2" t="s">
        <v>137</v>
      </c>
      <c r="G12" s="2" t="s">
        <v>137</v>
      </c>
      <c r="H12" s="2" t="s">
        <v>137</v>
      </c>
      <c r="I12" s="2">
        <v>8</v>
      </c>
      <c r="J12" s="2">
        <v>14400</v>
      </c>
      <c r="K12" s="2">
        <v>1869.8917627928249</v>
      </c>
      <c r="L12" s="2">
        <v>2</v>
      </c>
      <c r="M12" s="2">
        <v>24900</v>
      </c>
      <c r="N12" s="2">
        <v>1719.7215305655775</v>
      </c>
      <c r="O12" s="2" t="s">
        <v>137</v>
      </c>
      <c r="P12" s="2" t="s">
        <v>137</v>
      </c>
      <c r="Q12" s="2" t="s">
        <v>137</v>
      </c>
      <c r="R12" s="2" t="s">
        <v>137</v>
      </c>
    </row>
    <row r="13" spans="1:18" ht="20" customHeight="1">
      <c r="A13" s="32" t="s">
        <v>15</v>
      </c>
      <c r="B13" s="9">
        <v>48</v>
      </c>
      <c r="C13" s="9">
        <v>37400</v>
      </c>
      <c r="D13" s="9">
        <v>2075.9184917932821</v>
      </c>
      <c r="E13" s="9" t="s">
        <v>137</v>
      </c>
      <c r="F13" s="9" t="s">
        <v>137</v>
      </c>
      <c r="G13" s="9" t="s">
        <v>137</v>
      </c>
      <c r="H13" s="9" t="s">
        <v>137</v>
      </c>
      <c r="I13" s="9">
        <v>36</v>
      </c>
      <c r="J13" s="9">
        <v>5800</v>
      </c>
      <c r="K13" s="9">
        <v>1496.864678083236</v>
      </c>
      <c r="L13" s="9">
        <v>12</v>
      </c>
      <c r="M13" s="9">
        <v>31600</v>
      </c>
      <c r="N13" s="9">
        <v>579.05381371004626</v>
      </c>
      <c r="O13" s="13" t="s">
        <v>137</v>
      </c>
      <c r="P13" s="13" t="s">
        <v>137</v>
      </c>
      <c r="Q13" s="13" t="s">
        <v>137</v>
      </c>
      <c r="R13" s="13" t="s">
        <v>137</v>
      </c>
    </row>
    <row r="14" spans="1:18" ht="20" customHeight="1">
      <c r="A14" s="33" t="s">
        <v>16</v>
      </c>
      <c r="B14" s="2">
        <v>11</v>
      </c>
      <c r="C14" s="2">
        <v>100</v>
      </c>
      <c r="D14" s="2">
        <v>73.255754865592763</v>
      </c>
      <c r="E14" s="2" t="s">
        <v>137</v>
      </c>
      <c r="F14" s="2" t="s">
        <v>137</v>
      </c>
      <c r="G14" s="2" t="s">
        <v>137</v>
      </c>
      <c r="H14" s="2" t="s">
        <v>137</v>
      </c>
      <c r="I14" s="2">
        <v>11</v>
      </c>
      <c r="J14" s="2">
        <v>100</v>
      </c>
      <c r="K14" s="2">
        <v>73.255754865592763</v>
      </c>
      <c r="L14" s="2" t="s">
        <v>137</v>
      </c>
      <c r="M14" s="2" t="s">
        <v>137</v>
      </c>
      <c r="N14" s="2" t="s">
        <v>137</v>
      </c>
      <c r="O14" s="2" t="s">
        <v>137</v>
      </c>
      <c r="P14" s="2" t="s">
        <v>137</v>
      </c>
      <c r="Q14" s="2" t="s">
        <v>137</v>
      </c>
      <c r="R14" s="2" t="s">
        <v>137</v>
      </c>
    </row>
    <row r="15" spans="1:18" ht="20" customHeight="1" thickBot="1">
      <c r="A15" s="32" t="s">
        <v>17</v>
      </c>
      <c r="B15" s="9">
        <v>7</v>
      </c>
      <c r="C15" s="9">
        <v>2000</v>
      </c>
      <c r="D15" s="9">
        <v>159.72356318918645</v>
      </c>
      <c r="E15" s="9" t="s">
        <v>137</v>
      </c>
      <c r="F15" s="9" t="s">
        <v>137</v>
      </c>
      <c r="G15" s="9" t="s">
        <v>137</v>
      </c>
      <c r="H15" s="9" t="s">
        <v>137</v>
      </c>
      <c r="I15" s="9" t="s">
        <v>137</v>
      </c>
      <c r="J15" s="9" t="s">
        <v>137</v>
      </c>
      <c r="K15" s="9" t="s">
        <v>137</v>
      </c>
      <c r="L15" s="9">
        <v>7</v>
      </c>
      <c r="M15" s="9">
        <v>2000</v>
      </c>
      <c r="N15" s="9">
        <v>159.72356318918645</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87</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68</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153</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21</v>
      </c>
      <c r="C6" s="8">
        <f t="shared" ref="C6:D6" si="0">SUM(C7:C15)</f>
        <v>18728</v>
      </c>
      <c r="D6" s="8">
        <f t="shared" si="0"/>
        <v>13457.528470592713</v>
      </c>
      <c r="E6" s="8">
        <f>SUM(E7:E15)</f>
        <v>1</v>
      </c>
      <c r="F6" s="8">
        <f>SUM(F7:F15)</f>
        <v>500</v>
      </c>
      <c r="G6" s="8">
        <f>SUM(G7:G15)</f>
        <v>173.90252273106628</v>
      </c>
      <c r="H6" s="8">
        <f>SUM(H7:H15)</f>
        <v>208.83166191209241</v>
      </c>
      <c r="I6" s="8">
        <f t="shared" ref="I6:N6" si="1">SUM(I7:I15)</f>
        <v>10</v>
      </c>
      <c r="J6" s="8">
        <f t="shared" si="1"/>
        <v>8620</v>
      </c>
      <c r="K6" s="8">
        <f t="shared" si="1"/>
        <v>6094.0200273279634</v>
      </c>
      <c r="L6" s="8">
        <f t="shared" si="1"/>
        <v>10</v>
      </c>
      <c r="M6" s="8">
        <f t="shared" si="1"/>
        <v>9608</v>
      </c>
      <c r="N6" s="8">
        <f t="shared" si="1"/>
        <v>7189.6059205336815</v>
      </c>
      <c r="O6" s="8">
        <f>SUM(O7:O15)</f>
        <v>2</v>
      </c>
      <c r="P6" s="8">
        <f>SUM(P7:P15)</f>
        <v>13548</v>
      </c>
      <c r="Q6" s="8">
        <f>SUM(Q7:Q15)</f>
        <v>5386.8164348882947</v>
      </c>
      <c r="R6" s="8">
        <f>SUM(R7:R15)</f>
        <v>1209.7372927420072</v>
      </c>
    </row>
    <row r="7" spans="1:18" ht="20" customHeight="1">
      <c r="A7" s="32" t="s">
        <v>10</v>
      </c>
      <c r="B7" s="9">
        <v>1</v>
      </c>
      <c r="C7" s="9">
        <v>17</v>
      </c>
      <c r="D7" s="9">
        <v>1.1890770785030174</v>
      </c>
      <c r="E7" s="9" t="s">
        <v>137</v>
      </c>
      <c r="F7" s="9" t="s">
        <v>137</v>
      </c>
      <c r="G7" s="9" t="s">
        <v>137</v>
      </c>
      <c r="H7" s="9" t="s">
        <v>137</v>
      </c>
      <c r="I7" s="9" t="s">
        <v>137</v>
      </c>
      <c r="J7" s="9" t="s">
        <v>137</v>
      </c>
      <c r="K7" s="9" t="s">
        <v>137</v>
      </c>
      <c r="L7" s="9">
        <v>1</v>
      </c>
      <c r="M7" s="9">
        <v>17</v>
      </c>
      <c r="N7" s="9">
        <v>1.1890770785030174</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6</v>
      </c>
      <c r="C9" s="9">
        <v>870</v>
      </c>
      <c r="D9" s="9">
        <v>5309.8236940552242</v>
      </c>
      <c r="E9" s="9">
        <v>1</v>
      </c>
      <c r="F9" s="9">
        <v>500</v>
      </c>
      <c r="G9" s="9">
        <v>173.90252273106628</v>
      </c>
      <c r="H9" s="9">
        <v>208.83166191209241</v>
      </c>
      <c r="I9" s="9">
        <v>1</v>
      </c>
      <c r="J9" s="9">
        <v>0</v>
      </c>
      <c r="K9" s="9">
        <v>1.0404424436901403</v>
      </c>
      <c r="L9" s="9">
        <v>4</v>
      </c>
      <c r="M9" s="9">
        <v>370</v>
      </c>
      <c r="N9" s="9">
        <v>5134.8807288804674</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2</v>
      </c>
      <c r="C11" s="9">
        <v>7508</v>
      </c>
      <c r="D11" s="9">
        <v>6587.1897456370907</v>
      </c>
      <c r="E11" s="9" t="s">
        <v>137</v>
      </c>
      <c r="F11" s="9" t="s">
        <v>137</v>
      </c>
      <c r="G11" s="9" t="s">
        <v>137</v>
      </c>
      <c r="H11" s="9" t="s">
        <v>137</v>
      </c>
      <c r="I11" s="9">
        <v>1</v>
      </c>
      <c r="J11" s="9">
        <v>6674</v>
      </c>
      <c r="K11" s="9">
        <v>5720.6498246780166</v>
      </c>
      <c r="L11" s="9">
        <v>1</v>
      </c>
      <c r="M11" s="9">
        <v>834</v>
      </c>
      <c r="N11" s="9">
        <v>866.53992095907392</v>
      </c>
      <c r="O11" s="13" t="s">
        <v>137</v>
      </c>
      <c r="P11" s="13" t="s">
        <v>137</v>
      </c>
      <c r="Q11" s="13" t="s">
        <v>137</v>
      </c>
      <c r="R11" s="13" t="s">
        <v>137</v>
      </c>
    </row>
    <row r="12" spans="1:18" ht="20" customHeight="1">
      <c r="A12" s="33" t="s">
        <v>186</v>
      </c>
      <c r="B12" s="2">
        <v>6</v>
      </c>
      <c r="C12" s="2">
        <v>8655</v>
      </c>
      <c r="D12" s="2">
        <v>799.50570065846637</v>
      </c>
      <c r="E12" s="2" t="s">
        <v>137</v>
      </c>
      <c r="F12" s="2" t="s">
        <v>137</v>
      </c>
      <c r="G12" s="2" t="s">
        <v>137</v>
      </c>
      <c r="H12" s="2" t="s">
        <v>137</v>
      </c>
      <c r="I12" s="2">
        <v>2</v>
      </c>
      <c r="J12" s="2">
        <v>268</v>
      </c>
      <c r="K12" s="2">
        <v>-387.49049295717077</v>
      </c>
      <c r="L12" s="2">
        <v>4</v>
      </c>
      <c r="M12" s="2">
        <v>8387</v>
      </c>
      <c r="N12" s="2">
        <v>1186.9961936156371</v>
      </c>
      <c r="O12" s="2">
        <v>2</v>
      </c>
      <c r="P12" s="2">
        <v>13548</v>
      </c>
      <c r="Q12" s="2">
        <v>5386.8164348882947</v>
      </c>
      <c r="R12" s="2">
        <v>1209.7372927420072</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v>1</v>
      </c>
      <c r="C14" s="2">
        <v>19</v>
      </c>
      <c r="D14" s="2">
        <v>272.44728561200384</v>
      </c>
      <c r="E14" s="2" t="s">
        <v>137</v>
      </c>
      <c r="F14" s="2" t="s">
        <v>137</v>
      </c>
      <c r="G14" s="2" t="s">
        <v>137</v>
      </c>
      <c r="H14" s="2" t="s">
        <v>137</v>
      </c>
      <c r="I14" s="2">
        <v>1</v>
      </c>
      <c r="J14" s="2">
        <v>19</v>
      </c>
      <c r="K14" s="2">
        <v>272.44728561200384</v>
      </c>
      <c r="L14" s="2" t="s">
        <v>137</v>
      </c>
      <c r="M14" s="2" t="s">
        <v>137</v>
      </c>
      <c r="N14" s="2" t="s">
        <v>137</v>
      </c>
      <c r="O14" s="2" t="s">
        <v>137</v>
      </c>
      <c r="P14" s="2" t="s">
        <v>137</v>
      </c>
      <c r="Q14" s="2" t="s">
        <v>137</v>
      </c>
      <c r="R14" s="2" t="s">
        <v>137</v>
      </c>
    </row>
    <row r="15" spans="1:18" ht="20" customHeight="1" thickBot="1">
      <c r="A15" s="32" t="s">
        <v>17</v>
      </c>
      <c r="B15" s="9">
        <v>5</v>
      </c>
      <c r="C15" s="9">
        <v>1659</v>
      </c>
      <c r="D15" s="9">
        <v>487.37296755142421</v>
      </c>
      <c r="E15" s="9" t="s">
        <v>137</v>
      </c>
      <c r="F15" s="9" t="s">
        <v>137</v>
      </c>
      <c r="G15" s="9" t="s">
        <v>137</v>
      </c>
      <c r="H15" s="9" t="s">
        <v>137</v>
      </c>
      <c r="I15" s="9">
        <v>5</v>
      </c>
      <c r="J15" s="9">
        <v>1659</v>
      </c>
      <c r="K15" s="9">
        <v>487.37296755142421</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69</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154</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66</v>
      </c>
      <c r="C6" s="8">
        <f t="shared" ref="C6:D6" si="0">SUM(C7:C15)</f>
        <v>26026</v>
      </c>
      <c r="D6" s="8">
        <f t="shared" si="0"/>
        <v>4200.1133466199517</v>
      </c>
      <c r="E6" s="8" t="s">
        <v>137</v>
      </c>
      <c r="F6" s="8" t="s">
        <v>137</v>
      </c>
      <c r="G6" s="8" t="s">
        <v>137</v>
      </c>
      <c r="H6" s="8" t="s">
        <v>137</v>
      </c>
      <c r="I6" s="8">
        <f t="shared" ref="I6:N6" si="1">SUM(I7:I15)</f>
        <v>32</v>
      </c>
      <c r="J6" s="8">
        <f t="shared" si="1"/>
        <v>14279</v>
      </c>
      <c r="K6" s="8">
        <f t="shared" si="1"/>
        <v>3670.0570836646666</v>
      </c>
      <c r="L6" s="8">
        <f t="shared" si="1"/>
        <v>34</v>
      </c>
      <c r="M6" s="8">
        <f t="shared" si="1"/>
        <v>11747</v>
      </c>
      <c r="N6" s="8">
        <f t="shared" si="1"/>
        <v>530.05626295528577</v>
      </c>
      <c r="O6" s="8" t="s">
        <v>137</v>
      </c>
      <c r="P6" s="8" t="s">
        <v>137</v>
      </c>
      <c r="Q6" s="8" t="s">
        <v>137</v>
      </c>
      <c r="R6" s="8" t="s">
        <v>137</v>
      </c>
    </row>
    <row r="7" spans="1:18" ht="20" customHeight="1">
      <c r="A7" s="32" t="s">
        <v>10</v>
      </c>
      <c r="B7" s="9">
        <v>3</v>
      </c>
      <c r="C7" s="9">
        <v>834</v>
      </c>
      <c r="D7" s="9">
        <v>8.9390778553754799</v>
      </c>
      <c r="E7" s="9" t="s">
        <v>137</v>
      </c>
      <c r="F7" s="9" t="s">
        <v>137</v>
      </c>
      <c r="G7" s="9" t="s">
        <v>137</v>
      </c>
      <c r="H7" s="9" t="s">
        <v>137</v>
      </c>
      <c r="I7" s="9">
        <v>2</v>
      </c>
      <c r="J7" s="9">
        <v>71</v>
      </c>
      <c r="K7" s="9">
        <v>4.8355309490616749</v>
      </c>
      <c r="L7" s="9">
        <v>1</v>
      </c>
      <c r="M7" s="9">
        <v>763</v>
      </c>
      <c r="N7" s="9">
        <v>4.1035469063138059</v>
      </c>
      <c r="O7" s="13" t="s">
        <v>137</v>
      </c>
      <c r="P7" s="13" t="s">
        <v>137</v>
      </c>
      <c r="Q7" s="13" t="s">
        <v>137</v>
      </c>
      <c r="R7" s="13" t="s">
        <v>137</v>
      </c>
    </row>
    <row r="8" spans="1:18" ht="20" customHeight="1">
      <c r="A8" s="33" t="s">
        <v>11</v>
      </c>
      <c r="B8" s="2">
        <v>1</v>
      </c>
      <c r="C8" s="2">
        <v>27</v>
      </c>
      <c r="D8" s="2">
        <v>0.69871204080478322</v>
      </c>
      <c r="E8" s="2" t="s">
        <v>137</v>
      </c>
      <c r="F8" s="2" t="s">
        <v>137</v>
      </c>
      <c r="G8" s="2" t="s">
        <v>137</v>
      </c>
      <c r="H8" s="2" t="s">
        <v>137</v>
      </c>
      <c r="I8" s="2">
        <v>1</v>
      </c>
      <c r="J8" s="2">
        <v>27</v>
      </c>
      <c r="K8" s="2">
        <v>0.69871204080478322</v>
      </c>
      <c r="L8" s="2" t="s">
        <v>137</v>
      </c>
      <c r="M8" s="2" t="s">
        <v>137</v>
      </c>
      <c r="N8" s="2" t="s">
        <v>137</v>
      </c>
      <c r="O8" s="2" t="s">
        <v>137</v>
      </c>
      <c r="P8" s="2" t="s">
        <v>137</v>
      </c>
      <c r="Q8" s="2" t="s">
        <v>137</v>
      </c>
      <c r="R8" s="2" t="s">
        <v>137</v>
      </c>
    </row>
    <row r="9" spans="1:18" ht="20" customHeight="1">
      <c r="A9" s="32" t="s">
        <v>12</v>
      </c>
      <c r="B9" s="9">
        <v>3</v>
      </c>
      <c r="C9" s="9">
        <v>64</v>
      </c>
      <c r="D9" s="9">
        <v>147.31733393666562</v>
      </c>
      <c r="E9" s="9" t="s">
        <v>137</v>
      </c>
      <c r="F9" s="9" t="s">
        <v>137</v>
      </c>
      <c r="G9" s="9" t="s">
        <v>137</v>
      </c>
      <c r="H9" s="9" t="s">
        <v>137</v>
      </c>
      <c r="I9" s="9">
        <v>1</v>
      </c>
      <c r="J9" s="9">
        <v>7</v>
      </c>
      <c r="K9" s="9">
        <v>22.403147975010508</v>
      </c>
      <c r="L9" s="9">
        <v>2</v>
      </c>
      <c r="M9" s="9">
        <v>57</v>
      </c>
      <c r="N9" s="9">
        <v>124.91418596165512</v>
      </c>
      <c r="O9" s="13" t="s">
        <v>137</v>
      </c>
      <c r="P9" s="13" t="s">
        <v>137</v>
      </c>
      <c r="Q9" s="13" t="s">
        <v>137</v>
      </c>
      <c r="R9" s="13" t="s">
        <v>137</v>
      </c>
    </row>
    <row r="10" spans="1:18" ht="20" customHeight="1">
      <c r="A10" s="33" t="s">
        <v>13</v>
      </c>
      <c r="B10" s="2">
        <v>2</v>
      </c>
      <c r="C10" s="2">
        <v>164</v>
      </c>
      <c r="D10" s="2">
        <v>33.582540627887042</v>
      </c>
      <c r="E10" s="2" t="s">
        <v>137</v>
      </c>
      <c r="F10" s="2" t="s">
        <v>137</v>
      </c>
      <c r="G10" s="2" t="s">
        <v>137</v>
      </c>
      <c r="H10" s="2" t="s">
        <v>137</v>
      </c>
      <c r="I10" s="2">
        <v>1</v>
      </c>
      <c r="J10" s="2">
        <v>104</v>
      </c>
      <c r="K10" s="2">
        <v>25.197996138229641</v>
      </c>
      <c r="L10" s="2">
        <v>1</v>
      </c>
      <c r="M10" s="2">
        <v>60</v>
      </c>
      <c r="N10" s="2">
        <v>8.3845444896573973</v>
      </c>
      <c r="O10" s="2" t="s">
        <v>137</v>
      </c>
      <c r="P10" s="2" t="s">
        <v>137</v>
      </c>
      <c r="Q10" s="2" t="s">
        <v>137</v>
      </c>
      <c r="R10" s="2" t="s">
        <v>137</v>
      </c>
    </row>
    <row r="11" spans="1:18" ht="20" customHeight="1">
      <c r="A11" s="32" t="s">
        <v>14</v>
      </c>
      <c r="B11" s="9">
        <v>2</v>
      </c>
      <c r="C11" s="9">
        <v>6513</v>
      </c>
      <c r="D11" s="9">
        <v>2108.668576479578</v>
      </c>
      <c r="E11" s="9" t="s">
        <v>137</v>
      </c>
      <c r="F11" s="9" t="s">
        <v>137</v>
      </c>
      <c r="G11" s="9" t="s">
        <v>137</v>
      </c>
      <c r="H11" s="9" t="s">
        <v>137</v>
      </c>
      <c r="I11" s="9">
        <v>2</v>
      </c>
      <c r="J11" s="9">
        <v>6513</v>
      </c>
      <c r="K11" s="9">
        <v>2108.668576479578</v>
      </c>
      <c r="L11" s="9" t="s">
        <v>137</v>
      </c>
      <c r="M11" s="9" t="s">
        <v>137</v>
      </c>
      <c r="N11" s="9" t="s">
        <v>137</v>
      </c>
      <c r="O11" s="13" t="s">
        <v>137</v>
      </c>
      <c r="P11" s="13" t="s">
        <v>137</v>
      </c>
      <c r="Q11" s="13" t="s">
        <v>137</v>
      </c>
      <c r="R11" s="13" t="s">
        <v>137</v>
      </c>
    </row>
    <row r="12" spans="1:18" ht="20" customHeight="1">
      <c r="A12" s="33" t="s">
        <v>186</v>
      </c>
      <c r="B12" s="2">
        <v>11</v>
      </c>
      <c r="C12" s="2">
        <v>3166</v>
      </c>
      <c r="D12" s="2">
        <v>904.26646880916178</v>
      </c>
      <c r="E12" s="2" t="s">
        <v>137</v>
      </c>
      <c r="F12" s="2" t="s">
        <v>137</v>
      </c>
      <c r="G12" s="2" t="s">
        <v>137</v>
      </c>
      <c r="H12" s="2" t="s">
        <v>137</v>
      </c>
      <c r="I12" s="2">
        <v>11</v>
      </c>
      <c r="J12" s="2">
        <v>3166</v>
      </c>
      <c r="K12" s="2">
        <v>904.26646880916178</v>
      </c>
      <c r="L12" s="2" t="s">
        <v>137</v>
      </c>
      <c r="M12" s="2" t="s">
        <v>137</v>
      </c>
      <c r="N12" s="2" t="s">
        <v>137</v>
      </c>
      <c r="O12" s="2" t="s">
        <v>137</v>
      </c>
      <c r="P12" s="2" t="s">
        <v>137</v>
      </c>
      <c r="Q12" s="2" t="s">
        <v>137</v>
      </c>
      <c r="R12" s="2" t="s">
        <v>137</v>
      </c>
    </row>
    <row r="13" spans="1:18" ht="20" customHeight="1">
      <c r="A13" s="32" t="s">
        <v>15</v>
      </c>
      <c r="B13" s="9">
        <v>1</v>
      </c>
      <c r="C13" s="9">
        <v>2230</v>
      </c>
      <c r="D13" s="9">
        <v>33.460543287429061</v>
      </c>
      <c r="E13" s="9" t="s">
        <v>137</v>
      </c>
      <c r="F13" s="9" t="s">
        <v>137</v>
      </c>
      <c r="G13" s="9" t="s">
        <v>137</v>
      </c>
      <c r="H13" s="9" t="s">
        <v>137</v>
      </c>
      <c r="I13" s="9">
        <v>1</v>
      </c>
      <c r="J13" s="9">
        <v>2230</v>
      </c>
      <c r="K13" s="9">
        <v>33.460543287429061</v>
      </c>
      <c r="L13" s="9" t="s">
        <v>137</v>
      </c>
      <c r="M13" s="9" t="s">
        <v>137</v>
      </c>
      <c r="N13" s="9" t="s">
        <v>137</v>
      </c>
      <c r="O13" s="13" t="s">
        <v>137</v>
      </c>
      <c r="P13" s="13" t="s">
        <v>137</v>
      </c>
      <c r="Q13" s="13" t="s">
        <v>137</v>
      </c>
      <c r="R13" s="13" t="s">
        <v>137</v>
      </c>
    </row>
    <row r="14" spans="1:18" ht="20" customHeight="1">
      <c r="A14" s="33" t="s">
        <v>16</v>
      </c>
      <c r="B14" s="2">
        <v>4</v>
      </c>
      <c r="C14" s="2">
        <v>398</v>
      </c>
      <c r="D14" s="2">
        <v>305.42588717020516</v>
      </c>
      <c r="E14" s="2" t="s">
        <v>137</v>
      </c>
      <c r="F14" s="2" t="s">
        <v>137</v>
      </c>
      <c r="G14" s="2" t="s">
        <v>137</v>
      </c>
      <c r="H14" s="2" t="s">
        <v>137</v>
      </c>
      <c r="I14" s="2">
        <v>1</v>
      </c>
      <c r="J14" s="2">
        <v>359</v>
      </c>
      <c r="K14" s="2">
        <v>287.88045147888505</v>
      </c>
      <c r="L14" s="2">
        <v>3</v>
      </c>
      <c r="M14" s="2">
        <v>39</v>
      </c>
      <c r="N14" s="2">
        <v>17.545435691320112</v>
      </c>
      <c r="O14" s="2" t="s">
        <v>137</v>
      </c>
      <c r="P14" s="2" t="s">
        <v>137</v>
      </c>
      <c r="Q14" s="2" t="s">
        <v>137</v>
      </c>
      <c r="R14" s="2" t="s">
        <v>137</v>
      </c>
    </row>
    <row r="15" spans="1:18" ht="20" customHeight="1" thickBot="1">
      <c r="A15" s="32" t="s">
        <v>17</v>
      </c>
      <c r="B15" s="9">
        <v>39</v>
      </c>
      <c r="C15" s="9">
        <v>12630</v>
      </c>
      <c r="D15" s="9">
        <v>657.75420641284563</v>
      </c>
      <c r="E15" s="9" t="s">
        <v>137</v>
      </c>
      <c r="F15" s="9" t="s">
        <v>137</v>
      </c>
      <c r="G15" s="9" t="s">
        <v>137</v>
      </c>
      <c r="H15" s="9" t="s">
        <v>137</v>
      </c>
      <c r="I15" s="9">
        <v>12</v>
      </c>
      <c r="J15" s="9">
        <v>1802</v>
      </c>
      <c r="K15" s="9">
        <v>282.64565650650633</v>
      </c>
      <c r="L15" s="9">
        <v>27</v>
      </c>
      <c r="M15" s="9">
        <v>10828</v>
      </c>
      <c r="N15" s="9">
        <v>375.10854990633936</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89</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187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155</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47</v>
      </c>
      <c r="C6" s="8">
        <f t="shared" ref="C6:D6" si="0">SUM(C7:C15)</f>
        <v>72391</v>
      </c>
      <c r="D6" s="8">
        <f t="shared" si="0"/>
        <v>40321.231164784018</v>
      </c>
      <c r="E6" s="8">
        <f>SUM(E7:E15)</f>
        <v>3</v>
      </c>
      <c r="F6" s="8">
        <f>SUM(F7:F15)</f>
        <v>17558</v>
      </c>
      <c r="G6" s="8">
        <f>SUM(G7:G15)</f>
        <v>22342.150381472369</v>
      </c>
      <c r="H6" s="8">
        <f>SUM(H7:H15)</f>
        <v>19263.71277833416</v>
      </c>
      <c r="I6" s="8">
        <f t="shared" ref="I6:N6" si="1">SUM(I7:I15)</f>
        <v>42</v>
      </c>
      <c r="J6" s="8">
        <f t="shared" si="1"/>
        <v>52973</v>
      </c>
      <c r="K6" s="8">
        <f t="shared" si="1"/>
        <v>10590.478218483928</v>
      </c>
      <c r="L6" s="8">
        <f t="shared" si="1"/>
        <v>2</v>
      </c>
      <c r="M6" s="8">
        <f t="shared" si="1"/>
        <v>1860</v>
      </c>
      <c r="N6" s="8">
        <f t="shared" si="1"/>
        <v>7388.6025648277227</v>
      </c>
      <c r="O6" s="8">
        <f>SUM(O7:O15)</f>
        <v>10</v>
      </c>
      <c r="P6" s="8">
        <f>SUM(P7:P15)</f>
        <v>94957</v>
      </c>
      <c r="Q6" s="8">
        <f>SUM(Q7:Q15)</f>
        <v>53778.327971381201</v>
      </c>
      <c r="R6" s="8">
        <f>SUM(R7:R15)</f>
        <v>27071.764380991041</v>
      </c>
    </row>
    <row r="7" spans="1:18" ht="20" customHeight="1">
      <c r="A7" s="32" t="s">
        <v>10</v>
      </c>
      <c r="B7" s="9">
        <v>3</v>
      </c>
      <c r="C7" s="9">
        <v>5482</v>
      </c>
      <c r="D7" s="9">
        <v>8007.942770429243</v>
      </c>
      <c r="E7" s="9">
        <v>1</v>
      </c>
      <c r="F7" s="9">
        <v>4906</v>
      </c>
      <c r="G7" s="9">
        <v>7857.1096949539251</v>
      </c>
      <c r="H7" s="9">
        <v>3420.3617997491292</v>
      </c>
      <c r="I7" s="9">
        <v>2</v>
      </c>
      <c r="J7" s="9">
        <v>576</v>
      </c>
      <c r="K7" s="9">
        <v>150.83307547531828</v>
      </c>
      <c r="L7" s="9" t="s">
        <v>137</v>
      </c>
      <c r="M7" s="9" t="s">
        <v>137</v>
      </c>
      <c r="N7" s="9" t="s">
        <v>137</v>
      </c>
      <c r="O7" s="13">
        <v>1</v>
      </c>
      <c r="P7" s="13">
        <v>39</v>
      </c>
      <c r="Q7" s="13">
        <v>70.461794515440786</v>
      </c>
      <c r="R7" s="13">
        <v>0</v>
      </c>
    </row>
    <row r="8" spans="1:18" ht="20" customHeight="1">
      <c r="A8" s="33" t="s">
        <v>11</v>
      </c>
      <c r="B8" s="2">
        <v>2</v>
      </c>
      <c r="C8" s="2">
        <v>2997</v>
      </c>
      <c r="D8" s="2">
        <v>257.30348169319001</v>
      </c>
      <c r="E8" s="2" t="s">
        <v>137</v>
      </c>
      <c r="F8" s="2" t="s">
        <v>137</v>
      </c>
      <c r="G8" s="2" t="s">
        <v>137</v>
      </c>
      <c r="H8" s="2" t="s">
        <v>137</v>
      </c>
      <c r="I8" s="2">
        <v>2</v>
      </c>
      <c r="J8" s="2">
        <v>2997</v>
      </c>
      <c r="K8" s="2">
        <v>257.30348169319001</v>
      </c>
      <c r="L8" s="2" t="s">
        <v>137</v>
      </c>
      <c r="M8" s="2" t="s">
        <v>137</v>
      </c>
      <c r="N8" s="2" t="s">
        <v>137</v>
      </c>
      <c r="O8" s="2">
        <v>5</v>
      </c>
      <c r="P8" s="2">
        <v>66825</v>
      </c>
      <c r="Q8" s="2">
        <v>15954.144840418419</v>
      </c>
      <c r="R8" s="2">
        <v>11995.77667388669</v>
      </c>
    </row>
    <row r="9" spans="1:18" ht="20" customHeight="1">
      <c r="A9" s="32" t="s">
        <v>12</v>
      </c>
      <c r="B9" s="9">
        <v>4</v>
      </c>
      <c r="C9" s="9">
        <v>579</v>
      </c>
      <c r="D9" s="9">
        <v>3255.1108567651409</v>
      </c>
      <c r="E9" s="9" t="s">
        <v>137</v>
      </c>
      <c r="F9" s="9" t="s">
        <v>137</v>
      </c>
      <c r="G9" s="9" t="s">
        <v>137</v>
      </c>
      <c r="H9" s="9" t="s">
        <v>137</v>
      </c>
      <c r="I9" s="9">
        <v>4</v>
      </c>
      <c r="J9" s="9">
        <v>579</v>
      </c>
      <c r="K9" s="9">
        <v>3255.1108567651409</v>
      </c>
      <c r="L9" s="9" t="s">
        <v>137</v>
      </c>
      <c r="M9" s="9" t="s">
        <v>137</v>
      </c>
      <c r="N9" s="9" t="s">
        <v>137</v>
      </c>
      <c r="O9" s="13">
        <v>1</v>
      </c>
      <c r="P9" s="13">
        <v>6782</v>
      </c>
      <c r="Q9" s="13">
        <v>29128.085007746831</v>
      </c>
      <c r="R9" s="13">
        <v>12655.560472418065</v>
      </c>
    </row>
    <row r="10" spans="1:18" ht="20" customHeight="1">
      <c r="A10" s="33" t="s">
        <v>13</v>
      </c>
      <c r="B10" s="2"/>
      <c r="C10" s="2"/>
      <c r="D10" s="2"/>
      <c r="E10" s="2" t="s">
        <v>137</v>
      </c>
      <c r="F10" s="2" t="s">
        <v>137</v>
      </c>
      <c r="G10" s="2" t="s">
        <v>137</v>
      </c>
      <c r="H10" s="2" t="s">
        <v>137</v>
      </c>
      <c r="I10" s="2"/>
      <c r="J10" s="2"/>
      <c r="K10" s="2"/>
      <c r="L10" s="2" t="s">
        <v>137</v>
      </c>
      <c r="M10" s="2" t="s">
        <v>137</v>
      </c>
      <c r="N10" s="2" t="s">
        <v>137</v>
      </c>
      <c r="O10" s="2">
        <v>1</v>
      </c>
      <c r="P10" s="2">
        <v>4146</v>
      </c>
      <c r="Q10" s="2">
        <v>6456.5290438720067</v>
      </c>
      <c r="R10" s="2">
        <v>1026.3303532710258</v>
      </c>
    </row>
    <row r="11" spans="1:18" ht="20" customHeight="1">
      <c r="A11" s="32" t="s">
        <v>14</v>
      </c>
      <c r="B11" s="9">
        <v>4</v>
      </c>
      <c r="C11" s="9">
        <v>9156</v>
      </c>
      <c r="D11" s="9">
        <v>14683.011623881121</v>
      </c>
      <c r="E11" s="9">
        <v>1</v>
      </c>
      <c r="F11" s="9">
        <v>7835</v>
      </c>
      <c r="G11" s="9">
        <v>13714.796367337349</v>
      </c>
      <c r="H11" s="9">
        <v>15298.466493430444</v>
      </c>
      <c r="I11" s="9">
        <v>3</v>
      </c>
      <c r="J11" s="9">
        <v>1321</v>
      </c>
      <c r="K11" s="9">
        <v>968.21525654377103</v>
      </c>
      <c r="L11" s="9" t="s">
        <v>137</v>
      </c>
      <c r="M11" s="9" t="s">
        <v>137</v>
      </c>
      <c r="N11" s="9" t="s">
        <v>137</v>
      </c>
      <c r="O11" s="13" t="s">
        <v>137</v>
      </c>
      <c r="P11" s="13" t="s">
        <v>137</v>
      </c>
      <c r="Q11" s="13" t="s">
        <v>137</v>
      </c>
      <c r="R11" s="13" t="s">
        <v>137</v>
      </c>
    </row>
    <row r="12" spans="1:18" ht="20" customHeight="1">
      <c r="A12" s="33" t="s">
        <v>186</v>
      </c>
      <c r="B12" s="2">
        <v>6</v>
      </c>
      <c r="C12" s="2">
        <v>17315</v>
      </c>
      <c r="D12" s="2">
        <v>3284.4985993468808</v>
      </c>
      <c r="E12" s="2">
        <v>1</v>
      </c>
      <c r="F12" s="2">
        <v>4817</v>
      </c>
      <c r="G12" s="2">
        <v>770.24431918109758</v>
      </c>
      <c r="H12" s="2">
        <v>544.88448515458731</v>
      </c>
      <c r="I12" s="2">
        <v>5</v>
      </c>
      <c r="J12" s="2">
        <v>12498</v>
      </c>
      <c r="K12" s="2">
        <v>2514.2542801657833</v>
      </c>
      <c r="L12" s="2" t="s">
        <v>137</v>
      </c>
      <c r="M12" s="2" t="s">
        <v>137</v>
      </c>
      <c r="N12" s="2" t="s">
        <v>137</v>
      </c>
      <c r="O12" s="2" t="s">
        <v>137</v>
      </c>
      <c r="P12" s="2" t="s">
        <v>137</v>
      </c>
      <c r="Q12" s="2" t="s">
        <v>137</v>
      </c>
      <c r="R12" s="2" t="s">
        <v>137</v>
      </c>
    </row>
    <row r="13" spans="1:18" ht="20" customHeight="1">
      <c r="A13" s="32" t="s">
        <v>15</v>
      </c>
      <c r="B13" s="9">
        <v>3</v>
      </c>
      <c r="C13" s="9">
        <v>22207</v>
      </c>
      <c r="D13" s="9">
        <v>1697.9811658287667</v>
      </c>
      <c r="E13" s="9" t="s">
        <v>137</v>
      </c>
      <c r="F13" s="9" t="s">
        <v>137</v>
      </c>
      <c r="G13" s="9" t="s">
        <v>137</v>
      </c>
      <c r="H13" s="9" t="s">
        <v>137</v>
      </c>
      <c r="I13" s="9">
        <v>3</v>
      </c>
      <c r="J13" s="9">
        <v>22207</v>
      </c>
      <c r="K13" s="9">
        <v>1697.9811658287667</v>
      </c>
      <c r="L13" s="9" t="s">
        <v>137</v>
      </c>
      <c r="M13" s="9" t="s">
        <v>137</v>
      </c>
      <c r="N13" s="9" t="s">
        <v>137</v>
      </c>
      <c r="O13" s="13" t="s">
        <v>137</v>
      </c>
      <c r="P13" s="13" t="s">
        <v>137</v>
      </c>
      <c r="Q13" s="13" t="s">
        <v>137</v>
      </c>
      <c r="R13" s="13" t="s">
        <v>137</v>
      </c>
    </row>
    <row r="14" spans="1:18" ht="20" customHeight="1">
      <c r="A14" s="33" t="s">
        <v>16</v>
      </c>
      <c r="B14" s="2">
        <v>4</v>
      </c>
      <c r="C14" s="2">
        <v>336</v>
      </c>
      <c r="D14" s="2">
        <v>3263.98339061663</v>
      </c>
      <c r="E14" s="2" t="s">
        <v>137</v>
      </c>
      <c r="F14" s="2" t="s">
        <v>137</v>
      </c>
      <c r="G14" s="2" t="s">
        <v>137</v>
      </c>
      <c r="H14" s="2" t="s">
        <v>137</v>
      </c>
      <c r="I14" s="2">
        <v>3</v>
      </c>
      <c r="J14" s="2">
        <v>25</v>
      </c>
      <c r="K14" s="2">
        <v>105.36133948643555</v>
      </c>
      <c r="L14" s="2">
        <v>1</v>
      </c>
      <c r="M14" s="2">
        <v>311</v>
      </c>
      <c r="N14" s="2">
        <v>3158.6220511301944</v>
      </c>
      <c r="O14" s="2" t="s">
        <v>137</v>
      </c>
      <c r="P14" s="2" t="s">
        <v>137</v>
      </c>
      <c r="Q14" s="2" t="s">
        <v>137</v>
      </c>
      <c r="R14" s="2" t="s">
        <v>137</v>
      </c>
    </row>
    <row r="15" spans="1:18" ht="20" customHeight="1" thickBot="1">
      <c r="A15" s="32" t="s">
        <v>17</v>
      </c>
      <c r="B15" s="9">
        <v>21</v>
      </c>
      <c r="C15" s="9">
        <v>14319</v>
      </c>
      <c r="D15" s="9">
        <v>5871.3992762230509</v>
      </c>
      <c r="E15" s="9" t="s">
        <v>137</v>
      </c>
      <c r="F15" s="9" t="s">
        <v>137</v>
      </c>
      <c r="G15" s="9" t="s">
        <v>137</v>
      </c>
      <c r="H15" s="9" t="s">
        <v>137</v>
      </c>
      <c r="I15" s="9">
        <v>20</v>
      </c>
      <c r="J15" s="9">
        <v>12770</v>
      </c>
      <c r="K15" s="9">
        <v>1641.4187625255224</v>
      </c>
      <c r="L15" s="9">
        <v>1</v>
      </c>
      <c r="M15" s="9">
        <v>1549</v>
      </c>
      <c r="N15" s="9">
        <v>4229.9805136975283</v>
      </c>
      <c r="O15" s="13">
        <v>2</v>
      </c>
      <c r="P15" s="13">
        <v>17165</v>
      </c>
      <c r="Q15" s="13">
        <v>2169.1072848285021</v>
      </c>
      <c r="R15" s="13">
        <v>1394.0968814152579</v>
      </c>
    </row>
    <row r="16" spans="1:18">
      <c r="A16" s="27"/>
      <c r="B16" s="27"/>
      <c r="C16" s="27"/>
      <c r="D16" s="27"/>
      <c r="E16" s="27"/>
      <c r="F16" s="27"/>
      <c r="G16" s="27"/>
      <c r="H16" s="27"/>
      <c r="I16" s="27"/>
      <c r="J16" s="27"/>
      <c r="K16" s="27"/>
      <c r="L16" s="27"/>
      <c r="M16" s="27"/>
      <c r="N16" s="27"/>
      <c r="O16" s="28"/>
      <c r="P16" s="28"/>
      <c r="Q16" s="28"/>
      <c r="R16" s="28"/>
    </row>
    <row r="17" spans="1:18" ht="20" customHeight="1">
      <c r="A17" s="42" t="s">
        <v>90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70" customHeight="1">
      <c r="A19" s="48" t="s">
        <v>70</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row r="33" spans="1:9" ht="137.25" customHeight="1"/>
    <row r="34" spans="1:9">
      <c r="A34" s="4"/>
      <c r="B34" s="4"/>
      <c r="C34" s="4"/>
      <c r="D34" s="2"/>
      <c r="E34" s="2"/>
      <c r="F34" s="5"/>
      <c r="G34" s="3"/>
      <c r="H34" s="4"/>
      <c r="I34" s="4"/>
    </row>
    <row r="35" spans="1:9">
      <c r="A35" s="4"/>
      <c r="B35" s="4"/>
      <c r="C35" s="4"/>
      <c r="D35" s="2"/>
      <c r="E35" s="2"/>
      <c r="F35" s="5"/>
      <c r="G35" s="3"/>
      <c r="H35" s="4"/>
      <c r="I35" s="4"/>
    </row>
    <row r="36" spans="1:9">
      <c r="A36" s="4"/>
      <c r="B36" s="4"/>
      <c r="C36" s="4"/>
      <c r="D36" s="2"/>
      <c r="E36" s="2"/>
      <c r="F36" s="5"/>
      <c r="G36" s="3"/>
      <c r="H36" s="4"/>
      <c r="I36" s="4"/>
    </row>
    <row r="37" spans="1:9">
      <c r="A37" s="3"/>
      <c r="B37" s="4"/>
      <c r="C37" s="3"/>
      <c r="D37" s="2"/>
      <c r="E37" s="2"/>
      <c r="F37" s="5"/>
      <c r="G37" s="3"/>
      <c r="H37" s="3"/>
      <c r="I37" s="3"/>
    </row>
    <row r="38" spans="1:9">
      <c r="A38" s="4"/>
      <c r="B38" s="4"/>
      <c r="C38" s="4"/>
      <c r="D38" s="2"/>
      <c r="E38" s="2"/>
      <c r="F38" s="5"/>
      <c r="G38" s="3"/>
      <c r="H38" s="4"/>
      <c r="I38" s="4"/>
    </row>
    <row r="39" spans="1:9">
      <c r="A39" s="3"/>
      <c r="B39" s="4"/>
      <c r="C39" s="3"/>
      <c r="D39" s="2"/>
      <c r="E39" s="2"/>
      <c r="F39" s="5"/>
      <c r="G39" s="3"/>
      <c r="H39" s="3"/>
      <c r="I39" s="3"/>
    </row>
    <row r="40" spans="1:9">
      <c r="A40" s="4"/>
      <c r="B40" s="4"/>
      <c r="C40" s="4"/>
      <c r="D40" s="2"/>
      <c r="E40" s="2"/>
      <c r="F40" s="5"/>
      <c r="G40" s="3"/>
      <c r="H40" s="4"/>
      <c r="I40" s="4"/>
    </row>
    <row r="41" spans="1:9">
      <c r="A41" s="4"/>
      <c r="B41" s="4"/>
      <c r="C41" s="4"/>
      <c r="D41" s="2"/>
      <c r="E41" s="2"/>
      <c r="F41" s="5"/>
      <c r="G41" s="3"/>
      <c r="H41" s="4"/>
      <c r="I41" s="4"/>
    </row>
  </sheetData>
  <mergeCells count="29">
    <mergeCell ref="A1:R1"/>
    <mergeCell ref="O3:R3"/>
    <mergeCell ref="I3:K3"/>
    <mergeCell ref="L3:N3"/>
    <mergeCell ref="E4:E5"/>
    <mergeCell ref="F4:F5"/>
    <mergeCell ref="N4:N5"/>
    <mergeCell ref="B3:D3"/>
    <mergeCell ref="B4:B5"/>
    <mergeCell ref="C4:C5"/>
    <mergeCell ref="D4:D5"/>
    <mergeCell ref="L4:L5"/>
    <mergeCell ref="E3:H3"/>
    <mergeCell ref="A21:R21"/>
    <mergeCell ref="A19:R19"/>
    <mergeCell ref="A17:R17"/>
    <mergeCell ref="Q4:R4"/>
    <mergeCell ref="I4:I5"/>
    <mergeCell ref="A18:N18"/>
    <mergeCell ref="J4:J5"/>
    <mergeCell ref="K4:K5"/>
    <mergeCell ref="G4:H4"/>
    <mergeCell ref="O4:O5"/>
    <mergeCell ref="P4:P5"/>
    <mergeCell ref="A2:A5"/>
    <mergeCell ref="B2:N2"/>
    <mergeCell ref="O2:R2"/>
    <mergeCell ref="A20:N20"/>
    <mergeCell ref="M4:M5"/>
  </mergeCells>
  <hyperlinks>
    <hyperlink ref="A21:N21" location="'Table of contents'!A1" display="Back to table of contents"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156</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51</v>
      </c>
      <c r="C6" s="8">
        <f t="shared" ref="C6:D6" si="0">SUM(C7:C15)</f>
        <v>826967</v>
      </c>
      <c r="D6" s="8">
        <f t="shared" si="0"/>
        <v>76907.678207454243</v>
      </c>
      <c r="E6" s="8">
        <f>SUM(E7:E15)</f>
        <v>4</v>
      </c>
      <c r="F6" s="8">
        <f>SUM(F7:F15)</f>
        <v>209809</v>
      </c>
      <c r="G6" s="8">
        <f>SUM(G7:G15)</f>
        <v>52452.756779286829</v>
      </c>
      <c r="H6" s="8">
        <f>SUM(H7:H15)</f>
        <v>45184.26589209446</v>
      </c>
      <c r="I6" s="8">
        <f t="shared" ref="I6:N6" si="1">SUM(I7:I15)</f>
        <v>28</v>
      </c>
      <c r="J6" s="8">
        <f t="shared" si="1"/>
        <v>292430</v>
      </c>
      <c r="K6" s="8">
        <f t="shared" si="1"/>
        <v>24318.506220200765</v>
      </c>
      <c r="L6" s="8">
        <f t="shared" si="1"/>
        <v>19</v>
      </c>
      <c r="M6" s="8">
        <f t="shared" si="1"/>
        <v>324728</v>
      </c>
      <c r="N6" s="8">
        <f t="shared" si="1"/>
        <v>136.41520796664815</v>
      </c>
      <c r="O6" s="8">
        <f>SUM(O7:O15)</f>
        <v>10</v>
      </c>
      <c r="P6" s="8">
        <f>SUM(P7:P15)</f>
        <v>981259</v>
      </c>
      <c r="Q6" s="8">
        <f>SUM(Q7:Q15)</f>
        <v>237264.97293605548</v>
      </c>
      <c r="R6" s="8">
        <f>SUM(R7:R15)</f>
        <v>138368.16357403409</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v>2</v>
      </c>
      <c r="C8" s="2">
        <v>13429</v>
      </c>
      <c r="D8" s="2">
        <v>1091.3216637331852</v>
      </c>
      <c r="E8" s="2" t="s">
        <v>137</v>
      </c>
      <c r="F8" s="2" t="s">
        <v>137</v>
      </c>
      <c r="G8" s="2" t="s">
        <v>137</v>
      </c>
      <c r="H8" s="2" t="s">
        <v>137</v>
      </c>
      <c r="I8" s="2">
        <v>1</v>
      </c>
      <c r="J8" s="2">
        <v>12953</v>
      </c>
      <c r="K8" s="2">
        <v>900.56218592616506</v>
      </c>
      <c r="L8" s="2">
        <v>1</v>
      </c>
      <c r="M8" s="2">
        <v>476</v>
      </c>
      <c r="N8" s="2">
        <v>190.75947780702018</v>
      </c>
      <c r="O8" s="2">
        <v>6</v>
      </c>
      <c r="P8" s="2">
        <v>583676</v>
      </c>
      <c r="Q8" s="2">
        <v>145244.36097813613</v>
      </c>
      <c r="R8" s="2">
        <v>62387.110870073942</v>
      </c>
    </row>
    <row r="9" spans="1:18" ht="20" customHeight="1">
      <c r="A9" s="32" t="s">
        <v>12</v>
      </c>
      <c r="B9" s="9">
        <v>2</v>
      </c>
      <c r="C9" s="9">
        <v>5141</v>
      </c>
      <c r="D9" s="9">
        <v>11009.188453598768</v>
      </c>
      <c r="E9" s="9">
        <v>1</v>
      </c>
      <c r="F9" s="9">
        <v>4740</v>
      </c>
      <c r="G9" s="9">
        <v>9473.1310305596817</v>
      </c>
      <c r="H9" s="9">
        <v>16056.846324386492</v>
      </c>
      <c r="I9" s="9">
        <v>1</v>
      </c>
      <c r="J9" s="9">
        <v>401</v>
      </c>
      <c r="K9" s="9">
        <v>1536.0574230390869</v>
      </c>
      <c r="L9" s="9" t="s">
        <v>137</v>
      </c>
      <c r="M9" s="9" t="s">
        <v>137</v>
      </c>
      <c r="N9" s="9" t="s">
        <v>137</v>
      </c>
      <c r="O9" s="13">
        <v>1</v>
      </c>
      <c r="P9" s="13">
        <v>1173</v>
      </c>
      <c r="Q9" s="13">
        <v>99.431478019392216</v>
      </c>
      <c r="R9" s="13">
        <v>4567.1368000541224</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v>1</v>
      </c>
      <c r="P10" s="2">
        <v>144499</v>
      </c>
      <c r="Q10" s="2">
        <v>45491.689272859636</v>
      </c>
      <c r="R10" s="2">
        <v>27845.338426167764</v>
      </c>
    </row>
    <row r="11" spans="1:18" ht="20" customHeight="1">
      <c r="A11" s="32" t="s">
        <v>14</v>
      </c>
      <c r="B11" s="9">
        <v>2</v>
      </c>
      <c r="C11" s="9">
        <v>196073</v>
      </c>
      <c r="D11" s="9">
        <v>31214.006833487336</v>
      </c>
      <c r="E11" s="9">
        <v>2</v>
      </c>
      <c r="F11" s="9">
        <v>196073</v>
      </c>
      <c r="G11" s="9">
        <v>31214.006833487336</v>
      </c>
      <c r="H11" s="9">
        <v>24552.519300533793</v>
      </c>
      <c r="I11" s="9" t="s">
        <v>137</v>
      </c>
      <c r="J11" s="9" t="s">
        <v>137</v>
      </c>
      <c r="K11" s="9" t="s">
        <v>137</v>
      </c>
      <c r="L11" s="9" t="s">
        <v>137</v>
      </c>
      <c r="M11" s="9" t="s">
        <v>137</v>
      </c>
      <c r="N11" s="9" t="s">
        <v>137</v>
      </c>
      <c r="O11" s="13">
        <v>1</v>
      </c>
      <c r="P11" s="13">
        <v>155494</v>
      </c>
      <c r="Q11" s="13">
        <v>44092.089673562856</v>
      </c>
      <c r="R11" s="13">
        <v>43984.477502026821</v>
      </c>
    </row>
    <row r="12" spans="1:18" ht="20" customHeight="1">
      <c r="A12" s="33" t="s">
        <v>186</v>
      </c>
      <c r="B12" s="2">
        <v>30</v>
      </c>
      <c r="C12" s="2">
        <v>336317</v>
      </c>
      <c r="D12" s="2">
        <v>12964.5200519223</v>
      </c>
      <c r="E12" s="2">
        <v>1</v>
      </c>
      <c r="F12" s="2">
        <v>8996</v>
      </c>
      <c r="G12" s="2">
        <v>11765.618915239807</v>
      </c>
      <c r="H12" s="2">
        <v>4574.9002671741755</v>
      </c>
      <c r="I12" s="2">
        <v>11</v>
      </c>
      <c r="J12" s="2">
        <v>3069</v>
      </c>
      <c r="K12" s="2">
        <v>1253.2454065228651</v>
      </c>
      <c r="L12" s="2">
        <v>18</v>
      </c>
      <c r="M12" s="2">
        <v>324252</v>
      </c>
      <c r="N12" s="2">
        <v>-54.344269840372029</v>
      </c>
      <c r="O12" s="2">
        <v>1</v>
      </c>
      <c r="P12" s="2">
        <v>96417</v>
      </c>
      <c r="Q12" s="2">
        <v>2337.4015334774808</v>
      </c>
      <c r="R12" s="2">
        <v>-415.90002428856144</v>
      </c>
    </row>
    <row r="13" spans="1:18" ht="20" customHeight="1">
      <c r="A13" s="32" t="s">
        <v>15</v>
      </c>
      <c r="B13" s="9">
        <v>7</v>
      </c>
      <c r="C13" s="9">
        <v>271131</v>
      </c>
      <c r="D13" s="9">
        <v>11766.088953806262</v>
      </c>
      <c r="E13" s="9" t="s">
        <v>137</v>
      </c>
      <c r="F13" s="9" t="s">
        <v>137</v>
      </c>
      <c r="G13" s="9" t="s">
        <v>137</v>
      </c>
      <c r="H13" s="9" t="s">
        <v>137</v>
      </c>
      <c r="I13" s="9">
        <v>7</v>
      </c>
      <c r="J13" s="9">
        <v>271131</v>
      </c>
      <c r="K13" s="9">
        <v>11766.088953806262</v>
      </c>
      <c r="L13" s="9" t="s">
        <v>137</v>
      </c>
      <c r="M13" s="9" t="s">
        <v>137</v>
      </c>
      <c r="N13" s="9" t="s">
        <v>137</v>
      </c>
      <c r="O13" s="13" t="s">
        <v>137</v>
      </c>
      <c r="P13" s="13" t="s">
        <v>137</v>
      </c>
      <c r="Q13" s="13" t="s">
        <v>137</v>
      </c>
      <c r="R13" s="13" t="s">
        <v>137</v>
      </c>
    </row>
    <row r="14" spans="1:18" ht="20" customHeight="1">
      <c r="A14" s="33" t="s">
        <v>16</v>
      </c>
      <c r="B14" s="2">
        <v>2</v>
      </c>
      <c r="C14" s="2">
        <v>9</v>
      </c>
      <c r="D14" s="2">
        <v>218.48614609292426</v>
      </c>
      <c r="E14" s="2" t="s">
        <v>137</v>
      </c>
      <c r="F14" s="2" t="s">
        <v>137</v>
      </c>
      <c r="G14" s="2" t="s">
        <v>137</v>
      </c>
      <c r="H14" s="2" t="s">
        <v>137</v>
      </c>
      <c r="I14" s="2">
        <v>2</v>
      </c>
      <c r="J14" s="2">
        <v>9</v>
      </c>
      <c r="K14" s="2">
        <v>218.48614609292426</v>
      </c>
      <c r="L14" s="2" t="s">
        <v>137</v>
      </c>
      <c r="M14" s="2" t="s">
        <v>137</v>
      </c>
      <c r="N14" s="2" t="s">
        <v>137</v>
      </c>
      <c r="O14" s="2" t="s">
        <v>137</v>
      </c>
      <c r="P14" s="2" t="s">
        <v>137</v>
      </c>
      <c r="Q14" s="2" t="s">
        <v>137</v>
      </c>
      <c r="R14" s="2" t="s">
        <v>137</v>
      </c>
    </row>
    <row r="15" spans="1:18" ht="20" customHeight="1" thickBot="1">
      <c r="A15" s="32" t="s">
        <v>17</v>
      </c>
      <c r="B15" s="9">
        <v>6</v>
      </c>
      <c r="C15" s="9">
        <v>4867</v>
      </c>
      <c r="D15" s="9">
        <v>8644.0661048134607</v>
      </c>
      <c r="E15" s="9" t="s">
        <v>137</v>
      </c>
      <c r="F15" s="9" t="s">
        <v>137</v>
      </c>
      <c r="G15" s="9" t="s">
        <v>137</v>
      </c>
      <c r="H15" s="9" t="s">
        <v>137</v>
      </c>
      <c r="I15" s="9">
        <v>6</v>
      </c>
      <c r="J15" s="9">
        <v>4867</v>
      </c>
      <c r="K15" s="9">
        <v>8644.0661048134607</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91</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71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157</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71</v>
      </c>
      <c r="C6" s="8">
        <f t="shared" ref="C6:D6" si="0">SUM(C7:C15)</f>
        <v>370440</v>
      </c>
      <c r="D6" s="8">
        <f t="shared" si="0"/>
        <v>71999.503138104308</v>
      </c>
      <c r="E6" s="8" t="s">
        <v>137</v>
      </c>
      <c r="F6" s="8" t="s">
        <v>137</v>
      </c>
      <c r="G6" s="8" t="s">
        <v>137</v>
      </c>
      <c r="H6" s="8" t="s">
        <v>137</v>
      </c>
      <c r="I6" s="8">
        <f t="shared" ref="I6:N6" si="1">SUM(I7:I15)</f>
        <v>70</v>
      </c>
      <c r="J6" s="8">
        <f t="shared" si="1"/>
        <v>370440</v>
      </c>
      <c r="K6" s="8">
        <f t="shared" si="1"/>
        <v>69534.047794121725</v>
      </c>
      <c r="L6" s="8">
        <f t="shared" si="1"/>
        <v>1</v>
      </c>
      <c r="M6" s="8">
        <f t="shared" si="1"/>
        <v>0</v>
      </c>
      <c r="N6" s="8">
        <f t="shared" si="1"/>
        <v>2465.4553439825922</v>
      </c>
      <c r="O6" s="8">
        <f>SUM(O7:O15)</f>
        <v>4</v>
      </c>
      <c r="P6" s="8">
        <f>SUM(P7:P15)</f>
        <v>775117</v>
      </c>
      <c r="Q6" s="8">
        <f>SUM(Q7:Q15)</f>
        <v>135146.14269477697</v>
      </c>
      <c r="R6" s="8">
        <f>SUM(R7:R15)</f>
        <v>80186.633749566085</v>
      </c>
    </row>
    <row r="7" spans="1:18" ht="20" customHeight="1">
      <c r="A7" s="32" t="s">
        <v>10</v>
      </c>
      <c r="B7" s="9">
        <v>2</v>
      </c>
      <c r="C7" s="9">
        <v>1971</v>
      </c>
      <c r="D7" s="9">
        <v>118.78104693681314</v>
      </c>
      <c r="E7" s="9" t="s">
        <v>137</v>
      </c>
      <c r="F7" s="9" t="s">
        <v>137</v>
      </c>
      <c r="G7" s="9" t="s">
        <v>137</v>
      </c>
      <c r="H7" s="9" t="s">
        <v>137</v>
      </c>
      <c r="I7" s="9">
        <v>2</v>
      </c>
      <c r="J7" s="9">
        <v>1971</v>
      </c>
      <c r="K7" s="9">
        <v>118.78104693681314</v>
      </c>
      <c r="L7" s="9" t="s">
        <v>137</v>
      </c>
      <c r="M7" s="9" t="s">
        <v>137</v>
      </c>
      <c r="N7" s="9" t="s">
        <v>137</v>
      </c>
      <c r="O7" s="13" t="s">
        <v>137</v>
      </c>
      <c r="P7" s="13" t="s">
        <v>137</v>
      </c>
      <c r="Q7" s="13" t="s">
        <v>137</v>
      </c>
      <c r="R7" s="13" t="s">
        <v>137</v>
      </c>
    </row>
    <row r="8" spans="1:18" ht="20" customHeight="1">
      <c r="A8" s="33" t="s">
        <v>11</v>
      </c>
      <c r="B8" s="2">
        <v>2</v>
      </c>
      <c r="C8" s="2">
        <v>2412</v>
      </c>
      <c r="D8" s="2">
        <v>474.68056105467809</v>
      </c>
      <c r="E8" s="2" t="s">
        <v>137</v>
      </c>
      <c r="F8" s="2" t="s">
        <v>137</v>
      </c>
      <c r="G8" s="2" t="s">
        <v>137</v>
      </c>
      <c r="H8" s="2" t="s">
        <v>137</v>
      </c>
      <c r="I8" s="2">
        <v>2</v>
      </c>
      <c r="J8" s="2">
        <v>2412</v>
      </c>
      <c r="K8" s="2">
        <v>474.68056105467809</v>
      </c>
      <c r="L8" s="2" t="s">
        <v>137</v>
      </c>
      <c r="M8" s="2" t="s">
        <v>137</v>
      </c>
      <c r="N8" s="2" t="s">
        <v>137</v>
      </c>
      <c r="O8" s="2" t="s">
        <v>137</v>
      </c>
      <c r="P8" s="2" t="s">
        <v>137</v>
      </c>
      <c r="Q8" s="2" t="s">
        <v>137</v>
      </c>
      <c r="R8" s="2" t="s">
        <v>137</v>
      </c>
    </row>
    <row r="9" spans="1:18" ht="20" customHeight="1">
      <c r="A9" s="32" t="s">
        <v>12</v>
      </c>
      <c r="B9" s="9">
        <v>18</v>
      </c>
      <c r="C9" s="9">
        <v>6823</v>
      </c>
      <c r="D9" s="9">
        <v>32352.585622724335</v>
      </c>
      <c r="E9" s="9" t="s">
        <v>137</v>
      </c>
      <c r="F9" s="9" t="s">
        <v>137</v>
      </c>
      <c r="G9" s="9" t="s">
        <v>137</v>
      </c>
      <c r="H9" s="9" t="s">
        <v>137</v>
      </c>
      <c r="I9" s="9">
        <v>17</v>
      </c>
      <c r="J9" s="9">
        <v>6823</v>
      </c>
      <c r="K9" s="9">
        <v>29887.130278741741</v>
      </c>
      <c r="L9" s="9">
        <v>1</v>
      </c>
      <c r="M9" s="9">
        <v>0</v>
      </c>
      <c r="N9" s="9">
        <v>2465.4553439825922</v>
      </c>
      <c r="O9" s="13">
        <v>2</v>
      </c>
      <c r="P9" s="13">
        <v>52129</v>
      </c>
      <c r="Q9" s="13">
        <v>14965.404095631588</v>
      </c>
      <c r="R9" s="13">
        <v>35342.629530676233</v>
      </c>
    </row>
    <row r="10" spans="1:18" ht="20" customHeight="1">
      <c r="A10" s="33" t="s">
        <v>13</v>
      </c>
      <c r="B10" s="2">
        <v>1</v>
      </c>
      <c r="C10" s="2">
        <v>1975</v>
      </c>
      <c r="D10" s="2">
        <v>149.72400874388211</v>
      </c>
      <c r="E10" s="2" t="s">
        <v>137</v>
      </c>
      <c r="F10" s="2" t="s">
        <v>137</v>
      </c>
      <c r="G10" s="2" t="s">
        <v>137</v>
      </c>
      <c r="H10" s="2" t="s">
        <v>137</v>
      </c>
      <c r="I10" s="2">
        <v>1</v>
      </c>
      <c r="J10" s="2">
        <v>1975</v>
      </c>
      <c r="K10" s="2">
        <v>149.72400874388211</v>
      </c>
      <c r="L10" s="2" t="s">
        <v>137</v>
      </c>
      <c r="M10" s="2" t="s">
        <v>137</v>
      </c>
      <c r="N10" s="2" t="s">
        <v>137</v>
      </c>
      <c r="O10" s="2">
        <v>1</v>
      </c>
      <c r="P10" s="2">
        <v>225243</v>
      </c>
      <c r="Q10" s="2">
        <v>85270.622641395006</v>
      </c>
      <c r="R10" s="2">
        <v>32606.561904223217</v>
      </c>
    </row>
    <row r="11" spans="1:18" ht="20" customHeight="1">
      <c r="A11" s="32" t="s">
        <v>14</v>
      </c>
      <c r="B11" s="9">
        <v>3</v>
      </c>
      <c r="C11" s="9">
        <v>2244</v>
      </c>
      <c r="D11" s="9">
        <v>36.710108810537022</v>
      </c>
      <c r="E11" s="9" t="s">
        <v>137</v>
      </c>
      <c r="F11" s="9" t="s">
        <v>137</v>
      </c>
      <c r="G11" s="9" t="s">
        <v>137</v>
      </c>
      <c r="H11" s="9" t="s">
        <v>137</v>
      </c>
      <c r="I11" s="9">
        <v>3</v>
      </c>
      <c r="J11" s="9">
        <v>2244</v>
      </c>
      <c r="K11" s="9">
        <v>36.710108810537022</v>
      </c>
      <c r="L11" s="9" t="s">
        <v>137</v>
      </c>
      <c r="M11" s="9" t="s">
        <v>137</v>
      </c>
      <c r="N11" s="9" t="s">
        <v>137</v>
      </c>
      <c r="O11" s="13" t="s">
        <v>137</v>
      </c>
      <c r="P11" s="13" t="s">
        <v>137</v>
      </c>
      <c r="Q11" s="13" t="s">
        <v>137</v>
      </c>
      <c r="R11" s="13" t="s">
        <v>137</v>
      </c>
    </row>
    <row r="12" spans="1:18" ht="20" customHeight="1">
      <c r="A12" s="33" t="s">
        <v>186</v>
      </c>
      <c r="B12" s="2">
        <v>9</v>
      </c>
      <c r="C12" s="2">
        <v>314527</v>
      </c>
      <c r="D12" s="2">
        <v>18283.630507764021</v>
      </c>
      <c r="E12" s="2" t="s">
        <v>137</v>
      </c>
      <c r="F12" s="2" t="s">
        <v>137</v>
      </c>
      <c r="G12" s="2" t="s">
        <v>137</v>
      </c>
      <c r="H12" s="2" t="s">
        <v>137</v>
      </c>
      <c r="I12" s="2">
        <v>9</v>
      </c>
      <c r="J12" s="2">
        <v>314527</v>
      </c>
      <c r="K12" s="2">
        <v>18283.630507764021</v>
      </c>
      <c r="L12" s="2" t="s">
        <v>137</v>
      </c>
      <c r="M12" s="2" t="s">
        <v>137</v>
      </c>
      <c r="N12" s="2" t="s">
        <v>137</v>
      </c>
      <c r="O12" s="2" t="s">
        <v>137</v>
      </c>
      <c r="P12" s="2" t="s">
        <v>137</v>
      </c>
      <c r="Q12" s="2" t="s">
        <v>137</v>
      </c>
      <c r="R12" s="2" t="s">
        <v>137</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v>1</v>
      </c>
      <c r="P13" s="13">
        <v>497745</v>
      </c>
      <c r="Q13" s="13">
        <v>34910.115957750371</v>
      </c>
      <c r="R13" s="13">
        <v>12237.442314666632</v>
      </c>
    </row>
    <row r="14" spans="1:18" ht="20" customHeight="1">
      <c r="A14" s="33" t="s">
        <v>16</v>
      </c>
      <c r="B14" s="2">
        <v>1</v>
      </c>
      <c r="C14" s="2">
        <v>6647</v>
      </c>
      <c r="D14" s="2">
        <v>20152.851576926532</v>
      </c>
      <c r="E14" s="2" t="s">
        <v>137</v>
      </c>
      <c r="F14" s="2" t="s">
        <v>137</v>
      </c>
      <c r="G14" s="2" t="s">
        <v>137</v>
      </c>
      <c r="H14" s="2" t="s">
        <v>137</v>
      </c>
      <c r="I14" s="2">
        <v>1</v>
      </c>
      <c r="J14" s="2">
        <v>6647</v>
      </c>
      <c r="K14" s="2">
        <v>20152.851576926532</v>
      </c>
      <c r="L14" s="2" t="s">
        <v>137</v>
      </c>
      <c r="M14" s="2" t="s">
        <v>137</v>
      </c>
      <c r="N14" s="2" t="s">
        <v>137</v>
      </c>
      <c r="O14" s="2" t="s">
        <v>137</v>
      </c>
      <c r="P14" s="2" t="s">
        <v>137</v>
      </c>
      <c r="Q14" s="2" t="s">
        <v>137</v>
      </c>
      <c r="R14" s="2" t="s">
        <v>137</v>
      </c>
    </row>
    <row r="15" spans="1:18" ht="20" customHeight="1" thickBot="1">
      <c r="A15" s="32" t="s">
        <v>17</v>
      </c>
      <c r="B15" s="9">
        <v>35</v>
      </c>
      <c r="C15" s="9">
        <v>33841</v>
      </c>
      <c r="D15" s="9">
        <v>430.53970514351874</v>
      </c>
      <c r="E15" s="9" t="s">
        <v>137</v>
      </c>
      <c r="F15" s="9" t="s">
        <v>137</v>
      </c>
      <c r="G15" s="9" t="s">
        <v>137</v>
      </c>
      <c r="H15" s="9" t="s">
        <v>137</v>
      </c>
      <c r="I15" s="9">
        <v>35</v>
      </c>
      <c r="J15" s="9">
        <v>33841</v>
      </c>
      <c r="K15" s="9">
        <v>430.53970514351874</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72</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158</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42</v>
      </c>
      <c r="C6" s="8">
        <f t="shared" ref="C6:D6" si="0">SUM(C7:C15)</f>
        <v>42927</v>
      </c>
      <c r="D6" s="8">
        <f t="shared" si="0"/>
        <v>83403.024905487022</v>
      </c>
      <c r="E6" s="8">
        <f>SUM(E7:E15)</f>
        <v>5</v>
      </c>
      <c r="F6" s="8">
        <f>SUM(F7:F15)</f>
        <v>22467</v>
      </c>
      <c r="G6" s="8">
        <f>SUM(G7:G15)</f>
        <v>2363.9624661391176</v>
      </c>
      <c r="H6" s="8">
        <f>SUM(H7:H15)</f>
        <v>8129.9867746343134</v>
      </c>
      <c r="I6" s="8">
        <f t="shared" ref="I6:K6" si="1">SUM(I7:I15)</f>
        <v>37</v>
      </c>
      <c r="J6" s="8">
        <f t="shared" si="1"/>
        <v>20460</v>
      </c>
      <c r="K6" s="8">
        <f t="shared" si="1"/>
        <v>81039.062439347908</v>
      </c>
      <c r="L6" s="8" t="s">
        <v>137</v>
      </c>
      <c r="M6" s="8" t="s">
        <v>137</v>
      </c>
      <c r="N6" s="8" t="s">
        <v>137</v>
      </c>
      <c r="O6" s="8">
        <f>SUM(O7:O15)</f>
        <v>2</v>
      </c>
      <c r="P6" s="8">
        <f>SUM(P7:P15)</f>
        <v>23475</v>
      </c>
      <c r="Q6" s="8">
        <f>SUM(Q7:Q15)</f>
        <v>6392.3897919328901</v>
      </c>
      <c r="R6" s="8">
        <f>SUM(R7:R15)</f>
        <v>4371.1824536770555</v>
      </c>
    </row>
    <row r="7" spans="1:18" ht="20" customHeight="1">
      <c r="A7" s="32" t="s">
        <v>10</v>
      </c>
      <c r="B7" s="9">
        <v>1</v>
      </c>
      <c r="C7" s="9">
        <v>0</v>
      </c>
      <c r="D7" s="17">
        <v>0.33272001943084911</v>
      </c>
      <c r="E7" s="9" t="s">
        <v>137</v>
      </c>
      <c r="F7" s="9" t="s">
        <v>137</v>
      </c>
      <c r="G7" s="9" t="s">
        <v>137</v>
      </c>
      <c r="H7" s="9" t="s">
        <v>137</v>
      </c>
      <c r="I7" s="9">
        <v>1</v>
      </c>
      <c r="J7" s="9">
        <v>0</v>
      </c>
      <c r="K7" s="17">
        <v>0.33272001943084911</v>
      </c>
      <c r="L7" s="9" t="s">
        <v>137</v>
      </c>
      <c r="M7" s="9" t="s">
        <v>137</v>
      </c>
      <c r="N7" s="9" t="s">
        <v>137</v>
      </c>
      <c r="O7" s="13">
        <v>1</v>
      </c>
      <c r="P7" s="13">
        <v>1902</v>
      </c>
      <c r="Q7" s="13">
        <v>1369.4380534558441</v>
      </c>
      <c r="R7" s="13">
        <v>1868.0188408256338</v>
      </c>
    </row>
    <row r="8" spans="1:18" ht="20" customHeight="1">
      <c r="A8" s="33" t="s">
        <v>11</v>
      </c>
      <c r="B8" s="2">
        <v>2</v>
      </c>
      <c r="C8" s="2">
        <v>1810</v>
      </c>
      <c r="D8" s="2">
        <v>2148.2622587918495</v>
      </c>
      <c r="E8" s="2" t="s">
        <v>137</v>
      </c>
      <c r="F8" s="2" t="s">
        <v>137</v>
      </c>
      <c r="G8" s="2" t="s">
        <v>137</v>
      </c>
      <c r="H8" s="2" t="s">
        <v>137</v>
      </c>
      <c r="I8" s="2">
        <v>2</v>
      </c>
      <c r="J8" s="2">
        <v>1810</v>
      </c>
      <c r="K8" s="2">
        <v>2148.2622587918495</v>
      </c>
      <c r="L8" s="2" t="s">
        <v>137</v>
      </c>
      <c r="M8" s="2" t="s">
        <v>137</v>
      </c>
      <c r="N8" s="2" t="s">
        <v>137</v>
      </c>
      <c r="O8" s="2" t="s">
        <v>137</v>
      </c>
      <c r="P8" s="2" t="s">
        <v>137</v>
      </c>
      <c r="Q8" s="2" t="s">
        <v>137</v>
      </c>
      <c r="R8" s="2" t="s">
        <v>137</v>
      </c>
    </row>
    <row r="9" spans="1:18" ht="20" customHeight="1">
      <c r="A9" s="32" t="s">
        <v>12</v>
      </c>
      <c r="B9" s="9">
        <v>2</v>
      </c>
      <c r="C9" s="9">
        <v>99</v>
      </c>
      <c r="D9" s="9">
        <v>56435.969695860629</v>
      </c>
      <c r="E9" s="9" t="s">
        <v>137</v>
      </c>
      <c r="F9" s="9" t="s">
        <v>137</v>
      </c>
      <c r="G9" s="9" t="s">
        <v>137</v>
      </c>
      <c r="H9" s="9" t="s">
        <v>137</v>
      </c>
      <c r="I9" s="9">
        <v>2</v>
      </c>
      <c r="J9" s="9">
        <v>99</v>
      </c>
      <c r="K9" s="9">
        <v>56435.969695860629</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v>1</v>
      </c>
      <c r="P10" s="2">
        <v>21573</v>
      </c>
      <c r="Q10" s="2">
        <v>5022.9517384770461</v>
      </c>
      <c r="R10" s="2">
        <v>2503.1636128514215</v>
      </c>
    </row>
    <row r="11" spans="1:18" ht="20" customHeight="1">
      <c r="A11" s="32" t="s">
        <v>14</v>
      </c>
      <c r="B11" s="9">
        <v>2</v>
      </c>
      <c r="C11" s="9">
        <v>18398</v>
      </c>
      <c r="D11" s="9">
        <v>998.67025843505473</v>
      </c>
      <c r="E11" s="9">
        <v>1</v>
      </c>
      <c r="F11" s="9">
        <v>18356</v>
      </c>
      <c r="G11" s="9">
        <v>998.33753841562384</v>
      </c>
      <c r="H11" s="9">
        <v>6556.2080564825501</v>
      </c>
      <c r="I11" s="9">
        <v>1</v>
      </c>
      <c r="J11" s="9">
        <v>42</v>
      </c>
      <c r="K11" s="17">
        <v>0.33272001943084911</v>
      </c>
      <c r="L11" s="9" t="s">
        <v>137</v>
      </c>
      <c r="M11" s="9" t="s">
        <v>137</v>
      </c>
      <c r="N11" s="9" t="s">
        <v>137</v>
      </c>
      <c r="O11" s="13" t="s">
        <v>137</v>
      </c>
      <c r="P11" s="13" t="s">
        <v>137</v>
      </c>
      <c r="Q11" s="13" t="s">
        <v>137</v>
      </c>
      <c r="R11" s="13" t="s">
        <v>137</v>
      </c>
    </row>
    <row r="12" spans="1:18" ht="20" customHeight="1">
      <c r="A12" s="33" t="s">
        <v>186</v>
      </c>
      <c r="B12" s="2">
        <v>6</v>
      </c>
      <c r="C12" s="2">
        <v>10848</v>
      </c>
      <c r="D12" s="2">
        <v>20520.981886396341</v>
      </c>
      <c r="E12" s="2">
        <v>2</v>
      </c>
      <c r="F12" s="2">
        <v>1549</v>
      </c>
      <c r="G12" s="2">
        <v>654.2695261803384</v>
      </c>
      <c r="H12" s="2">
        <v>334.27686656485429</v>
      </c>
      <c r="I12" s="2">
        <v>4</v>
      </c>
      <c r="J12" s="2">
        <v>9299</v>
      </c>
      <c r="K12" s="2">
        <v>19866.712360216003</v>
      </c>
      <c r="L12" s="2" t="s">
        <v>137</v>
      </c>
      <c r="M12" s="2" t="s">
        <v>137</v>
      </c>
      <c r="N12" s="2" t="s">
        <v>137</v>
      </c>
      <c r="O12" s="2" t="s">
        <v>137</v>
      </c>
      <c r="P12" s="2" t="s">
        <v>137</v>
      </c>
      <c r="Q12" s="2" t="s">
        <v>137</v>
      </c>
      <c r="R12" s="2" t="s">
        <v>137</v>
      </c>
    </row>
    <row r="13" spans="1:18" ht="20" customHeight="1">
      <c r="A13" s="32" t="s">
        <v>15</v>
      </c>
      <c r="B13" s="9">
        <v>3</v>
      </c>
      <c r="C13" s="9">
        <v>9589</v>
      </c>
      <c r="D13" s="9">
        <v>1050.7298213626216</v>
      </c>
      <c r="E13" s="9">
        <v>2</v>
      </c>
      <c r="F13" s="9">
        <v>2562</v>
      </c>
      <c r="G13" s="9">
        <v>711.35540154315538</v>
      </c>
      <c r="H13" s="9">
        <v>1239.5018515869083</v>
      </c>
      <c r="I13" s="9">
        <v>1</v>
      </c>
      <c r="J13" s="9">
        <v>7027</v>
      </c>
      <c r="K13" s="9">
        <v>339.37441981946614</v>
      </c>
      <c r="L13" s="9" t="s">
        <v>137</v>
      </c>
      <c r="M13" s="9" t="s">
        <v>137</v>
      </c>
      <c r="N13" s="9" t="s">
        <v>137</v>
      </c>
      <c r="O13" s="13" t="s">
        <v>137</v>
      </c>
      <c r="P13" s="13" t="s">
        <v>137</v>
      </c>
      <c r="Q13" s="13" t="s">
        <v>137</v>
      </c>
      <c r="R13" s="13" t="s">
        <v>137</v>
      </c>
    </row>
    <row r="14" spans="1:18" ht="20" customHeight="1">
      <c r="A14" s="33" t="s">
        <v>16</v>
      </c>
      <c r="B14" s="2">
        <v>1</v>
      </c>
      <c r="C14" s="2">
        <v>15</v>
      </c>
      <c r="D14" s="2">
        <v>46.580802720318879</v>
      </c>
      <c r="E14" s="2" t="s">
        <v>137</v>
      </c>
      <c r="F14" s="2" t="s">
        <v>137</v>
      </c>
      <c r="G14" s="2" t="s">
        <v>137</v>
      </c>
      <c r="H14" s="2" t="s">
        <v>137</v>
      </c>
      <c r="I14" s="2">
        <v>1</v>
      </c>
      <c r="J14" s="2">
        <v>15</v>
      </c>
      <c r="K14" s="2">
        <v>46.580802720318879</v>
      </c>
      <c r="L14" s="2" t="s">
        <v>137</v>
      </c>
      <c r="M14" s="2" t="s">
        <v>137</v>
      </c>
      <c r="N14" s="2" t="s">
        <v>137</v>
      </c>
      <c r="O14" s="2" t="s">
        <v>137</v>
      </c>
      <c r="P14" s="2" t="s">
        <v>137</v>
      </c>
      <c r="Q14" s="2" t="s">
        <v>137</v>
      </c>
      <c r="R14" s="2" t="s">
        <v>137</v>
      </c>
    </row>
    <row r="15" spans="1:18" ht="20" customHeight="1" thickBot="1">
      <c r="A15" s="32" t="s">
        <v>17</v>
      </c>
      <c r="B15" s="9">
        <v>25</v>
      </c>
      <c r="C15" s="9">
        <v>2168</v>
      </c>
      <c r="D15" s="9">
        <v>2201.4974619007853</v>
      </c>
      <c r="E15" s="9" t="s">
        <v>137</v>
      </c>
      <c r="F15" s="9" t="s">
        <v>137</v>
      </c>
      <c r="G15" s="9" t="s">
        <v>137</v>
      </c>
      <c r="H15" s="9" t="s">
        <v>137</v>
      </c>
      <c r="I15" s="9">
        <v>25</v>
      </c>
      <c r="J15" s="9">
        <v>2168</v>
      </c>
      <c r="K15" s="9">
        <v>2201.4974619007853</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93</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73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159</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370</v>
      </c>
      <c r="C6" s="8">
        <f t="shared" ref="C6:D6" si="0">SUM(C7:C15)</f>
        <v>148193</v>
      </c>
      <c r="D6" s="8">
        <f t="shared" si="0"/>
        <v>9087.849163417899</v>
      </c>
      <c r="E6" s="8">
        <f>SUM(E7:E15)</f>
        <v>1</v>
      </c>
      <c r="F6" s="8">
        <f>SUM(F7:F15)</f>
        <v>1664</v>
      </c>
      <c r="G6" s="8">
        <f>SUM(G7:G15)</f>
        <v>63.814162120160354</v>
      </c>
      <c r="H6" s="8">
        <f>SUM(H7:H15)</f>
        <v>61.241817547188397</v>
      </c>
      <c r="I6" s="8">
        <f t="shared" ref="I6:K6" si="1">SUM(I7:I15)</f>
        <v>369</v>
      </c>
      <c r="J6" s="8">
        <f t="shared" si="1"/>
        <v>146529</v>
      </c>
      <c r="K6" s="8">
        <f t="shared" si="1"/>
        <v>9024.0350012977378</v>
      </c>
      <c r="L6" s="8" t="s">
        <v>137</v>
      </c>
      <c r="M6" s="8" t="s">
        <v>137</v>
      </c>
      <c r="N6" s="8" t="s">
        <v>137</v>
      </c>
      <c r="O6" s="8">
        <f>SUM(O7:O15)</f>
        <v>4</v>
      </c>
      <c r="P6" s="8">
        <f>SUM(P7:P15)</f>
        <v>37794</v>
      </c>
      <c r="Q6" s="8">
        <f>SUM(Q7:Q15)</f>
        <v>9795.9067919868139</v>
      </c>
      <c r="R6" s="8">
        <f>SUM(R7:R15)</f>
        <v>8237.0436665980505</v>
      </c>
    </row>
    <row r="7" spans="1:18" ht="20" customHeight="1">
      <c r="A7" s="32" t="s">
        <v>10</v>
      </c>
      <c r="B7" s="9">
        <v>18</v>
      </c>
      <c r="C7" s="9">
        <v>4817</v>
      </c>
      <c r="D7" s="9">
        <v>301.29192628856293</v>
      </c>
      <c r="E7" s="9" t="s">
        <v>137</v>
      </c>
      <c r="F7" s="9" t="s">
        <v>137</v>
      </c>
      <c r="G7" s="9" t="s">
        <v>137</v>
      </c>
      <c r="H7" s="9" t="s">
        <v>137</v>
      </c>
      <c r="I7" s="9">
        <v>18</v>
      </c>
      <c r="J7" s="9">
        <v>4817</v>
      </c>
      <c r="K7" s="9">
        <v>301.29192628856293</v>
      </c>
      <c r="L7" s="9" t="s">
        <v>137</v>
      </c>
      <c r="M7" s="9" t="s">
        <v>137</v>
      </c>
      <c r="N7" s="9" t="s">
        <v>137</v>
      </c>
      <c r="O7" s="13">
        <v>1</v>
      </c>
      <c r="P7" s="13">
        <v>25959</v>
      </c>
      <c r="Q7" s="13">
        <v>5333.8548146026696</v>
      </c>
      <c r="R7" s="13">
        <v>5198.8902114863113</v>
      </c>
    </row>
    <row r="8" spans="1:18" ht="20" customHeight="1">
      <c r="A8" s="33" t="s">
        <v>11</v>
      </c>
      <c r="B8" s="2">
        <v>25</v>
      </c>
      <c r="C8" s="2">
        <v>16262</v>
      </c>
      <c r="D8" s="2">
        <v>131.86567778697321</v>
      </c>
      <c r="E8" s="2">
        <v>1</v>
      </c>
      <c r="F8" s="2">
        <v>1664</v>
      </c>
      <c r="G8" s="2">
        <v>63.814162120160354</v>
      </c>
      <c r="H8" s="2">
        <v>61.241817547188397</v>
      </c>
      <c r="I8" s="2">
        <v>24</v>
      </c>
      <c r="J8" s="2">
        <v>14598</v>
      </c>
      <c r="K8" s="2">
        <v>68.051515666812847</v>
      </c>
      <c r="L8" s="2" t="s">
        <v>137</v>
      </c>
      <c r="M8" s="2" t="s">
        <v>137</v>
      </c>
      <c r="N8" s="2" t="s">
        <v>137</v>
      </c>
      <c r="O8" s="2">
        <v>1</v>
      </c>
      <c r="P8" s="2">
        <v>11431</v>
      </c>
      <c r="Q8" s="2">
        <v>3668.3485696929288</v>
      </c>
      <c r="R8" s="2">
        <v>2221.6856255537755</v>
      </c>
    </row>
    <row r="9" spans="1:18" ht="20" customHeight="1">
      <c r="A9" s="32" t="s">
        <v>12</v>
      </c>
      <c r="B9" s="9">
        <v>24</v>
      </c>
      <c r="C9" s="9">
        <v>3895</v>
      </c>
      <c r="D9" s="9">
        <v>2185.8358765986773</v>
      </c>
      <c r="E9" s="9" t="s">
        <v>137</v>
      </c>
      <c r="F9" s="9" t="s">
        <v>137</v>
      </c>
      <c r="G9" s="9" t="s">
        <v>137</v>
      </c>
      <c r="H9" s="9" t="s">
        <v>137</v>
      </c>
      <c r="I9" s="9">
        <v>24</v>
      </c>
      <c r="J9" s="9">
        <v>3895</v>
      </c>
      <c r="K9" s="9">
        <v>2185.8358765986773</v>
      </c>
      <c r="L9" s="9" t="s">
        <v>137</v>
      </c>
      <c r="M9" s="9" t="s">
        <v>137</v>
      </c>
      <c r="N9" s="9" t="s">
        <v>137</v>
      </c>
      <c r="O9" s="13" t="s">
        <v>137</v>
      </c>
      <c r="P9" s="13" t="s">
        <v>137</v>
      </c>
      <c r="Q9" s="13" t="s">
        <v>137</v>
      </c>
      <c r="R9" s="13" t="s">
        <v>137</v>
      </c>
    </row>
    <row r="10" spans="1:18" ht="20" customHeight="1">
      <c r="A10" s="33" t="s">
        <v>13</v>
      </c>
      <c r="B10" s="2">
        <v>6</v>
      </c>
      <c r="C10" s="2">
        <v>2714</v>
      </c>
      <c r="D10" s="2">
        <v>336.21222020352093</v>
      </c>
      <c r="E10" s="2" t="s">
        <v>137</v>
      </c>
      <c r="F10" s="2" t="s">
        <v>137</v>
      </c>
      <c r="G10" s="2" t="s">
        <v>137</v>
      </c>
      <c r="H10" s="2" t="s">
        <v>137</v>
      </c>
      <c r="I10" s="2">
        <v>6</v>
      </c>
      <c r="J10" s="2">
        <v>2714</v>
      </c>
      <c r="K10" s="2">
        <v>336.21222020352093</v>
      </c>
      <c r="L10" s="2" t="s">
        <v>137</v>
      </c>
      <c r="M10" s="2" t="s">
        <v>137</v>
      </c>
      <c r="N10" s="2" t="s">
        <v>137</v>
      </c>
      <c r="O10" s="2" t="s">
        <v>137</v>
      </c>
      <c r="P10" s="2" t="s">
        <v>137</v>
      </c>
      <c r="Q10" s="2" t="s">
        <v>137</v>
      </c>
      <c r="R10" s="2" t="s">
        <v>137</v>
      </c>
    </row>
    <row r="11" spans="1:18" ht="20" customHeight="1">
      <c r="A11" s="32" t="s">
        <v>14</v>
      </c>
      <c r="B11" s="9">
        <v>14</v>
      </c>
      <c r="C11" s="9">
        <v>9882</v>
      </c>
      <c r="D11" s="9">
        <v>3326.7987076333761</v>
      </c>
      <c r="E11" s="9" t="s">
        <v>137</v>
      </c>
      <c r="F11" s="9" t="s">
        <v>137</v>
      </c>
      <c r="G11" s="9" t="s">
        <v>137</v>
      </c>
      <c r="H11" s="9" t="s">
        <v>137</v>
      </c>
      <c r="I11" s="9">
        <v>14</v>
      </c>
      <c r="J11" s="9">
        <v>9882</v>
      </c>
      <c r="K11" s="9">
        <v>3326.7987076333761</v>
      </c>
      <c r="L11" s="9" t="s">
        <v>137</v>
      </c>
      <c r="M11" s="9" t="s">
        <v>137</v>
      </c>
      <c r="N11" s="9" t="s">
        <v>137</v>
      </c>
      <c r="O11" s="13">
        <v>2</v>
      </c>
      <c r="P11" s="13">
        <v>404</v>
      </c>
      <c r="Q11" s="13">
        <v>793.70340769121503</v>
      </c>
      <c r="R11" s="13">
        <v>816.46782955796414</v>
      </c>
    </row>
    <row r="12" spans="1:18" ht="20" customHeight="1">
      <c r="A12" s="33" t="s">
        <v>186</v>
      </c>
      <c r="B12" s="2">
        <v>10</v>
      </c>
      <c r="C12" s="2">
        <v>25127</v>
      </c>
      <c r="D12" s="2">
        <v>883.73440254893364</v>
      </c>
      <c r="E12" s="2" t="s">
        <v>137</v>
      </c>
      <c r="F12" s="2" t="s">
        <v>137</v>
      </c>
      <c r="G12" s="2" t="s">
        <v>137</v>
      </c>
      <c r="H12" s="2" t="s">
        <v>137</v>
      </c>
      <c r="I12" s="2">
        <v>10</v>
      </c>
      <c r="J12" s="2">
        <v>25127</v>
      </c>
      <c r="K12" s="2">
        <v>883.73440254893364</v>
      </c>
      <c r="L12" s="2" t="s">
        <v>137</v>
      </c>
      <c r="M12" s="2" t="s">
        <v>137</v>
      </c>
      <c r="N12" s="2" t="s">
        <v>137</v>
      </c>
      <c r="O12" s="2" t="s">
        <v>137</v>
      </c>
      <c r="P12" s="2" t="s">
        <v>137</v>
      </c>
      <c r="Q12" s="2" t="s">
        <v>137</v>
      </c>
      <c r="R12" s="2" t="s">
        <v>137</v>
      </c>
    </row>
    <row r="13" spans="1:18" ht="20" customHeight="1">
      <c r="A13" s="32" t="s">
        <v>15</v>
      </c>
      <c r="B13" s="9">
        <v>49</v>
      </c>
      <c r="C13" s="9">
        <v>58034</v>
      </c>
      <c r="D13" s="9">
        <v>862.83604664691723</v>
      </c>
      <c r="E13" s="9" t="s">
        <v>137</v>
      </c>
      <c r="F13" s="9" t="s">
        <v>137</v>
      </c>
      <c r="G13" s="9" t="s">
        <v>137</v>
      </c>
      <c r="H13" s="9" t="s">
        <v>137</v>
      </c>
      <c r="I13" s="9">
        <v>49</v>
      </c>
      <c r="J13" s="9">
        <v>58034</v>
      </c>
      <c r="K13" s="9">
        <v>862.83604664691723</v>
      </c>
      <c r="L13" s="9" t="s">
        <v>137</v>
      </c>
      <c r="M13" s="9" t="s">
        <v>137</v>
      </c>
      <c r="N13" s="9" t="s">
        <v>137</v>
      </c>
      <c r="O13" s="13" t="s">
        <v>137</v>
      </c>
      <c r="P13" s="13" t="s">
        <v>137</v>
      </c>
      <c r="Q13" s="13" t="s">
        <v>137</v>
      </c>
      <c r="R13" s="13" t="s">
        <v>137</v>
      </c>
    </row>
    <row r="14" spans="1:18" ht="20" customHeight="1">
      <c r="A14" s="33" t="s">
        <v>16</v>
      </c>
      <c r="B14" s="2">
        <v>15</v>
      </c>
      <c r="C14" s="2">
        <v>724</v>
      </c>
      <c r="D14" s="2">
        <v>169.27496800408116</v>
      </c>
      <c r="E14" s="2" t="s">
        <v>137</v>
      </c>
      <c r="F14" s="2" t="s">
        <v>137</v>
      </c>
      <c r="G14" s="2" t="s">
        <v>137</v>
      </c>
      <c r="H14" s="2" t="s">
        <v>137</v>
      </c>
      <c r="I14" s="2">
        <v>15</v>
      </c>
      <c r="J14" s="2">
        <v>724</v>
      </c>
      <c r="K14" s="2">
        <v>169.27496800408116</v>
      </c>
      <c r="L14" s="2" t="s">
        <v>137</v>
      </c>
      <c r="M14" s="2" t="s">
        <v>137</v>
      </c>
      <c r="N14" s="2" t="s">
        <v>137</v>
      </c>
      <c r="O14" s="2" t="s">
        <v>137</v>
      </c>
      <c r="P14" s="2" t="s">
        <v>137</v>
      </c>
      <c r="Q14" s="2" t="s">
        <v>137</v>
      </c>
      <c r="R14" s="2" t="s">
        <v>137</v>
      </c>
    </row>
    <row r="15" spans="1:18" ht="20" customHeight="1" thickBot="1">
      <c r="A15" s="32" t="s">
        <v>17</v>
      </c>
      <c r="B15" s="9">
        <v>209</v>
      </c>
      <c r="C15" s="9">
        <v>26738</v>
      </c>
      <c r="D15" s="9">
        <v>889.9993377068547</v>
      </c>
      <c r="E15" s="9" t="s">
        <v>137</v>
      </c>
      <c r="F15" s="9" t="s">
        <v>137</v>
      </c>
      <c r="G15" s="9" t="s">
        <v>137</v>
      </c>
      <c r="H15" s="9" t="s">
        <v>137</v>
      </c>
      <c r="I15" s="9">
        <v>209</v>
      </c>
      <c r="J15" s="9">
        <v>26738</v>
      </c>
      <c r="K15" s="9">
        <v>889.9993377068547</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c r="A19" s="60"/>
      <c r="B19" s="47"/>
      <c r="C19" s="47"/>
      <c r="D19" s="47"/>
      <c r="E19" s="47"/>
      <c r="F19" s="47"/>
      <c r="G19" s="47"/>
      <c r="H19" s="47"/>
      <c r="I19" s="47"/>
      <c r="J19" s="47"/>
      <c r="K19" s="47"/>
      <c r="L19" s="47"/>
      <c r="M19" s="47"/>
      <c r="N19" s="47"/>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21:R21"/>
    <mergeCell ref="Q4:R4"/>
    <mergeCell ref="I4:I5"/>
    <mergeCell ref="A18:N18"/>
    <mergeCell ref="A19:N19"/>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zoomScaleNormal="100" workbookViewId="0">
      <selection activeCell="B25" sqref="B25:C25"/>
    </sheetView>
  </sheetViews>
  <sheetFormatPr baseColWidth="10" defaultColWidth="8.83203125" defaultRowHeight="13"/>
  <cols>
    <col min="2" max="3" width="60.6640625" customWidth="1"/>
  </cols>
  <sheetData>
    <row r="1" spans="2:3" ht="14" thickBot="1"/>
    <row r="2" spans="2:3" ht="58.5" customHeight="1" thickBot="1">
      <c r="B2" s="43" t="s">
        <v>183</v>
      </c>
      <c r="C2" s="44"/>
    </row>
    <row r="3" spans="2:3" ht="94.5" customHeight="1">
      <c r="B3" s="45" t="s">
        <v>189</v>
      </c>
      <c r="C3" s="46"/>
    </row>
    <row r="4" spans="2:3" ht="20" customHeight="1">
      <c r="B4" s="37" t="s">
        <v>49</v>
      </c>
      <c r="C4" s="38" t="s">
        <v>29</v>
      </c>
    </row>
    <row r="5" spans="2:3" ht="20" customHeight="1">
      <c r="B5" s="37" t="s">
        <v>18</v>
      </c>
      <c r="C5" s="38" t="s">
        <v>30</v>
      </c>
    </row>
    <row r="6" spans="2:3" ht="20" customHeight="1">
      <c r="B6" s="37" t="s">
        <v>19</v>
      </c>
      <c r="C6" s="38" t="s">
        <v>31</v>
      </c>
    </row>
    <row r="7" spans="2:3" ht="20" customHeight="1">
      <c r="B7" s="37" t="s">
        <v>45</v>
      </c>
      <c r="C7" s="38" t="s">
        <v>32</v>
      </c>
    </row>
    <row r="8" spans="2:3" ht="20" customHeight="1">
      <c r="B8" s="37" t="s">
        <v>56</v>
      </c>
      <c r="C8" s="38" t="s">
        <v>33</v>
      </c>
    </row>
    <row r="9" spans="2:3" ht="20" customHeight="1">
      <c r="B9" s="37" t="s">
        <v>20</v>
      </c>
      <c r="C9" s="38" t="s">
        <v>57</v>
      </c>
    </row>
    <row r="10" spans="2:3" ht="20" customHeight="1">
      <c r="B10" s="37" t="s">
        <v>50</v>
      </c>
      <c r="C10" s="38" t="s">
        <v>58</v>
      </c>
    </row>
    <row r="11" spans="2:3" ht="20" customHeight="1">
      <c r="B11" s="37" t="s">
        <v>51</v>
      </c>
      <c r="C11" s="38" t="s">
        <v>34</v>
      </c>
    </row>
    <row r="12" spans="2:3" ht="20" customHeight="1">
      <c r="B12" s="37" t="s">
        <v>44</v>
      </c>
      <c r="C12" s="38" t="s">
        <v>35</v>
      </c>
    </row>
    <row r="13" spans="2:3" ht="20" customHeight="1">
      <c r="B13" s="37" t="s">
        <v>21</v>
      </c>
      <c r="C13" s="38" t="s">
        <v>36</v>
      </c>
    </row>
    <row r="14" spans="2:3" ht="20" customHeight="1">
      <c r="B14" s="37" t="s">
        <v>52</v>
      </c>
      <c r="C14" s="38" t="s">
        <v>54</v>
      </c>
    </row>
    <row r="15" spans="2:3" ht="20" customHeight="1">
      <c r="B15" s="37" t="s">
        <v>22</v>
      </c>
      <c r="C15" s="38" t="s">
        <v>61</v>
      </c>
    </row>
    <row r="16" spans="2:3" ht="20" customHeight="1">
      <c r="B16" s="37" t="s">
        <v>23</v>
      </c>
      <c r="C16" s="38" t="s">
        <v>37</v>
      </c>
    </row>
    <row r="17" spans="1:19" ht="20" customHeight="1">
      <c r="B17" s="37" t="s">
        <v>24</v>
      </c>
      <c r="C17" s="38" t="s">
        <v>38</v>
      </c>
    </row>
    <row r="18" spans="1:19" ht="20" customHeight="1">
      <c r="B18" s="37" t="s">
        <v>53</v>
      </c>
      <c r="C18" s="38" t="s">
        <v>39</v>
      </c>
    </row>
    <row r="19" spans="1:19" ht="20" customHeight="1">
      <c r="B19" s="37" t="s">
        <v>25</v>
      </c>
      <c r="C19" s="38" t="s">
        <v>40</v>
      </c>
    </row>
    <row r="20" spans="1:19" ht="20" customHeight="1">
      <c r="B20" s="37" t="s">
        <v>26</v>
      </c>
      <c r="C20" s="38" t="s">
        <v>41</v>
      </c>
    </row>
    <row r="21" spans="1:19" ht="20" customHeight="1">
      <c r="B21" s="37" t="s">
        <v>27</v>
      </c>
      <c r="C21" s="38" t="s">
        <v>42</v>
      </c>
    </row>
    <row r="22" spans="1:19" ht="20" customHeight="1">
      <c r="B22" s="37" t="s">
        <v>48</v>
      </c>
      <c r="C22" s="38" t="s">
        <v>55</v>
      </c>
    </row>
    <row r="23" spans="1:19" ht="20" customHeight="1" thickBot="1">
      <c r="A23" s="14"/>
      <c r="B23" s="40" t="s">
        <v>28</v>
      </c>
      <c r="C23" s="41" t="s">
        <v>43</v>
      </c>
      <c r="D23" s="14"/>
    </row>
    <row r="24" spans="1:19">
      <c r="A24" s="14"/>
      <c r="B24" s="39"/>
      <c r="C24" s="39"/>
      <c r="D24" s="14"/>
    </row>
    <row r="25" spans="1:19" s="36" customFormat="1" ht="40" customHeight="1">
      <c r="B25" s="42" t="s">
        <v>188</v>
      </c>
      <c r="C25" s="42"/>
      <c r="D25" s="35"/>
      <c r="E25" s="35"/>
      <c r="F25" s="35"/>
      <c r="G25" s="35"/>
      <c r="H25" s="35"/>
      <c r="I25" s="35"/>
      <c r="J25" s="35"/>
      <c r="K25" s="35"/>
      <c r="L25" s="35"/>
      <c r="M25" s="35"/>
      <c r="N25" s="35"/>
      <c r="O25" s="35"/>
      <c r="P25" s="35"/>
      <c r="Q25" s="35"/>
      <c r="R25" s="35"/>
      <c r="S25" s="35"/>
    </row>
  </sheetData>
  <mergeCells count="3">
    <mergeCell ref="B25:C25"/>
    <mergeCell ref="B2:C2"/>
    <mergeCell ref="B3:C3"/>
  </mergeCells>
  <hyperlinks>
    <hyperlink ref="B4" location="Argentina!A1" display="Argentina" xr:uid="{00000000-0004-0000-0100-000000000000}"/>
    <hyperlink ref="B5" location="Australia!A1" display="Australia" xr:uid="{00000000-0004-0000-0100-000001000000}"/>
    <hyperlink ref="B6" location="Austria!A1" display="Austria" xr:uid="{00000000-0004-0000-0100-000002000000}"/>
    <hyperlink ref="B7" location="Brazil!A1" display="Brazil" xr:uid="{00000000-0004-0000-0100-000003000000}"/>
    <hyperlink ref="B8" location="Canada!A1" display="Canada" xr:uid="{00000000-0004-0000-0100-000004000000}"/>
    <hyperlink ref="B9" location="Chile!A1" display="Chile" xr:uid="{00000000-0004-0000-0100-000005000000}"/>
    <hyperlink ref="B10" location="China!A1" display="China" xr:uid="{00000000-0004-0000-0100-000006000000}"/>
    <hyperlink ref="B11" location="Colombia!A1" display="Colombia" xr:uid="{00000000-0004-0000-0100-000007000000}"/>
    <hyperlink ref="B12" location="CostaRica!A1" display="Costa Rica" xr:uid="{00000000-0004-0000-0100-000008000000}"/>
    <hyperlink ref="B13" location="CzechRepublic!A1" display="Czech Republic" xr:uid="{00000000-0004-0000-0100-000009000000}"/>
    <hyperlink ref="B14" location="Denmark!A1" display="Denmark" xr:uid="{00000000-0004-0000-0100-00000A000000}"/>
    <hyperlink ref="B15" location="Estonia!A1" display="Estonia" xr:uid="{00000000-0004-0000-0100-00000B000000}"/>
    <hyperlink ref="B16" location="Finland!A1" display="Finland" xr:uid="{00000000-0004-0000-0100-00000C000000}"/>
    <hyperlink ref="B17" location="France!A1" display="France" xr:uid="{00000000-0004-0000-0100-00000D000000}"/>
    <hyperlink ref="B18" location="Germany!A1" display="Germany" xr:uid="{00000000-0004-0000-0100-00000E000000}"/>
    <hyperlink ref="B19" location="Greece!A1" display="Greece" xr:uid="{00000000-0004-0000-0100-00000F000000}"/>
    <hyperlink ref="B20" location="Hungary!A1" display="Hungary" xr:uid="{00000000-0004-0000-0100-000010000000}"/>
    <hyperlink ref="B21" location="Iceland!A1" display="Iceland" xr:uid="{00000000-0004-0000-0100-000011000000}"/>
    <hyperlink ref="B22" location="India!A1" display="India" xr:uid="{00000000-0004-0000-0100-000012000000}"/>
    <hyperlink ref="B23" location="Ireland!A1" display="Ireland" xr:uid="{00000000-0004-0000-0100-000013000000}"/>
    <hyperlink ref="C4" location="Israel!A1" display="Israel" xr:uid="{00000000-0004-0000-0100-000014000000}"/>
    <hyperlink ref="C5" location="Italy!A1" display="Italy" xr:uid="{00000000-0004-0000-0100-000015000000}"/>
    <hyperlink ref="C6" location="Japan!A1" display="Japan" xr:uid="{00000000-0004-0000-0100-000016000000}"/>
    <hyperlink ref="C7" location="Korea!A1" display="Korea" xr:uid="{00000000-0004-0000-0100-000017000000}"/>
    <hyperlink ref="C8" location="Latvia!A1" display="Latvia" xr:uid="{00000000-0004-0000-0100-000018000000}"/>
    <hyperlink ref="C9" location="Lithuania!A1" display="Lithuania " xr:uid="{00000000-0004-0000-0100-000019000000}"/>
    <hyperlink ref="C10" location="Mexico!A1" display="Mexico" xr:uid="{00000000-0004-0000-0100-00001A000000}"/>
    <hyperlink ref="C11" location="Netherlands!A1" display="Netherlands" xr:uid="{00000000-0004-0000-0100-00001B000000}"/>
    <hyperlink ref="C12" location="NewZealand!A1" display="New Zealand" xr:uid="{00000000-0004-0000-0100-00001C000000}"/>
    <hyperlink ref="C13" location="Norway!A1" display="Norway" xr:uid="{00000000-0004-0000-0100-00001D000000}"/>
    <hyperlink ref="C14" location="Poland!A1" display="Poland" xr:uid="{00000000-0004-0000-0100-00001E000000}"/>
    <hyperlink ref="C15" location="SaudiArabia!A1" display="Saudi Arabia (partial portfolio) " xr:uid="{00000000-0004-0000-0100-00001F000000}"/>
    <hyperlink ref="C16" location="SlovakRepublic!A1" display="Slovak Republic" xr:uid="{00000000-0004-0000-0100-000020000000}"/>
    <hyperlink ref="C17" location="Slovenia!A1" display="Slovenia" xr:uid="{00000000-0004-0000-0100-000021000000}"/>
    <hyperlink ref="C18" location="Spain!A1" display="Spain" xr:uid="{00000000-0004-0000-0100-000022000000}"/>
    <hyperlink ref="C19" location="Sweden!A1" display="Sweden" xr:uid="{00000000-0004-0000-0100-000023000000}"/>
    <hyperlink ref="C20" location="Switzerland!A1" display="Switzerland" xr:uid="{00000000-0004-0000-0100-000024000000}"/>
    <hyperlink ref="C21" location="Turkey!A1" display="Turkey" xr:uid="{00000000-0004-0000-0100-000025000000}"/>
    <hyperlink ref="C22" location="UnitedKingdom!A1" display="United Kingdom" xr:uid="{00000000-0004-0000-0100-000026000000}"/>
    <hyperlink ref="C23" location="UnitedStates!A1" display="United States" xr:uid="{00000000-0004-0000-0100-000027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160</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35</v>
      </c>
      <c r="C6" s="8">
        <f t="shared" ref="C6:D6" si="0">SUM(C7:C15)</f>
        <v>3636</v>
      </c>
      <c r="D6" s="8">
        <f t="shared" si="0"/>
        <v>3552.3242724496226</v>
      </c>
      <c r="E6" s="8" t="s">
        <v>137</v>
      </c>
      <c r="F6" s="8" t="s">
        <v>137</v>
      </c>
      <c r="G6" s="8" t="s">
        <v>137</v>
      </c>
      <c r="H6" s="8" t="s">
        <v>137</v>
      </c>
      <c r="I6" s="8">
        <f t="shared" ref="I6:N6" si="1">SUM(I7:I15)</f>
        <v>25</v>
      </c>
      <c r="J6" s="8">
        <f t="shared" si="1"/>
        <v>3103</v>
      </c>
      <c r="K6" s="8">
        <f t="shared" si="1"/>
        <v>2405.4360754009858</v>
      </c>
      <c r="L6" s="8">
        <f t="shared" si="1"/>
        <v>10</v>
      </c>
      <c r="M6" s="8">
        <f t="shared" si="1"/>
        <v>533</v>
      </c>
      <c r="N6" s="8">
        <f t="shared" si="1"/>
        <v>1146.8881970486368</v>
      </c>
      <c r="O6" s="8" t="s">
        <v>137</v>
      </c>
      <c r="P6" s="8" t="s">
        <v>137</v>
      </c>
      <c r="Q6" s="8" t="s">
        <v>137</v>
      </c>
      <c r="R6" s="8" t="s">
        <v>137</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5</v>
      </c>
      <c r="C9" s="9">
        <v>152</v>
      </c>
      <c r="D9" s="9">
        <v>874.79637079504266</v>
      </c>
      <c r="E9" s="9" t="s">
        <v>137</v>
      </c>
      <c r="F9" s="9" t="s">
        <v>137</v>
      </c>
      <c r="G9" s="9" t="s">
        <v>137</v>
      </c>
      <c r="H9" s="9" t="s">
        <v>137</v>
      </c>
      <c r="I9" s="9">
        <v>1</v>
      </c>
      <c r="J9" s="9">
        <v>3</v>
      </c>
      <c r="K9" s="9">
        <v>0</v>
      </c>
      <c r="L9" s="9">
        <v>4</v>
      </c>
      <c r="M9" s="9">
        <v>149</v>
      </c>
      <c r="N9" s="9">
        <v>874.79637079504266</v>
      </c>
      <c r="O9" s="13" t="s">
        <v>137</v>
      </c>
      <c r="P9" s="13" t="s">
        <v>137</v>
      </c>
      <c r="Q9" s="13" t="s">
        <v>137</v>
      </c>
      <c r="R9" s="13" t="s">
        <v>137</v>
      </c>
    </row>
    <row r="10" spans="1:18" ht="20" customHeight="1">
      <c r="A10" s="33" t="s">
        <v>13</v>
      </c>
      <c r="B10" s="2">
        <v>1</v>
      </c>
      <c r="C10" s="2">
        <v>7</v>
      </c>
      <c r="D10" s="2">
        <v>3.790213214654177E-2</v>
      </c>
      <c r="E10" s="2" t="s">
        <v>137</v>
      </c>
      <c r="F10" s="2" t="s">
        <v>137</v>
      </c>
      <c r="G10" s="2" t="s">
        <v>137</v>
      </c>
      <c r="H10" s="2" t="s">
        <v>137</v>
      </c>
      <c r="I10" s="2">
        <v>1</v>
      </c>
      <c r="J10" s="2">
        <v>7</v>
      </c>
      <c r="K10" s="5">
        <v>3.790213214654177E-2</v>
      </c>
      <c r="L10" s="2" t="s">
        <v>137</v>
      </c>
      <c r="M10" s="2" t="s">
        <v>137</v>
      </c>
      <c r="N10" s="2" t="s">
        <v>137</v>
      </c>
      <c r="O10" s="2" t="s">
        <v>137</v>
      </c>
      <c r="P10" s="2" t="s">
        <v>137</v>
      </c>
      <c r="Q10" s="2" t="s">
        <v>137</v>
      </c>
      <c r="R10" s="2" t="s">
        <v>137</v>
      </c>
    </row>
    <row r="11" spans="1:18" ht="20" customHeight="1">
      <c r="A11" s="32" t="s">
        <v>14</v>
      </c>
      <c r="B11" s="9">
        <v>5</v>
      </c>
      <c r="C11" s="9">
        <v>751</v>
      </c>
      <c r="D11" s="9">
        <v>2203.9938234685455</v>
      </c>
      <c r="E11" s="9" t="s">
        <v>137</v>
      </c>
      <c r="F11" s="9" t="s">
        <v>137</v>
      </c>
      <c r="G11" s="9" t="s">
        <v>137</v>
      </c>
      <c r="H11" s="9" t="s">
        <v>137</v>
      </c>
      <c r="I11" s="9">
        <v>3</v>
      </c>
      <c r="J11" s="9">
        <v>677</v>
      </c>
      <c r="K11" s="9">
        <v>2200.8327856475239</v>
      </c>
      <c r="L11" s="9">
        <v>2</v>
      </c>
      <c r="M11" s="9">
        <v>74</v>
      </c>
      <c r="N11" s="9">
        <v>3.1610378210215839</v>
      </c>
      <c r="O11" s="13" t="s">
        <v>137</v>
      </c>
      <c r="P11" s="13" t="s">
        <v>137</v>
      </c>
      <c r="Q11" s="13" t="s">
        <v>137</v>
      </c>
      <c r="R11" s="13" t="s">
        <v>137</v>
      </c>
    </row>
    <row r="12" spans="1:18" ht="20" customHeight="1">
      <c r="A12" s="33" t="s">
        <v>186</v>
      </c>
      <c r="B12" s="2">
        <v>1</v>
      </c>
      <c r="C12" s="2">
        <v>1017</v>
      </c>
      <c r="D12" s="2">
        <v>152.62430572769441</v>
      </c>
      <c r="E12" s="2" t="s">
        <v>137</v>
      </c>
      <c r="F12" s="2" t="s">
        <v>137</v>
      </c>
      <c r="G12" s="2" t="s">
        <v>137</v>
      </c>
      <c r="H12" s="2" t="s">
        <v>137</v>
      </c>
      <c r="I12" s="2">
        <v>1</v>
      </c>
      <c r="J12" s="2">
        <v>1017</v>
      </c>
      <c r="K12" s="2">
        <v>152.62430572769441</v>
      </c>
      <c r="L12" s="2" t="s">
        <v>137</v>
      </c>
      <c r="M12" s="2" t="s">
        <v>137</v>
      </c>
      <c r="N12" s="2" t="s">
        <v>137</v>
      </c>
      <c r="O12" s="2" t="s">
        <v>137</v>
      </c>
      <c r="P12" s="2" t="s">
        <v>137</v>
      </c>
      <c r="Q12" s="2" t="s">
        <v>137</v>
      </c>
      <c r="R12" s="2" t="s">
        <v>137</v>
      </c>
    </row>
    <row r="13" spans="1:18" ht="20" customHeight="1">
      <c r="A13" s="32" t="s">
        <v>15</v>
      </c>
      <c r="B13" s="9">
        <v>3</v>
      </c>
      <c r="C13" s="9">
        <v>1093</v>
      </c>
      <c r="D13" s="9">
        <v>24.810735703126245</v>
      </c>
      <c r="E13" s="9" t="s">
        <v>137</v>
      </c>
      <c r="F13" s="9" t="s">
        <v>137</v>
      </c>
      <c r="G13" s="9" t="s">
        <v>137</v>
      </c>
      <c r="H13" s="9" t="s">
        <v>137</v>
      </c>
      <c r="I13" s="9">
        <v>3</v>
      </c>
      <c r="J13" s="9">
        <v>1093</v>
      </c>
      <c r="K13" s="9">
        <v>24.810735703126245</v>
      </c>
      <c r="L13" s="9" t="s">
        <v>137</v>
      </c>
      <c r="M13" s="9" t="s">
        <v>137</v>
      </c>
      <c r="N13" s="9" t="s">
        <v>137</v>
      </c>
      <c r="O13" s="13" t="s">
        <v>137</v>
      </c>
      <c r="P13" s="13" t="s">
        <v>137</v>
      </c>
      <c r="Q13" s="13" t="s">
        <v>137</v>
      </c>
      <c r="R13" s="13" t="s">
        <v>137</v>
      </c>
    </row>
    <row r="14" spans="1:18" ht="20" customHeight="1">
      <c r="A14" s="33" t="s">
        <v>16</v>
      </c>
      <c r="B14" s="2">
        <v>10</v>
      </c>
      <c r="C14" s="2">
        <v>90</v>
      </c>
      <c r="D14" s="2">
        <v>22.036299629999387</v>
      </c>
      <c r="E14" s="2" t="s">
        <v>137</v>
      </c>
      <c r="F14" s="2" t="s">
        <v>137</v>
      </c>
      <c r="G14" s="2" t="s">
        <v>137</v>
      </c>
      <c r="H14" s="2" t="s">
        <v>137</v>
      </c>
      <c r="I14" s="2">
        <v>10</v>
      </c>
      <c r="J14" s="2">
        <v>90</v>
      </c>
      <c r="K14" s="2">
        <v>22.036299629999387</v>
      </c>
      <c r="L14" s="2" t="s">
        <v>137</v>
      </c>
      <c r="M14" s="2" t="s">
        <v>137</v>
      </c>
      <c r="N14" s="2" t="s">
        <v>137</v>
      </c>
      <c r="O14" s="2" t="s">
        <v>137</v>
      </c>
      <c r="P14" s="2" t="s">
        <v>137</v>
      </c>
      <c r="Q14" s="2" t="s">
        <v>137</v>
      </c>
      <c r="R14" s="2" t="s">
        <v>137</v>
      </c>
    </row>
    <row r="15" spans="1:18" ht="20" customHeight="1" thickBot="1">
      <c r="A15" s="32" t="s">
        <v>17</v>
      </c>
      <c r="B15" s="9">
        <v>10</v>
      </c>
      <c r="C15" s="9">
        <v>526</v>
      </c>
      <c r="D15" s="9">
        <v>274.02483499306766</v>
      </c>
      <c r="E15" s="9" t="s">
        <v>137</v>
      </c>
      <c r="F15" s="9" t="s">
        <v>137</v>
      </c>
      <c r="G15" s="9" t="s">
        <v>137</v>
      </c>
      <c r="H15" s="9" t="s">
        <v>137</v>
      </c>
      <c r="I15" s="9">
        <v>6</v>
      </c>
      <c r="J15" s="9">
        <v>216</v>
      </c>
      <c r="K15" s="9">
        <v>5.0940465604952143</v>
      </c>
      <c r="L15" s="9">
        <v>4</v>
      </c>
      <c r="M15" s="9">
        <v>310</v>
      </c>
      <c r="N15" s="9">
        <v>268.93078843257246</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95</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74</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161</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270</v>
      </c>
      <c r="C6" s="8">
        <f t="shared" ref="C6:D6" si="0">SUM(C7:C15)</f>
        <v>3284845</v>
      </c>
      <c r="D6" s="8">
        <f t="shared" si="0"/>
        <v>338518.23211396445</v>
      </c>
      <c r="E6" s="8">
        <f>SUM(E7:E15)</f>
        <v>68</v>
      </c>
      <c r="F6" s="8">
        <f>SUM(F7:F15)</f>
        <v>642512</v>
      </c>
      <c r="G6" s="8">
        <f>SUM(G7:G15)</f>
        <v>269382.05322366115</v>
      </c>
      <c r="H6" s="8">
        <f>SUM(H7:H15)</f>
        <v>189440.83012922134</v>
      </c>
      <c r="I6" s="8">
        <f t="shared" ref="I6:N6" si="1">SUM(I7:I15)</f>
        <v>198</v>
      </c>
      <c r="J6" s="8">
        <f t="shared" si="1"/>
        <v>2619366</v>
      </c>
      <c r="K6" s="8">
        <f t="shared" si="1"/>
        <v>67048.946610188257</v>
      </c>
      <c r="L6" s="8">
        <f t="shared" si="1"/>
        <v>4</v>
      </c>
      <c r="M6" s="8">
        <f t="shared" si="1"/>
        <v>22967</v>
      </c>
      <c r="N6" s="8">
        <f t="shared" si="1"/>
        <v>2087.2322801149899</v>
      </c>
      <c r="O6" s="8">
        <f>SUM(O7:O15)</f>
        <v>8</v>
      </c>
      <c r="P6" s="8">
        <f>SUM(P7:P15)</f>
        <v>30481</v>
      </c>
      <c r="Q6" s="8">
        <f>SUM(Q7:Q15)</f>
        <v>25671.374603881184</v>
      </c>
      <c r="R6" s="8">
        <f>SUM(R7:R15)</f>
        <v>4429.4072772701811</v>
      </c>
    </row>
    <row r="7" spans="1:18" ht="20" customHeight="1">
      <c r="A7" s="32" t="s">
        <v>10</v>
      </c>
      <c r="B7" s="9">
        <v>18</v>
      </c>
      <c r="C7" s="9">
        <v>113721</v>
      </c>
      <c r="D7" s="9">
        <v>49441.279562239273</v>
      </c>
      <c r="E7" s="9">
        <v>6</v>
      </c>
      <c r="F7" s="9">
        <v>104477</v>
      </c>
      <c r="G7" s="9">
        <v>49209.486104395284</v>
      </c>
      <c r="H7" s="9">
        <v>14932.39794462958</v>
      </c>
      <c r="I7" s="9">
        <v>10</v>
      </c>
      <c r="J7" s="9">
        <v>4674</v>
      </c>
      <c r="K7" s="9">
        <v>-69.678329291366722</v>
      </c>
      <c r="L7" s="9">
        <v>2</v>
      </c>
      <c r="M7" s="9">
        <v>4570</v>
      </c>
      <c r="N7" s="9">
        <v>301.47178713535396</v>
      </c>
      <c r="O7" s="13">
        <v>1</v>
      </c>
      <c r="P7" s="13">
        <v>7000</v>
      </c>
      <c r="Q7" s="13">
        <v>15003.755147545033</v>
      </c>
      <c r="R7" s="13">
        <v>13.717433954452508</v>
      </c>
    </row>
    <row r="8" spans="1:18" ht="20" customHeight="1">
      <c r="A8" s="33" t="s">
        <v>11</v>
      </c>
      <c r="B8" s="2">
        <v>95</v>
      </c>
      <c r="C8" s="2">
        <v>595079</v>
      </c>
      <c r="D8" s="2">
        <v>54430.680209221151</v>
      </c>
      <c r="E8" s="2">
        <v>23</v>
      </c>
      <c r="F8" s="2">
        <v>185513</v>
      </c>
      <c r="G8" s="2">
        <v>49580.164386940487</v>
      </c>
      <c r="H8" s="2">
        <v>31344.336585923982</v>
      </c>
      <c r="I8" s="2">
        <v>72</v>
      </c>
      <c r="J8" s="2">
        <v>409566</v>
      </c>
      <c r="K8" s="2">
        <v>4850.5158222806667</v>
      </c>
      <c r="L8" s="2" t="s">
        <v>137</v>
      </c>
      <c r="M8" s="2" t="s">
        <v>137</v>
      </c>
      <c r="N8" s="2" t="s">
        <v>137</v>
      </c>
      <c r="O8" s="2" t="s">
        <v>137</v>
      </c>
      <c r="P8" s="2" t="s">
        <v>137</v>
      </c>
      <c r="Q8" s="2" t="s">
        <v>137</v>
      </c>
      <c r="R8" s="2" t="s">
        <v>137</v>
      </c>
    </row>
    <row r="9" spans="1:18" ht="20" customHeight="1">
      <c r="A9" s="32" t="s">
        <v>12</v>
      </c>
      <c r="B9" s="9">
        <v>43</v>
      </c>
      <c r="C9" s="9">
        <v>216703</v>
      </c>
      <c r="D9" s="9">
        <v>78606.252352461597</v>
      </c>
      <c r="E9" s="9">
        <v>24</v>
      </c>
      <c r="F9" s="9">
        <v>214515</v>
      </c>
      <c r="G9" s="9">
        <v>73098.234979955014</v>
      </c>
      <c r="H9" s="9">
        <v>85390.316660727651</v>
      </c>
      <c r="I9" s="9">
        <v>19</v>
      </c>
      <c r="J9" s="9">
        <v>2188</v>
      </c>
      <c r="K9" s="9">
        <v>5508.0173725065843</v>
      </c>
      <c r="L9" s="9" t="s">
        <v>137</v>
      </c>
      <c r="M9" s="9" t="s">
        <v>137</v>
      </c>
      <c r="N9" s="9" t="s">
        <v>137</v>
      </c>
      <c r="O9" s="13">
        <v>3</v>
      </c>
      <c r="P9" s="13">
        <v>3404</v>
      </c>
      <c r="Q9" s="13">
        <v>8203.7881742788813</v>
      </c>
      <c r="R9" s="13">
        <v>4047.6832889231409</v>
      </c>
    </row>
    <row r="10" spans="1:18" ht="20" customHeight="1">
      <c r="A10" s="33" t="s">
        <v>13</v>
      </c>
      <c r="B10" s="2">
        <v>11</v>
      </c>
      <c r="C10" s="2">
        <v>270767</v>
      </c>
      <c r="D10" s="2">
        <v>7974.5055254759254</v>
      </c>
      <c r="E10" s="2">
        <v>2</v>
      </c>
      <c r="F10" s="2">
        <v>39868</v>
      </c>
      <c r="G10" s="2">
        <v>270.45168080653525</v>
      </c>
      <c r="H10" s="2">
        <v>433.19032908435821</v>
      </c>
      <c r="I10" s="2">
        <v>9</v>
      </c>
      <c r="J10" s="2">
        <v>230899</v>
      </c>
      <c r="K10" s="2">
        <v>7704.0538446693899</v>
      </c>
      <c r="L10" s="2" t="s">
        <v>137</v>
      </c>
      <c r="M10" s="2" t="s">
        <v>137</v>
      </c>
      <c r="N10" s="2" t="s">
        <v>137</v>
      </c>
      <c r="O10" s="2">
        <v>2</v>
      </c>
      <c r="P10" s="2">
        <v>15259</v>
      </c>
      <c r="Q10" s="2">
        <v>2184.0921724268978</v>
      </c>
      <c r="R10" s="2">
        <v>51.357760965607589</v>
      </c>
    </row>
    <row r="11" spans="1:18" ht="20" customHeight="1">
      <c r="A11" s="32" t="s">
        <v>14</v>
      </c>
      <c r="B11" s="9">
        <v>18</v>
      </c>
      <c r="C11" s="9">
        <v>106500</v>
      </c>
      <c r="D11" s="9">
        <v>104255.61565246509</v>
      </c>
      <c r="E11" s="9">
        <v>7</v>
      </c>
      <c r="F11" s="9">
        <v>87299</v>
      </c>
      <c r="G11" s="9">
        <v>89040.487318076441</v>
      </c>
      <c r="H11" s="9">
        <v>55122.4171864483</v>
      </c>
      <c r="I11" s="9">
        <v>11</v>
      </c>
      <c r="J11" s="9">
        <v>19201</v>
      </c>
      <c r="K11" s="9">
        <v>15215.128334388641</v>
      </c>
      <c r="L11" s="9" t="s">
        <v>137</v>
      </c>
      <c r="M11" s="9" t="s">
        <v>137</v>
      </c>
      <c r="N11" s="9" t="s">
        <v>137</v>
      </c>
      <c r="O11" s="13">
        <v>1</v>
      </c>
      <c r="P11" s="13">
        <v>592</v>
      </c>
      <c r="Q11" s="13">
        <v>200.28681777266613</v>
      </c>
      <c r="R11" s="13">
        <v>286.28922211861402</v>
      </c>
    </row>
    <row r="12" spans="1:18" ht="20" customHeight="1">
      <c r="A12" s="33" t="s">
        <v>186</v>
      </c>
      <c r="B12" s="2">
        <v>22</v>
      </c>
      <c r="C12" s="2">
        <v>116240</v>
      </c>
      <c r="D12" s="2">
        <v>4398.775781371538</v>
      </c>
      <c r="E12" s="2" t="s">
        <v>137</v>
      </c>
      <c r="F12" s="2" t="s">
        <v>137</v>
      </c>
      <c r="G12" s="2" t="s">
        <v>137</v>
      </c>
      <c r="H12" s="2" t="s">
        <v>137</v>
      </c>
      <c r="I12" s="2">
        <v>20</v>
      </c>
      <c r="J12" s="2">
        <v>97843</v>
      </c>
      <c r="K12" s="2">
        <v>2613.0152883919022</v>
      </c>
      <c r="L12" s="2">
        <v>2</v>
      </c>
      <c r="M12" s="2">
        <v>18397</v>
      </c>
      <c r="N12" s="2">
        <v>1785.7604929796357</v>
      </c>
      <c r="O12" s="2" t="s">
        <v>137</v>
      </c>
      <c r="P12" s="2" t="s">
        <v>137</v>
      </c>
      <c r="Q12" s="2" t="s">
        <v>137</v>
      </c>
      <c r="R12" s="2" t="s">
        <v>137</v>
      </c>
    </row>
    <row r="13" spans="1:18" ht="20" customHeight="1">
      <c r="A13" s="32" t="s">
        <v>15</v>
      </c>
      <c r="B13" s="9">
        <v>4</v>
      </c>
      <c r="C13" s="9">
        <v>1750238</v>
      </c>
      <c r="D13" s="9">
        <v>28087.381301329315</v>
      </c>
      <c r="E13" s="9" t="s">
        <v>137</v>
      </c>
      <c r="F13" s="9" t="s">
        <v>137</v>
      </c>
      <c r="G13" s="9" t="s">
        <v>137</v>
      </c>
      <c r="H13" s="9" t="s">
        <v>137</v>
      </c>
      <c r="I13" s="9">
        <v>4</v>
      </c>
      <c r="J13" s="9">
        <v>1750238</v>
      </c>
      <c r="K13" s="9">
        <v>28087.381301329315</v>
      </c>
      <c r="L13" s="9" t="s">
        <v>137</v>
      </c>
      <c r="M13" s="9" t="s">
        <v>137</v>
      </c>
      <c r="N13" s="9" t="s">
        <v>137</v>
      </c>
      <c r="O13" s="13" t="s">
        <v>137</v>
      </c>
      <c r="P13" s="13" t="s">
        <v>137</v>
      </c>
      <c r="Q13" s="13" t="s">
        <v>137</v>
      </c>
      <c r="R13" s="13" t="s">
        <v>137</v>
      </c>
    </row>
    <row r="14" spans="1:18" ht="20" customHeight="1">
      <c r="A14" s="33" t="s">
        <v>16</v>
      </c>
      <c r="B14" s="2">
        <v>8</v>
      </c>
      <c r="C14" s="2">
        <v>10208</v>
      </c>
      <c r="D14" s="2">
        <v>3391.3237853757814</v>
      </c>
      <c r="E14" s="2">
        <v>2</v>
      </c>
      <c r="F14" s="2">
        <v>5213</v>
      </c>
      <c r="G14" s="2">
        <v>2811.2945610062611</v>
      </c>
      <c r="H14" s="2">
        <v>606.6846926219223</v>
      </c>
      <c r="I14" s="2">
        <v>6</v>
      </c>
      <c r="J14" s="2">
        <v>4995</v>
      </c>
      <c r="K14" s="2">
        <v>580.02922436952031</v>
      </c>
      <c r="L14" s="2" t="s">
        <v>137</v>
      </c>
      <c r="M14" s="2" t="s">
        <v>137</v>
      </c>
      <c r="N14" s="2" t="s">
        <v>137</v>
      </c>
      <c r="O14" s="2" t="s">
        <v>137</v>
      </c>
      <c r="P14" s="2" t="s">
        <v>137</v>
      </c>
      <c r="Q14" s="2" t="s">
        <v>137</v>
      </c>
      <c r="R14" s="2" t="s">
        <v>137</v>
      </c>
    </row>
    <row r="15" spans="1:18" ht="20" customHeight="1" thickBot="1">
      <c r="A15" s="32" t="s">
        <v>17</v>
      </c>
      <c r="B15" s="9">
        <v>51</v>
      </c>
      <c r="C15" s="9">
        <v>105389</v>
      </c>
      <c r="D15" s="9">
        <v>7932.4179440247644</v>
      </c>
      <c r="E15" s="9">
        <v>4</v>
      </c>
      <c r="F15" s="9">
        <v>5627</v>
      </c>
      <c r="G15" s="9">
        <v>5371.9341924811633</v>
      </c>
      <c r="H15" s="9">
        <v>1611.4867297855685</v>
      </c>
      <c r="I15" s="9">
        <v>47</v>
      </c>
      <c r="J15" s="9">
        <v>99762</v>
      </c>
      <c r="K15" s="9">
        <v>2560.4837515436011</v>
      </c>
      <c r="L15" s="9" t="s">
        <v>137</v>
      </c>
      <c r="M15" s="9" t="s">
        <v>137</v>
      </c>
      <c r="N15" s="9" t="s">
        <v>137</v>
      </c>
      <c r="O15" s="13">
        <v>1</v>
      </c>
      <c r="P15" s="13">
        <v>4226</v>
      </c>
      <c r="Q15" s="13">
        <v>79.452291857706925</v>
      </c>
      <c r="R15" s="13">
        <v>30.35957130836573</v>
      </c>
    </row>
    <row r="16" spans="1:18">
      <c r="A16" s="27"/>
      <c r="B16" s="27"/>
      <c r="C16" s="27"/>
      <c r="D16" s="27"/>
      <c r="E16" s="27"/>
      <c r="F16" s="27"/>
      <c r="G16" s="27"/>
      <c r="H16" s="27"/>
      <c r="I16" s="27"/>
      <c r="J16" s="27"/>
      <c r="K16" s="27"/>
      <c r="L16" s="27"/>
      <c r="M16" s="27"/>
      <c r="N16" s="27"/>
      <c r="O16" s="28"/>
      <c r="P16" s="28"/>
      <c r="Q16" s="28"/>
      <c r="R16" s="28"/>
    </row>
    <row r="17" spans="1:18" ht="30" customHeight="1">
      <c r="A17" s="42" t="s">
        <v>76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75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R1"/>
    <mergeCell ref="A2:A5"/>
    <mergeCell ref="B2:N2"/>
    <mergeCell ref="A21:R21"/>
    <mergeCell ref="O3:R3"/>
    <mergeCell ref="I3:K3"/>
    <mergeCell ref="L3:N3"/>
    <mergeCell ref="L4:L5"/>
    <mergeCell ref="M4:M5"/>
    <mergeCell ref="N4:N5"/>
    <mergeCell ref="O4:O5"/>
    <mergeCell ref="P4:P5"/>
    <mergeCell ref="Q4:R4"/>
    <mergeCell ref="B4:B5"/>
    <mergeCell ref="C4:C5"/>
    <mergeCell ref="D4:D5"/>
    <mergeCell ref="B3:D3"/>
    <mergeCell ref="E4:E5"/>
    <mergeCell ref="F4:F5"/>
    <mergeCell ref="O2:R2"/>
    <mergeCell ref="A18:N18"/>
    <mergeCell ref="E3:H3"/>
    <mergeCell ref="A20:N20"/>
    <mergeCell ref="A17:R17"/>
    <mergeCell ref="A19:R19"/>
    <mergeCell ref="G4:H4"/>
    <mergeCell ref="I4:I5"/>
    <mergeCell ref="J4:J5"/>
    <mergeCell ref="K4:K5"/>
  </mergeCells>
  <hyperlinks>
    <hyperlink ref="A21:N21" location="'Table of contents'!A1" display="Back to table of contents"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162</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25</v>
      </c>
      <c r="C6" s="8">
        <f t="shared" ref="C6:D6" si="0">SUM(C7:C15)</f>
        <v>39079</v>
      </c>
      <c r="D6" s="8">
        <f t="shared" si="0"/>
        <v>10228.922464035739</v>
      </c>
      <c r="E6" s="8" t="s">
        <v>137</v>
      </c>
      <c r="F6" s="8" t="s">
        <v>137</v>
      </c>
      <c r="G6" s="8" t="s">
        <v>137</v>
      </c>
      <c r="H6" s="8" t="s">
        <v>137</v>
      </c>
      <c r="I6" s="8">
        <f t="shared" ref="I6:K6" si="1">SUM(I7:I15)</f>
        <v>25</v>
      </c>
      <c r="J6" s="8">
        <f t="shared" si="1"/>
        <v>39079</v>
      </c>
      <c r="K6" s="8">
        <f t="shared" si="1"/>
        <v>10228.922464035739</v>
      </c>
      <c r="L6" s="8" t="s">
        <v>137</v>
      </c>
      <c r="M6" s="8" t="s">
        <v>137</v>
      </c>
      <c r="N6" s="8" t="s">
        <v>137</v>
      </c>
      <c r="O6" s="8" t="s">
        <v>137</v>
      </c>
      <c r="P6" s="8" t="s">
        <v>137</v>
      </c>
      <c r="Q6" s="8" t="s">
        <v>137</v>
      </c>
      <c r="R6" s="8" t="s">
        <v>137</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3</v>
      </c>
      <c r="C11" s="9">
        <v>8694</v>
      </c>
      <c r="D11" s="9">
        <v>5741.6384686450201</v>
      </c>
      <c r="E11" s="9" t="s">
        <v>137</v>
      </c>
      <c r="F11" s="9" t="s">
        <v>137</v>
      </c>
      <c r="G11" s="9" t="s">
        <v>137</v>
      </c>
      <c r="H11" s="9" t="s">
        <v>137</v>
      </c>
      <c r="I11" s="9">
        <v>3</v>
      </c>
      <c r="J11" s="9">
        <v>8694</v>
      </c>
      <c r="K11" s="9">
        <v>5741.6384686450201</v>
      </c>
      <c r="L11" s="9" t="s">
        <v>137</v>
      </c>
      <c r="M11" s="9" t="s">
        <v>137</v>
      </c>
      <c r="N11" s="9" t="s">
        <v>137</v>
      </c>
      <c r="O11" s="13" t="s">
        <v>137</v>
      </c>
      <c r="P11" s="13" t="s">
        <v>137</v>
      </c>
      <c r="Q11" s="13" t="s">
        <v>137</v>
      </c>
      <c r="R11" s="13" t="s">
        <v>137</v>
      </c>
    </row>
    <row r="12" spans="1:18" ht="20" customHeight="1">
      <c r="A12" s="33" t="s">
        <v>186</v>
      </c>
      <c r="B12" s="2">
        <v>12</v>
      </c>
      <c r="C12" s="2">
        <v>14144</v>
      </c>
      <c r="D12" s="2">
        <v>1748.9982354748304</v>
      </c>
      <c r="E12" s="2" t="s">
        <v>137</v>
      </c>
      <c r="F12" s="2" t="s">
        <v>137</v>
      </c>
      <c r="G12" s="2" t="s">
        <v>137</v>
      </c>
      <c r="H12" s="2" t="s">
        <v>137</v>
      </c>
      <c r="I12" s="2">
        <v>12</v>
      </c>
      <c r="J12" s="2">
        <v>14144</v>
      </c>
      <c r="K12" s="2">
        <v>1748.9982354748304</v>
      </c>
      <c r="L12" s="2" t="s">
        <v>137</v>
      </c>
      <c r="M12" s="2" t="s">
        <v>137</v>
      </c>
      <c r="N12" s="2" t="s">
        <v>137</v>
      </c>
      <c r="O12" s="2" t="s">
        <v>137</v>
      </c>
      <c r="P12" s="2" t="s">
        <v>137</v>
      </c>
      <c r="Q12" s="2" t="s">
        <v>137</v>
      </c>
      <c r="R12" s="2" t="s">
        <v>137</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10</v>
      </c>
      <c r="C15" s="9">
        <v>16241</v>
      </c>
      <c r="D15" s="9">
        <v>2738.2857599158883</v>
      </c>
      <c r="E15" s="9" t="s">
        <v>137</v>
      </c>
      <c r="F15" s="9" t="s">
        <v>137</v>
      </c>
      <c r="G15" s="9" t="s">
        <v>137</v>
      </c>
      <c r="H15" s="9" t="s">
        <v>137</v>
      </c>
      <c r="I15" s="9">
        <v>10</v>
      </c>
      <c r="J15" s="9">
        <v>16241</v>
      </c>
      <c r="K15" s="9">
        <v>2738.2857599158883</v>
      </c>
      <c r="L15" s="9" t="s">
        <v>137</v>
      </c>
      <c r="M15" s="9" t="s">
        <v>137</v>
      </c>
      <c r="N15" s="9" t="s">
        <v>137</v>
      </c>
      <c r="O15" s="13" t="s">
        <v>137</v>
      </c>
      <c r="P15" s="13" t="s">
        <v>137</v>
      </c>
      <c r="Q15" s="13" t="s">
        <v>137</v>
      </c>
      <c r="R15" s="13" t="s">
        <v>137</v>
      </c>
    </row>
    <row r="16" spans="1:18" ht="12.75" customHeight="1">
      <c r="A16" s="27"/>
      <c r="B16" s="27"/>
      <c r="C16" s="27"/>
      <c r="D16" s="27"/>
      <c r="E16" s="27"/>
      <c r="F16" s="27"/>
      <c r="G16" s="27"/>
      <c r="H16" s="27"/>
      <c r="I16" s="27"/>
      <c r="J16" s="27"/>
      <c r="K16" s="27"/>
      <c r="L16" s="27"/>
      <c r="M16" s="27"/>
      <c r="N16" s="27"/>
      <c r="O16" s="28"/>
      <c r="P16" s="28"/>
      <c r="Q16" s="28"/>
      <c r="R16" s="28"/>
    </row>
    <row r="17" spans="1:18" ht="20" customHeight="1">
      <c r="A17" s="42" t="s">
        <v>96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97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42"/>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163</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28</v>
      </c>
      <c r="C6" s="8">
        <f t="shared" ref="C6" si="0">SUM(C7:C15)</f>
        <v>57114</v>
      </c>
      <c r="D6" s="8" t="s">
        <v>60</v>
      </c>
      <c r="E6" s="8" t="s">
        <v>137</v>
      </c>
      <c r="F6" s="8" t="s">
        <v>137</v>
      </c>
      <c r="G6" s="8" t="s">
        <v>137</v>
      </c>
      <c r="H6" s="8" t="s">
        <v>137</v>
      </c>
      <c r="I6" s="8">
        <f t="shared" ref="I6:J6" si="1">SUM(I7:I15)</f>
        <v>28</v>
      </c>
      <c r="J6" s="8">
        <f t="shared" si="1"/>
        <v>57114</v>
      </c>
      <c r="K6" s="8" t="s">
        <v>60</v>
      </c>
      <c r="L6" s="8" t="s">
        <v>137</v>
      </c>
      <c r="M6" s="8" t="s">
        <v>137</v>
      </c>
      <c r="N6" s="8" t="s">
        <v>137</v>
      </c>
      <c r="O6" s="8" t="s">
        <v>137</v>
      </c>
      <c r="P6" s="8" t="s">
        <v>137</v>
      </c>
      <c r="Q6" s="8" t="s">
        <v>137</v>
      </c>
      <c r="R6" s="8" t="s">
        <v>137</v>
      </c>
    </row>
    <row r="7" spans="1:18" ht="20" customHeight="1">
      <c r="A7" s="32" t="s">
        <v>10</v>
      </c>
      <c r="B7" s="9">
        <v>4</v>
      </c>
      <c r="C7" s="9">
        <v>2739</v>
      </c>
      <c r="D7" s="9" t="s">
        <v>60</v>
      </c>
      <c r="E7" s="9" t="s">
        <v>137</v>
      </c>
      <c r="F7" s="9" t="s">
        <v>137</v>
      </c>
      <c r="G7" s="9" t="s">
        <v>137</v>
      </c>
      <c r="H7" s="9" t="s">
        <v>137</v>
      </c>
      <c r="I7" s="9">
        <v>4</v>
      </c>
      <c r="J7" s="9">
        <v>2739</v>
      </c>
      <c r="K7" s="9" t="s">
        <v>60</v>
      </c>
      <c r="L7" s="9" t="s">
        <v>137</v>
      </c>
      <c r="M7" s="9" t="s">
        <v>137</v>
      </c>
      <c r="N7" s="9" t="s">
        <v>137</v>
      </c>
      <c r="O7" s="13" t="s">
        <v>137</v>
      </c>
      <c r="P7" s="13" t="s">
        <v>137</v>
      </c>
      <c r="Q7" s="13" t="s">
        <v>137</v>
      </c>
      <c r="R7" s="13" t="s">
        <v>137</v>
      </c>
    </row>
    <row r="8" spans="1:18" ht="20" customHeight="1">
      <c r="A8" s="33" t="s">
        <v>11</v>
      </c>
      <c r="B8" s="2">
        <v>5</v>
      </c>
      <c r="C8" s="2">
        <v>28769</v>
      </c>
      <c r="D8" s="2" t="s">
        <v>60</v>
      </c>
      <c r="E8" s="2" t="s">
        <v>137</v>
      </c>
      <c r="F8" s="2" t="s">
        <v>137</v>
      </c>
      <c r="G8" s="2" t="s">
        <v>137</v>
      </c>
      <c r="H8" s="2" t="s">
        <v>137</v>
      </c>
      <c r="I8" s="2">
        <v>5</v>
      </c>
      <c r="J8" s="2">
        <v>28769</v>
      </c>
      <c r="K8" s="2" t="s">
        <v>60</v>
      </c>
      <c r="L8" s="2" t="s">
        <v>137</v>
      </c>
      <c r="M8" s="2" t="s">
        <v>137</v>
      </c>
      <c r="N8" s="2" t="s">
        <v>137</v>
      </c>
      <c r="O8" s="2" t="s">
        <v>137</v>
      </c>
      <c r="P8" s="2" t="s">
        <v>137</v>
      </c>
      <c r="Q8" s="2" t="s">
        <v>137</v>
      </c>
      <c r="R8" s="2" t="s">
        <v>137</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v>2</v>
      </c>
      <c r="C10" s="2">
        <v>6107</v>
      </c>
      <c r="D10" s="2" t="s">
        <v>60</v>
      </c>
      <c r="E10" s="2" t="s">
        <v>137</v>
      </c>
      <c r="F10" s="2" t="s">
        <v>137</v>
      </c>
      <c r="G10" s="2" t="s">
        <v>137</v>
      </c>
      <c r="H10" s="2" t="s">
        <v>137</v>
      </c>
      <c r="I10" s="2">
        <v>2</v>
      </c>
      <c r="J10" s="2">
        <v>6107</v>
      </c>
      <c r="K10" s="2" t="s">
        <v>60</v>
      </c>
      <c r="L10" s="2" t="s">
        <v>137</v>
      </c>
      <c r="M10" s="2" t="s">
        <v>137</v>
      </c>
      <c r="N10" s="2" t="s">
        <v>137</v>
      </c>
      <c r="O10" s="2" t="s">
        <v>137</v>
      </c>
      <c r="P10" s="2" t="s">
        <v>137</v>
      </c>
      <c r="Q10" s="2" t="s">
        <v>137</v>
      </c>
      <c r="R10" s="2" t="s">
        <v>137</v>
      </c>
    </row>
    <row r="11" spans="1:18" ht="20" customHeight="1">
      <c r="A11" s="32" t="s">
        <v>14</v>
      </c>
      <c r="B11" s="9">
        <v>4</v>
      </c>
      <c r="C11" s="9">
        <v>12847</v>
      </c>
      <c r="D11" s="9" t="s">
        <v>60</v>
      </c>
      <c r="E11" s="9" t="s">
        <v>137</v>
      </c>
      <c r="F11" s="9" t="s">
        <v>137</v>
      </c>
      <c r="G11" s="9" t="s">
        <v>137</v>
      </c>
      <c r="H11" s="9" t="s">
        <v>137</v>
      </c>
      <c r="I11" s="9">
        <v>4</v>
      </c>
      <c r="J11" s="9">
        <v>12847</v>
      </c>
      <c r="K11" s="9" t="s">
        <v>60</v>
      </c>
      <c r="L11" s="9" t="s">
        <v>137</v>
      </c>
      <c r="M11" s="9" t="s">
        <v>137</v>
      </c>
      <c r="N11" s="9" t="s">
        <v>137</v>
      </c>
      <c r="O11" s="13" t="s">
        <v>137</v>
      </c>
      <c r="P11" s="13" t="s">
        <v>137</v>
      </c>
      <c r="Q11" s="13" t="s">
        <v>137</v>
      </c>
      <c r="R11" s="13" t="s">
        <v>137</v>
      </c>
    </row>
    <row r="12" spans="1:18" ht="20" customHeight="1">
      <c r="A12" s="33" t="s">
        <v>186</v>
      </c>
      <c r="B12" s="2">
        <v>6</v>
      </c>
      <c r="C12" s="2">
        <v>6152</v>
      </c>
      <c r="D12" s="2" t="s">
        <v>60</v>
      </c>
      <c r="E12" s="2" t="s">
        <v>137</v>
      </c>
      <c r="F12" s="2" t="s">
        <v>137</v>
      </c>
      <c r="G12" s="2" t="s">
        <v>137</v>
      </c>
      <c r="H12" s="2" t="s">
        <v>137</v>
      </c>
      <c r="I12" s="2">
        <v>6</v>
      </c>
      <c r="J12" s="2">
        <v>6152</v>
      </c>
      <c r="K12" s="2" t="s">
        <v>60</v>
      </c>
      <c r="L12" s="2" t="s">
        <v>137</v>
      </c>
      <c r="M12" s="2" t="s">
        <v>137</v>
      </c>
      <c r="N12" s="2" t="s">
        <v>137</v>
      </c>
      <c r="O12" s="2" t="s">
        <v>137</v>
      </c>
      <c r="P12" s="2" t="s">
        <v>137</v>
      </c>
      <c r="Q12" s="2" t="s">
        <v>137</v>
      </c>
      <c r="R12" s="2" t="s">
        <v>137</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7</v>
      </c>
      <c r="C15" s="9">
        <v>500</v>
      </c>
      <c r="D15" s="9" t="s">
        <v>60</v>
      </c>
      <c r="E15" s="9" t="s">
        <v>137</v>
      </c>
      <c r="F15" s="9" t="s">
        <v>137</v>
      </c>
      <c r="G15" s="9" t="s">
        <v>137</v>
      </c>
      <c r="H15" s="9" t="s">
        <v>137</v>
      </c>
      <c r="I15" s="9">
        <v>7</v>
      </c>
      <c r="J15" s="9">
        <v>500</v>
      </c>
      <c r="K15" s="9" t="s">
        <v>60</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98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99</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row r="42" ht="28.5" customHeight="1"/>
  </sheetData>
  <mergeCells count="29">
    <mergeCell ref="A1:R1"/>
    <mergeCell ref="A2:A5"/>
    <mergeCell ref="B2:N2"/>
    <mergeCell ref="F4:F5"/>
    <mergeCell ref="G4:H4"/>
    <mergeCell ref="I4:I5"/>
    <mergeCell ref="J4:J5"/>
    <mergeCell ref="K4:K5"/>
    <mergeCell ref="B4:B5"/>
    <mergeCell ref="C4:C5"/>
    <mergeCell ref="D4:D5"/>
    <mergeCell ref="B3:D3"/>
    <mergeCell ref="E4:E5"/>
    <mergeCell ref="E3:H3"/>
    <mergeCell ref="O2:R2"/>
    <mergeCell ref="O3:R3"/>
    <mergeCell ref="A18:N18"/>
    <mergeCell ref="A20:N20"/>
    <mergeCell ref="A17:R17"/>
    <mergeCell ref="A19:R19"/>
    <mergeCell ref="A21:R21"/>
    <mergeCell ref="O4:O5"/>
    <mergeCell ref="P4:P5"/>
    <mergeCell ref="Q4:R4"/>
    <mergeCell ref="I3:K3"/>
    <mergeCell ref="L3:N3"/>
    <mergeCell ref="L4:L5"/>
    <mergeCell ref="M4:M5"/>
    <mergeCell ref="N4:N5"/>
  </mergeCells>
  <hyperlinks>
    <hyperlink ref="A21:N21" location="'Table of contents'!A1" display="Back to table of contents"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164</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20</v>
      </c>
      <c r="C6" s="8">
        <f t="shared" ref="C6:D6" si="0">SUM(C7:C15)</f>
        <v>499765</v>
      </c>
      <c r="D6" s="8">
        <f t="shared" si="0"/>
        <v>207507.49451843771</v>
      </c>
      <c r="E6" s="8">
        <f>SUM(E7:E15)</f>
        <v>11</v>
      </c>
      <c r="F6" s="8">
        <f>SUM(F7:F15)</f>
        <v>403240</v>
      </c>
      <c r="G6" s="8">
        <f>SUM(G7:G15)</f>
        <v>153707.77644320083</v>
      </c>
      <c r="H6" s="8">
        <f>SUM(H7:H15)</f>
        <v>151601.65872020353</v>
      </c>
      <c r="I6" s="8">
        <f t="shared" ref="I6:K6" si="1">SUM(I7:I15)</f>
        <v>9</v>
      </c>
      <c r="J6" s="8">
        <f t="shared" si="1"/>
        <v>96525</v>
      </c>
      <c r="K6" s="8">
        <f t="shared" si="1"/>
        <v>53799.718075236873</v>
      </c>
      <c r="L6" s="8" t="s">
        <v>137</v>
      </c>
      <c r="M6" s="8" t="s">
        <v>137</v>
      </c>
      <c r="N6" s="8" t="s">
        <v>137</v>
      </c>
      <c r="O6" s="8" t="s">
        <v>137</v>
      </c>
      <c r="P6" s="8" t="s">
        <v>137</v>
      </c>
      <c r="Q6" s="8" t="s">
        <v>137</v>
      </c>
      <c r="R6" s="8" t="s">
        <v>137</v>
      </c>
    </row>
    <row r="7" spans="1:18" ht="20" customHeight="1">
      <c r="A7" s="32" t="s">
        <v>10</v>
      </c>
      <c r="B7" s="9">
        <v>2</v>
      </c>
      <c r="C7" s="9">
        <v>71461</v>
      </c>
      <c r="D7" s="9">
        <v>55967.943535194572</v>
      </c>
      <c r="E7" s="9">
        <v>2</v>
      </c>
      <c r="F7" s="9">
        <v>71461</v>
      </c>
      <c r="G7" s="9">
        <v>55967.943535194572</v>
      </c>
      <c r="H7" s="9">
        <v>59522.502409447472</v>
      </c>
      <c r="I7" s="9" t="s">
        <v>137</v>
      </c>
      <c r="J7" s="9" t="s">
        <v>137</v>
      </c>
      <c r="K7" s="9" t="s">
        <v>137</v>
      </c>
      <c r="L7" s="9" t="s">
        <v>137</v>
      </c>
      <c r="M7" s="9" t="s">
        <v>137</v>
      </c>
      <c r="N7" s="9" t="s">
        <v>137</v>
      </c>
      <c r="O7" s="13" t="s">
        <v>137</v>
      </c>
      <c r="P7" s="13" t="s">
        <v>137</v>
      </c>
      <c r="Q7" s="13" t="s">
        <v>137</v>
      </c>
      <c r="R7" s="13" t="s">
        <v>137</v>
      </c>
    </row>
    <row r="8" spans="1:18" ht="20" customHeight="1">
      <c r="A8" s="33" t="s">
        <v>11</v>
      </c>
      <c r="B8" s="2">
        <v>4</v>
      </c>
      <c r="C8" s="2">
        <v>112098</v>
      </c>
      <c r="D8" s="2">
        <v>16466.313761632722</v>
      </c>
      <c r="E8" s="2">
        <v>3</v>
      </c>
      <c r="F8" s="2">
        <v>110358</v>
      </c>
      <c r="G8" s="2">
        <v>15735.438785616292</v>
      </c>
      <c r="H8" s="2">
        <v>11671.818281634189</v>
      </c>
      <c r="I8" s="2">
        <v>1</v>
      </c>
      <c r="J8" s="2">
        <v>1740</v>
      </c>
      <c r="K8" s="2">
        <v>730.8749760164319</v>
      </c>
      <c r="L8" s="2" t="s">
        <v>137</v>
      </c>
      <c r="M8" s="2" t="s">
        <v>137</v>
      </c>
      <c r="N8" s="2" t="s">
        <v>137</v>
      </c>
      <c r="O8" s="2" t="s">
        <v>137</v>
      </c>
      <c r="P8" s="2" t="s">
        <v>137</v>
      </c>
      <c r="Q8" s="2" t="s">
        <v>137</v>
      </c>
      <c r="R8" s="2" t="s">
        <v>137</v>
      </c>
    </row>
    <row r="9" spans="1:18" ht="20" customHeight="1">
      <c r="A9" s="32" t="s">
        <v>12</v>
      </c>
      <c r="B9" s="9">
        <v>2</v>
      </c>
      <c r="C9" s="9">
        <v>747</v>
      </c>
      <c r="D9" s="9">
        <v>5295.7936426076822</v>
      </c>
      <c r="E9" s="9" t="s">
        <v>137</v>
      </c>
      <c r="F9" s="9" t="s">
        <v>137</v>
      </c>
      <c r="G9" s="9" t="s">
        <v>137</v>
      </c>
      <c r="H9" s="9" t="s">
        <v>137</v>
      </c>
      <c r="I9" s="9">
        <v>2</v>
      </c>
      <c r="J9" s="9">
        <v>747</v>
      </c>
      <c r="K9" s="9">
        <v>5295.7936426076822</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4</v>
      </c>
      <c r="C11" s="9">
        <v>77984</v>
      </c>
      <c r="D11" s="9">
        <v>70264.922770138161</v>
      </c>
      <c r="E11" s="9">
        <v>4</v>
      </c>
      <c r="F11" s="9">
        <v>77984</v>
      </c>
      <c r="G11" s="9">
        <v>70264.922770138161</v>
      </c>
      <c r="H11" s="9">
        <v>69519.629926613052</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3</v>
      </c>
      <c r="C12" s="2">
        <v>80354</v>
      </c>
      <c r="D12" s="2">
        <v>46645.128590742177</v>
      </c>
      <c r="E12" s="2" t="s">
        <v>137</v>
      </c>
      <c r="F12" s="2" t="s">
        <v>137</v>
      </c>
      <c r="G12" s="2" t="s">
        <v>137</v>
      </c>
      <c r="H12" s="2" t="s">
        <v>137</v>
      </c>
      <c r="I12" s="2">
        <v>3</v>
      </c>
      <c r="J12" s="2">
        <v>80354</v>
      </c>
      <c r="K12" s="2">
        <v>46645.128590742177</v>
      </c>
      <c r="L12" s="2" t="s">
        <v>137</v>
      </c>
      <c r="M12" s="2" t="s">
        <v>137</v>
      </c>
      <c r="N12" s="2" t="s">
        <v>137</v>
      </c>
      <c r="O12" s="2" t="s">
        <v>137</v>
      </c>
      <c r="P12" s="2" t="s">
        <v>137</v>
      </c>
      <c r="Q12" s="2" t="s">
        <v>137</v>
      </c>
      <c r="R12" s="2" t="s">
        <v>137</v>
      </c>
    </row>
    <row r="13" spans="1:18" ht="20" customHeight="1">
      <c r="A13" s="32" t="s">
        <v>15</v>
      </c>
      <c r="B13" s="9">
        <v>1</v>
      </c>
      <c r="C13" s="9">
        <v>142798</v>
      </c>
      <c r="D13" s="9">
        <v>10301.011801579089</v>
      </c>
      <c r="E13" s="9">
        <v>1</v>
      </c>
      <c r="F13" s="9">
        <v>142798</v>
      </c>
      <c r="G13" s="9">
        <v>10301.011801579089</v>
      </c>
      <c r="H13" s="9">
        <v>10711.366492210471</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v>1</v>
      </c>
      <c r="C14" s="2">
        <v>134</v>
      </c>
      <c r="D14" s="2">
        <v>697.60297407334701</v>
      </c>
      <c r="E14" s="2" t="s">
        <v>137</v>
      </c>
      <c r="F14" s="2" t="s">
        <v>137</v>
      </c>
      <c r="G14" s="2" t="s">
        <v>137</v>
      </c>
      <c r="H14" s="2" t="s">
        <v>137</v>
      </c>
      <c r="I14" s="2">
        <v>1</v>
      </c>
      <c r="J14" s="2">
        <v>134</v>
      </c>
      <c r="K14" s="2">
        <v>697.60297407334701</v>
      </c>
      <c r="L14" s="2" t="s">
        <v>137</v>
      </c>
      <c r="M14" s="2" t="s">
        <v>137</v>
      </c>
      <c r="N14" s="2" t="s">
        <v>137</v>
      </c>
      <c r="O14" s="2" t="s">
        <v>137</v>
      </c>
      <c r="P14" s="2" t="s">
        <v>137</v>
      </c>
      <c r="Q14" s="2" t="s">
        <v>137</v>
      </c>
      <c r="R14" s="2" t="s">
        <v>137</v>
      </c>
    </row>
    <row r="15" spans="1:18" ht="20" customHeight="1" thickBot="1">
      <c r="A15" s="32" t="s">
        <v>17</v>
      </c>
      <c r="B15" s="9">
        <v>3</v>
      </c>
      <c r="C15" s="9">
        <v>14189</v>
      </c>
      <c r="D15" s="9">
        <v>1868.777442469936</v>
      </c>
      <c r="E15" s="9">
        <v>1</v>
      </c>
      <c r="F15" s="9">
        <v>639</v>
      </c>
      <c r="G15" s="9">
        <v>1438.4595506727044</v>
      </c>
      <c r="H15" s="9">
        <v>176.34161029835005</v>
      </c>
      <c r="I15" s="9">
        <v>2</v>
      </c>
      <c r="J15" s="9">
        <v>13550</v>
      </c>
      <c r="K15" s="9">
        <v>430.31789179723154</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100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50" customHeight="1">
      <c r="A19" s="48" t="s">
        <v>101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165</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8</v>
      </c>
      <c r="C6" s="8">
        <f t="shared" ref="C6:D6" si="0">SUM(C7:C15)</f>
        <v>256265</v>
      </c>
      <c r="D6" s="8">
        <f t="shared" si="0"/>
        <v>82365.016027229765</v>
      </c>
      <c r="E6" s="8">
        <f>SUM(E7:E15)</f>
        <v>1</v>
      </c>
      <c r="F6" s="8">
        <f>SUM(F7:F15)</f>
        <v>218312</v>
      </c>
      <c r="G6" s="8">
        <f>SUM(G7:G15)</f>
        <v>55839.198968969962</v>
      </c>
      <c r="H6" s="8">
        <f>SUM(H7:H15)</f>
        <v>113163.38686758534</v>
      </c>
      <c r="I6" s="8">
        <f t="shared" ref="I6:K6" si="1">SUM(I7:I15)</f>
        <v>7</v>
      </c>
      <c r="J6" s="8">
        <f t="shared" si="1"/>
        <v>37953</v>
      </c>
      <c r="K6" s="8">
        <f t="shared" si="1"/>
        <v>26525.817058259807</v>
      </c>
      <c r="L6" s="8" t="s">
        <v>137</v>
      </c>
      <c r="M6" s="8" t="s">
        <v>137</v>
      </c>
      <c r="N6" s="8" t="s">
        <v>137</v>
      </c>
      <c r="O6" s="8">
        <f>SUM(O7:O15)</f>
        <v>2</v>
      </c>
      <c r="P6" s="8">
        <f>SUM(P7:P15)</f>
        <v>285933</v>
      </c>
      <c r="Q6" s="8">
        <f>SUM(Q7:Q15)</f>
        <v>157837.81104391793</v>
      </c>
      <c r="R6" s="8">
        <f>SUM(R7:R15)</f>
        <v>93233.873632728602</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v>1</v>
      </c>
      <c r="P8" s="2">
        <v>44485</v>
      </c>
      <c r="Q8" s="2">
        <v>73873.963186940295</v>
      </c>
      <c r="R8" s="2">
        <v>20253.750702223984</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v>1</v>
      </c>
      <c r="P10" s="2">
        <v>241448</v>
      </c>
      <c r="Q10" s="2">
        <v>83963.847856977634</v>
      </c>
      <c r="R10" s="2">
        <v>72980.122930504614</v>
      </c>
    </row>
    <row r="11" spans="1:18" ht="20" customHeight="1">
      <c r="A11" s="32" t="s">
        <v>14</v>
      </c>
      <c r="B11" s="9" t="s">
        <v>137</v>
      </c>
      <c r="C11" s="9" t="s">
        <v>137</v>
      </c>
      <c r="D11" s="9" t="s">
        <v>137</v>
      </c>
      <c r="E11" s="9" t="s">
        <v>137</v>
      </c>
      <c r="F11" s="9" t="s">
        <v>137</v>
      </c>
      <c r="G11" s="9" t="s">
        <v>137</v>
      </c>
      <c r="H11" s="9" t="s">
        <v>137</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7</v>
      </c>
      <c r="C12" s="2">
        <v>37953</v>
      </c>
      <c r="D12" s="2">
        <v>26525.817058259807</v>
      </c>
      <c r="E12" s="2" t="s">
        <v>137</v>
      </c>
      <c r="F12" s="2" t="s">
        <v>137</v>
      </c>
      <c r="G12" s="2" t="s">
        <v>137</v>
      </c>
      <c r="H12" s="2" t="s">
        <v>137</v>
      </c>
      <c r="I12" s="2">
        <v>7</v>
      </c>
      <c r="J12" s="2">
        <v>37953</v>
      </c>
      <c r="K12" s="2">
        <v>26525.817058259807</v>
      </c>
      <c r="L12" s="2" t="s">
        <v>137</v>
      </c>
      <c r="M12" s="2" t="s">
        <v>137</v>
      </c>
      <c r="N12" s="2" t="s">
        <v>137</v>
      </c>
      <c r="O12" s="2" t="s">
        <v>137</v>
      </c>
      <c r="P12" s="2" t="s">
        <v>137</v>
      </c>
      <c r="Q12" s="2" t="s">
        <v>137</v>
      </c>
      <c r="R12" s="2" t="s">
        <v>137</v>
      </c>
    </row>
    <row r="13" spans="1:18" ht="20" customHeight="1">
      <c r="A13" s="32" t="s">
        <v>15</v>
      </c>
      <c r="B13" s="9">
        <v>1</v>
      </c>
      <c r="C13" s="9">
        <v>218312</v>
      </c>
      <c r="D13" s="9">
        <v>55839.198968969962</v>
      </c>
      <c r="E13" s="9">
        <v>1</v>
      </c>
      <c r="F13" s="9">
        <v>218312</v>
      </c>
      <c r="G13" s="9">
        <v>55839.198968969962</v>
      </c>
      <c r="H13" s="9">
        <v>113163.38686758534</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t="s">
        <v>137</v>
      </c>
      <c r="C15" s="9" t="s">
        <v>137</v>
      </c>
      <c r="D15" s="9" t="s">
        <v>137</v>
      </c>
      <c r="E15" s="9" t="s">
        <v>137</v>
      </c>
      <c r="F15" s="9" t="s">
        <v>137</v>
      </c>
      <c r="G15" s="9" t="s">
        <v>137</v>
      </c>
      <c r="H15" s="9" t="s">
        <v>137</v>
      </c>
      <c r="I15" s="9" t="s">
        <v>137</v>
      </c>
      <c r="J15" s="9" t="s">
        <v>137</v>
      </c>
      <c r="K15" s="9" t="s">
        <v>137</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102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90" customHeight="1">
      <c r="A19" s="48" t="s">
        <v>103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166</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56</v>
      </c>
      <c r="C6" s="8">
        <f t="shared" ref="C6:D6" si="0">SUM(C7:C15)</f>
        <v>147833</v>
      </c>
      <c r="D6" s="8">
        <f t="shared" si="0"/>
        <v>217810.77543709634</v>
      </c>
      <c r="E6" s="8">
        <f>SUM(E7:E15)</f>
        <v>8</v>
      </c>
      <c r="F6" s="8">
        <f>SUM(F7:F15)</f>
        <v>50158</v>
      </c>
      <c r="G6" s="8">
        <f>SUM(G7:G15)</f>
        <v>41924.515515847481</v>
      </c>
      <c r="H6" s="8">
        <f>SUM(H7:H15)</f>
        <v>85009.719283367143</v>
      </c>
      <c r="I6" s="8">
        <f t="shared" ref="I6:K6" si="1">SUM(I7:I15)</f>
        <v>48</v>
      </c>
      <c r="J6" s="8">
        <f t="shared" si="1"/>
        <v>97675</v>
      </c>
      <c r="K6" s="8">
        <f t="shared" si="1"/>
        <v>175886.25992124889</v>
      </c>
      <c r="L6" s="8" t="s">
        <v>137</v>
      </c>
      <c r="M6" s="8" t="s">
        <v>137</v>
      </c>
      <c r="N6" s="8" t="s">
        <v>137</v>
      </c>
      <c r="O6" s="8">
        <f>SUM(O7:O15)</f>
        <v>11</v>
      </c>
      <c r="P6" s="8">
        <f>SUM(P7:P15)</f>
        <v>9796</v>
      </c>
      <c r="Q6" s="8">
        <f>SUM(Q7:Q15)</f>
        <v>11360.202263625206</v>
      </c>
      <c r="R6" s="8">
        <f>SUM(R7:R15)</f>
        <v>6549.4482540661884</v>
      </c>
    </row>
    <row r="7" spans="1:18" ht="20" customHeight="1">
      <c r="A7" s="32" t="s">
        <v>10</v>
      </c>
      <c r="B7" s="9">
        <v>3</v>
      </c>
      <c r="C7" s="9">
        <v>3552</v>
      </c>
      <c r="D7" s="9">
        <v>3000.4243439024435</v>
      </c>
      <c r="E7" s="9" t="s">
        <v>137</v>
      </c>
      <c r="F7" s="9" t="s">
        <v>137</v>
      </c>
      <c r="G7" s="9" t="s">
        <v>137</v>
      </c>
      <c r="H7" s="9" t="s">
        <v>137</v>
      </c>
      <c r="I7" s="9">
        <v>3</v>
      </c>
      <c r="J7" s="9">
        <v>3552</v>
      </c>
      <c r="K7" s="9">
        <v>3000.4243439024435</v>
      </c>
      <c r="L7" s="9" t="s">
        <v>137</v>
      </c>
      <c r="M7" s="9" t="s">
        <v>137</v>
      </c>
      <c r="N7" s="9" t="s">
        <v>137</v>
      </c>
      <c r="O7" s="13" t="s">
        <v>137</v>
      </c>
      <c r="P7" s="13" t="s">
        <v>137</v>
      </c>
      <c r="Q7" s="13" t="s">
        <v>137</v>
      </c>
      <c r="R7" s="13" t="s">
        <v>137</v>
      </c>
    </row>
    <row r="8" spans="1:18" ht="20" customHeight="1">
      <c r="A8" s="33" t="s">
        <v>11</v>
      </c>
      <c r="B8" s="2">
        <v>1</v>
      </c>
      <c r="C8" s="2">
        <v>1111</v>
      </c>
      <c r="D8" s="2">
        <v>299.08642294003141</v>
      </c>
      <c r="E8" s="2" t="s">
        <v>137</v>
      </c>
      <c r="F8" s="2" t="s">
        <v>137</v>
      </c>
      <c r="G8" s="2" t="s">
        <v>137</v>
      </c>
      <c r="H8" s="2" t="s">
        <v>137</v>
      </c>
      <c r="I8" s="2">
        <v>1</v>
      </c>
      <c r="J8" s="2">
        <v>1111</v>
      </c>
      <c r="K8" s="2">
        <v>299.08642294003141</v>
      </c>
      <c r="L8" s="2" t="s">
        <v>137</v>
      </c>
      <c r="M8" s="2" t="s">
        <v>137</v>
      </c>
      <c r="N8" s="2" t="s">
        <v>137</v>
      </c>
      <c r="O8" s="2">
        <v>8</v>
      </c>
      <c r="P8" s="2">
        <v>2741</v>
      </c>
      <c r="Q8" s="2">
        <v>1768.5303034068907</v>
      </c>
      <c r="R8" s="2">
        <v>1564.9239455425329</v>
      </c>
    </row>
    <row r="9" spans="1:18" ht="20" customHeight="1">
      <c r="A9" s="32" t="s">
        <v>12</v>
      </c>
      <c r="B9" s="9">
        <v>8</v>
      </c>
      <c r="C9" s="9">
        <v>18838</v>
      </c>
      <c r="D9" s="9">
        <v>53802.424329757654</v>
      </c>
      <c r="E9" s="9">
        <v>1</v>
      </c>
      <c r="F9" s="9">
        <v>11922</v>
      </c>
      <c r="G9" s="9">
        <v>6074.8053764372444</v>
      </c>
      <c r="H9" s="9">
        <v>13971.372699481417</v>
      </c>
      <c r="I9" s="9">
        <v>7</v>
      </c>
      <c r="J9" s="9">
        <v>6916</v>
      </c>
      <c r="K9" s="9">
        <v>47727.618953320409</v>
      </c>
      <c r="L9" s="9" t="s">
        <v>137</v>
      </c>
      <c r="M9" s="9" t="s">
        <v>137</v>
      </c>
      <c r="N9" s="9" t="s">
        <v>137</v>
      </c>
      <c r="O9" s="13">
        <v>1</v>
      </c>
      <c r="P9" s="13">
        <v>2693</v>
      </c>
      <c r="Q9" s="13">
        <v>2813.1459395482329</v>
      </c>
      <c r="R9" s="13">
        <v>3876.2126953087018</v>
      </c>
    </row>
    <row r="10" spans="1:18" ht="20" customHeight="1">
      <c r="A10" s="33" t="s">
        <v>13</v>
      </c>
      <c r="B10" s="2"/>
      <c r="C10" s="2"/>
      <c r="D10" s="2"/>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12</v>
      </c>
      <c r="C11" s="9">
        <v>56921</v>
      </c>
      <c r="D11" s="9">
        <v>64629.660312706095</v>
      </c>
      <c r="E11" s="9">
        <v>4</v>
      </c>
      <c r="F11" s="9">
        <v>31113</v>
      </c>
      <c r="G11" s="9">
        <v>26674.017511258375</v>
      </c>
      <c r="H11" s="9">
        <v>66463.045485282346</v>
      </c>
      <c r="I11" s="9">
        <v>8</v>
      </c>
      <c r="J11" s="9">
        <v>25808</v>
      </c>
      <c r="K11" s="9">
        <v>37955.642801447721</v>
      </c>
      <c r="L11" s="9" t="s">
        <v>137</v>
      </c>
      <c r="M11" s="9" t="s">
        <v>137</v>
      </c>
      <c r="N11" s="9" t="s">
        <v>137</v>
      </c>
      <c r="O11" s="13" t="s">
        <v>137</v>
      </c>
      <c r="P11" s="13" t="s">
        <v>137</v>
      </c>
      <c r="Q11" s="13" t="s">
        <v>137</v>
      </c>
      <c r="R11" s="13" t="s">
        <v>137</v>
      </c>
    </row>
    <row r="12" spans="1:18" ht="20" customHeight="1">
      <c r="A12" s="33" t="s">
        <v>186</v>
      </c>
      <c r="B12" s="2">
        <v>10</v>
      </c>
      <c r="C12" s="2">
        <v>31860</v>
      </c>
      <c r="D12" s="2">
        <v>20566.505298110435</v>
      </c>
      <c r="E12" s="2" t="s">
        <v>137</v>
      </c>
      <c r="F12" s="2" t="s">
        <v>137</v>
      </c>
      <c r="G12" s="2" t="s">
        <v>137</v>
      </c>
      <c r="H12" s="2" t="s">
        <v>137</v>
      </c>
      <c r="I12" s="2">
        <v>10</v>
      </c>
      <c r="J12" s="2">
        <v>31860</v>
      </c>
      <c r="K12" s="2">
        <v>20566.505298110435</v>
      </c>
      <c r="L12" s="2" t="s">
        <v>137</v>
      </c>
      <c r="M12" s="2" t="s">
        <v>137</v>
      </c>
      <c r="N12" s="2" t="s">
        <v>137</v>
      </c>
      <c r="O12" s="2">
        <v>2</v>
      </c>
      <c r="P12" s="2">
        <v>4362</v>
      </c>
      <c r="Q12" s="2">
        <v>6778.5260206700823</v>
      </c>
      <c r="R12" s="2">
        <v>1108.3116132149532</v>
      </c>
    </row>
    <row r="13" spans="1:18" ht="20" customHeight="1">
      <c r="A13" s="32" t="s">
        <v>15</v>
      </c>
      <c r="B13" s="9">
        <v>3</v>
      </c>
      <c r="C13" s="9">
        <v>12353</v>
      </c>
      <c r="D13" s="9">
        <v>33234.119073109156</v>
      </c>
      <c r="E13" s="9">
        <v>1</v>
      </c>
      <c r="F13" s="9">
        <v>1634</v>
      </c>
      <c r="G13" s="9">
        <v>589.60433688308797</v>
      </c>
      <c r="H13" s="9">
        <v>1522.027936708223</v>
      </c>
      <c r="I13" s="9">
        <v>2</v>
      </c>
      <c r="J13" s="9">
        <v>10719</v>
      </c>
      <c r="K13" s="9">
        <v>32644.514736226065</v>
      </c>
      <c r="L13" s="9" t="s">
        <v>137</v>
      </c>
      <c r="M13" s="9" t="s">
        <v>137</v>
      </c>
      <c r="N13" s="9" t="s">
        <v>137</v>
      </c>
      <c r="O13" s="13" t="s">
        <v>137</v>
      </c>
      <c r="P13" s="13" t="s">
        <v>137</v>
      </c>
      <c r="Q13" s="13" t="s">
        <v>137</v>
      </c>
      <c r="R13" s="13" t="s">
        <v>137</v>
      </c>
    </row>
    <row r="14" spans="1:18" ht="20" customHeight="1">
      <c r="A14" s="33" t="s">
        <v>16</v>
      </c>
      <c r="B14" s="2">
        <v>3</v>
      </c>
      <c r="C14" s="2">
        <v>9323</v>
      </c>
      <c r="D14" s="2">
        <v>31747.412828269793</v>
      </c>
      <c r="E14" s="2" t="s">
        <v>137</v>
      </c>
      <c r="F14" s="2" t="s">
        <v>137</v>
      </c>
      <c r="G14" s="2" t="s">
        <v>137</v>
      </c>
      <c r="H14" s="2" t="s">
        <v>137</v>
      </c>
      <c r="I14" s="2">
        <v>3</v>
      </c>
      <c r="J14" s="2">
        <v>9323</v>
      </c>
      <c r="K14" s="2">
        <v>31747.412828269793</v>
      </c>
      <c r="L14" s="2" t="s">
        <v>137</v>
      </c>
      <c r="M14" s="2" t="s">
        <v>137</v>
      </c>
      <c r="N14" s="2" t="s">
        <v>137</v>
      </c>
      <c r="O14" s="2" t="s">
        <v>137</v>
      </c>
      <c r="P14" s="2" t="s">
        <v>137</v>
      </c>
      <c r="Q14" s="2" t="s">
        <v>137</v>
      </c>
      <c r="R14" s="2" t="s">
        <v>137</v>
      </c>
    </row>
    <row r="15" spans="1:18" ht="20" customHeight="1" thickBot="1">
      <c r="A15" s="32" t="s">
        <v>17</v>
      </c>
      <c r="B15" s="9">
        <v>16</v>
      </c>
      <c r="C15" s="9">
        <v>13875</v>
      </c>
      <c r="D15" s="9">
        <v>10531.142828300732</v>
      </c>
      <c r="E15" s="9">
        <v>2</v>
      </c>
      <c r="F15" s="9">
        <v>5489</v>
      </c>
      <c r="G15" s="9">
        <v>8586.0882912687703</v>
      </c>
      <c r="H15" s="9">
        <v>3053.2731618951557</v>
      </c>
      <c r="I15" s="9">
        <v>14</v>
      </c>
      <c r="J15" s="9">
        <v>8386</v>
      </c>
      <c r="K15" s="9">
        <v>1945.0545370319621</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104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110" customHeight="1">
      <c r="A19" s="48" t="s">
        <v>105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R21"/>
  <sheetViews>
    <sheetView zoomScaleNormal="100"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167</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71</v>
      </c>
      <c r="C6" s="8">
        <f t="shared" ref="C6:D6" si="0">SUM(C7:C15)</f>
        <v>49962</v>
      </c>
      <c r="D6" s="8">
        <f t="shared" si="0"/>
        <v>8284.263330150312</v>
      </c>
      <c r="E6" s="8" t="s">
        <v>137</v>
      </c>
      <c r="F6" s="8" t="s">
        <v>137</v>
      </c>
      <c r="G6" s="8" t="s">
        <v>137</v>
      </c>
      <c r="H6" s="8" t="s">
        <v>137</v>
      </c>
      <c r="I6" s="8">
        <f t="shared" ref="I6:N6" si="1">SUM(I7:I15)</f>
        <v>68</v>
      </c>
      <c r="J6" s="8">
        <f t="shared" si="1"/>
        <v>49053</v>
      </c>
      <c r="K6" s="8">
        <f t="shared" si="1"/>
        <v>7821.252755199027</v>
      </c>
      <c r="L6" s="8">
        <f t="shared" si="1"/>
        <v>3</v>
      </c>
      <c r="M6" s="8">
        <f t="shared" si="1"/>
        <v>909</v>
      </c>
      <c r="N6" s="8">
        <f t="shared" si="1"/>
        <v>463.01057495128424</v>
      </c>
      <c r="O6" s="8">
        <f>SUM(O7:O15)</f>
        <v>1</v>
      </c>
      <c r="P6" s="8">
        <f>SUM(P7:P15)</f>
        <v>361</v>
      </c>
      <c r="Q6" s="8">
        <f>SUM(Q7:Q15)</f>
        <v>97.154244245928538</v>
      </c>
      <c r="R6" s="8">
        <f>SUM(R7:R15)</f>
        <v>158.64565067765309</v>
      </c>
    </row>
    <row r="7" spans="1:18" ht="20" customHeight="1">
      <c r="A7" s="32" t="s">
        <v>10</v>
      </c>
      <c r="B7" s="9">
        <v>1</v>
      </c>
      <c r="C7" s="9">
        <v>1233</v>
      </c>
      <c r="D7" s="9">
        <v>399.37818842821952</v>
      </c>
      <c r="E7" s="9" t="s">
        <v>137</v>
      </c>
      <c r="F7" s="9" t="s">
        <v>137</v>
      </c>
      <c r="G7" s="9" t="s">
        <v>137</v>
      </c>
      <c r="H7" s="9" t="s">
        <v>137</v>
      </c>
      <c r="I7" s="9">
        <v>1</v>
      </c>
      <c r="J7" s="9">
        <v>1233</v>
      </c>
      <c r="K7" s="9">
        <v>399.37818842821952</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1</v>
      </c>
      <c r="C9" s="9">
        <v>197</v>
      </c>
      <c r="D9" s="9">
        <v>448.03817407689604</v>
      </c>
      <c r="E9" s="9" t="s">
        <v>137</v>
      </c>
      <c r="F9" s="9" t="s">
        <v>137</v>
      </c>
      <c r="G9" s="9" t="s">
        <v>137</v>
      </c>
      <c r="H9" s="9" t="s">
        <v>137</v>
      </c>
      <c r="I9" s="9" t="s">
        <v>137</v>
      </c>
      <c r="J9" s="9" t="s">
        <v>137</v>
      </c>
      <c r="K9" s="9" t="s">
        <v>137</v>
      </c>
      <c r="L9" s="9">
        <v>1</v>
      </c>
      <c r="M9" s="9">
        <v>197</v>
      </c>
      <c r="N9" s="9">
        <v>448.03817407689604</v>
      </c>
      <c r="O9" s="13" t="s">
        <v>137</v>
      </c>
      <c r="P9" s="13" t="s">
        <v>137</v>
      </c>
      <c r="Q9" s="13" t="s">
        <v>137</v>
      </c>
      <c r="R9" s="13" t="s">
        <v>137</v>
      </c>
    </row>
    <row r="10" spans="1:18" ht="20" customHeight="1">
      <c r="A10" s="33" t="s">
        <v>13</v>
      </c>
      <c r="B10" s="2">
        <v>4</v>
      </c>
      <c r="C10" s="2">
        <v>6505</v>
      </c>
      <c r="D10" s="2">
        <v>583.36910073542219</v>
      </c>
      <c r="E10" s="2" t="s">
        <v>137</v>
      </c>
      <c r="F10" s="2" t="s">
        <v>137</v>
      </c>
      <c r="G10" s="2" t="s">
        <v>137</v>
      </c>
      <c r="H10" s="2" t="s">
        <v>137</v>
      </c>
      <c r="I10" s="2">
        <v>4</v>
      </c>
      <c r="J10" s="2">
        <v>6505</v>
      </c>
      <c r="K10" s="2">
        <v>583.36910073542219</v>
      </c>
      <c r="L10" s="2" t="s">
        <v>137</v>
      </c>
      <c r="M10" s="2" t="s">
        <v>137</v>
      </c>
      <c r="N10" s="2" t="s">
        <v>137</v>
      </c>
      <c r="O10" s="2" t="s">
        <v>137</v>
      </c>
      <c r="P10" s="2" t="s">
        <v>137</v>
      </c>
      <c r="Q10" s="2" t="s">
        <v>137</v>
      </c>
      <c r="R10" s="2" t="s">
        <v>137</v>
      </c>
    </row>
    <row r="11" spans="1:18" ht="20" customHeight="1">
      <c r="A11" s="32" t="s">
        <v>14</v>
      </c>
      <c r="B11" s="9">
        <v>2</v>
      </c>
      <c r="C11" s="9">
        <v>4675</v>
      </c>
      <c r="D11" s="9">
        <v>4020.3669014560937</v>
      </c>
      <c r="E11" s="9" t="s">
        <v>137</v>
      </c>
      <c r="F11" s="9" t="s">
        <v>137</v>
      </c>
      <c r="G11" s="9" t="s">
        <v>137</v>
      </c>
      <c r="H11" s="9" t="s">
        <v>137</v>
      </c>
      <c r="I11" s="9">
        <v>2</v>
      </c>
      <c r="J11" s="9">
        <v>4675</v>
      </c>
      <c r="K11" s="9">
        <v>4020.3669014560937</v>
      </c>
      <c r="L11" s="9" t="s">
        <v>137</v>
      </c>
      <c r="M11" s="9" t="s">
        <v>137</v>
      </c>
      <c r="N11" s="9" t="s">
        <v>137</v>
      </c>
      <c r="O11" s="13" t="s">
        <v>137</v>
      </c>
      <c r="P11" s="13" t="s">
        <v>137</v>
      </c>
      <c r="Q11" s="13" t="s">
        <v>137</v>
      </c>
      <c r="R11" s="13" t="s">
        <v>137</v>
      </c>
    </row>
    <row r="12" spans="1:18" ht="20" customHeight="1">
      <c r="A12" s="33" t="s">
        <v>186</v>
      </c>
      <c r="B12" s="2">
        <v>11</v>
      </c>
      <c r="C12" s="2">
        <v>18293</v>
      </c>
      <c r="D12" s="2">
        <v>1691.3267654401498</v>
      </c>
      <c r="E12" s="2" t="s">
        <v>137</v>
      </c>
      <c r="F12" s="2" t="s">
        <v>137</v>
      </c>
      <c r="G12" s="2" t="s">
        <v>137</v>
      </c>
      <c r="H12" s="2" t="s">
        <v>137</v>
      </c>
      <c r="I12" s="2">
        <v>11</v>
      </c>
      <c r="J12" s="2">
        <v>18293</v>
      </c>
      <c r="K12" s="2">
        <v>1691.3267654401498</v>
      </c>
      <c r="L12" s="2" t="s">
        <v>137</v>
      </c>
      <c r="M12" s="2" t="s">
        <v>137</v>
      </c>
      <c r="N12" s="2" t="s">
        <v>137</v>
      </c>
      <c r="O12" s="2">
        <v>1</v>
      </c>
      <c r="P12" s="2">
        <v>361</v>
      </c>
      <c r="Q12" s="2">
        <v>97.154244245928538</v>
      </c>
      <c r="R12" s="2">
        <v>158.64565067765309</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v>4</v>
      </c>
      <c r="C14" s="2">
        <v>853</v>
      </c>
      <c r="D14" s="2">
        <v>516.8250968492523</v>
      </c>
      <c r="E14" s="2" t="s">
        <v>137</v>
      </c>
      <c r="F14" s="2" t="s">
        <v>137</v>
      </c>
      <c r="G14" s="2" t="s">
        <v>137</v>
      </c>
      <c r="H14" s="2" t="s">
        <v>137</v>
      </c>
      <c r="I14" s="2">
        <v>4</v>
      </c>
      <c r="J14" s="2">
        <v>853</v>
      </c>
      <c r="K14" s="2">
        <v>516.8250968492523</v>
      </c>
      <c r="L14" s="2" t="s">
        <v>137</v>
      </c>
      <c r="M14" s="2" t="s">
        <v>137</v>
      </c>
      <c r="N14" s="2" t="s">
        <v>137</v>
      </c>
      <c r="O14" s="2" t="s">
        <v>137</v>
      </c>
      <c r="P14" s="2" t="s">
        <v>137</v>
      </c>
      <c r="Q14" s="2" t="s">
        <v>137</v>
      </c>
      <c r="R14" s="2" t="s">
        <v>137</v>
      </c>
    </row>
    <row r="15" spans="1:18" ht="20" customHeight="1" thickBot="1">
      <c r="A15" s="32" t="s">
        <v>17</v>
      </c>
      <c r="B15" s="9">
        <v>48</v>
      </c>
      <c r="C15" s="9">
        <v>18206</v>
      </c>
      <c r="D15" s="9">
        <v>624.9591031642783</v>
      </c>
      <c r="E15" s="9" t="s">
        <v>137</v>
      </c>
      <c r="F15" s="9" t="s">
        <v>137</v>
      </c>
      <c r="G15" s="9" t="s">
        <v>137</v>
      </c>
      <c r="H15" s="9" t="s">
        <v>137</v>
      </c>
      <c r="I15" s="9">
        <v>46</v>
      </c>
      <c r="J15" s="9">
        <v>17494</v>
      </c>
      <c r="K15" s="9">
        <v>609.9867022898901</v>
      </c>
      <c r="L15" s="9">
        <v>2</v>
      </c>
      <c r="M15" s="9">
        <v>712</v>
      </c>
      <c r="N15" s="9">
        <v>14.972400874388212</v>
      </c>
      <c r="O15" s="13" t="s">
        <v>137</v>
      </c>
      <c r="P15" s="13" t="s">
        <v>137</v>
      </c>
      <c r="Q15" s="13" t="s">
        <v>137</v>
      </c>
      <c r="R15" s="13" t="s">
        <v>137</v>
      </c>
    </row>
    <row r="16" spans="1:18">
      <c r="A16" s="27"/>
      <c r="B16" s="27"/>
      <c r="C16" s="27"/>
      <c r="D16" s="27"/>
      <c r="E16" s="27"/>
      <c r="F16" s="27"/>
      <c r="G16" s="27"/>
      <c r="H16" s="27"/>
      <c r="I16" s="27"/>
      <c r="J16" s="27"/>
      <c r="K16" s="27"/>
      <c r="L16" s="27"/>
      <c r="M16" s="27"/>
      <c r="N16" s="27"/>
      <c r="O16" s="30"/>
      <c r="P16" s="30"/>
      <c r="Q16" s="30"/>
      <c r="R16" s="30"/>
    </row>
    <row r="17" spans="1:18" ht="20" customHeight="1">
      <c r="A17" s="42" t="s">
        <v>106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107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ht="12.75" customHeight="1">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P4:P5"/>
    <mergeCell ref="Q4:R4"/>
    <mergeCell ref="I4:I5"/>
    <mergeCell ref="A18:N18"/>
    <mergeCell ref="A20:N20"/>
    <mergeCell ref="K4:K5"/>
    <mergeCell ref="G4:H4"/>
    <mergeCell ref="O4:O5"/>
    <mergeCell ref="M4:M5"/>
    <mergeCell ref="N4:N5"/>
    <mergeCell ref="A1:R1"/>
    <mergeCell ref="A2:A5"/>
    <mergeCell ref="B2:N2"/>
    <mergeCell ref="O2:R2"/>
    <mergeCell ref="E4:E5"/>
    <mergeCell ref="B3:D3"/>
    <mergeCell ref="B4:B5"/>
    <mergeCell ref="C4:C5"/>
    <mergeCell ref="D4:D5"/>
    <mergeCell ref="L4:L5"/>
    <mergeCell ref="E3:H3"/>
    <mergeCell ref="O3:R3"/>
    <mergeCell ref="I3:K3"/>
    <mergeCell ref="L3:N3"/>
    <mergeCell ref="F4:F5"/>
    <mergeCell ref="J4:J5"/>
  </mergeCells>
  <hyperlinks>
    <hyperlink ref="A21:N21" location="'Table of contents'!A1" display="Back to table of content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168</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61" t="s">
        <v>1</v>
      </c>
      <c r="P3" s="61"/>
      <c r="Q3" s="61"/>
      <c r="R3" s="61"/>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128</v>
      </c>
      <c r="C6" s="8">
        <f t="shared" ref="C6:D6" si="0">SUM(C7:C15)</f>
        <v>40711</v>
      </c>
      <c r="D6" s="8">
        <f t="shared" si="0"/>
        <v>5728.8217369976646</v>
      </c>
      <c r="E6" s="8">
        <f>SUM(E7:E15)</f>
        <v>1</v>
      </c>
      <c r="F6" s="8">
        <f>SUM(F7:F15)</f>
        <v>371</v>
      </c>
      <c r="G6" s="8">
        <f>SUM(G7:G15)</f>
        <v>155.76141153094142</v>
      </c>
      <c r="H6" s="8">
        <f>SUM(H7:H15)</f>
        <v>218.26876901356277</v>
      </c>
      <c r="I6" s="8">
        <f t="shared" ref="I6:N6" si="1">SUM(I7:I15)</f>
        <v>48</v>
      </c>
      <c r="J6" s="8">
        <f t="shared" si="1"/>
        <v>26882</v>
      </c>
      <c r="K6" s="8">
        <f t="shared" si="1"/>
        <v>3069.8967126153011</v>
      </c>
      <c r="L6" s="8">
        <f t="shared" si="1"/>
        <v>79</v>
      </c>
      <c r="M6" s="8">
        <f t="shared" si="1"/>
        <v>13458</v>
      </c>
      <c r="N6" s="8">
        <f t="shared" si="1"/>
        <v>2503.1636128514219</v>
      </c>
      <c r="O6" s="8" t="s">
        <v>137</v>
      </c>
      <c r="P6" s="8" t="s">
        <v>137</v>
      </c>
      <c r="Q6" s="8" t="s">
        <v>137</v>
      </c>
      <c r="R6" s="8" t="s">
        <v>137</v>
      </c>
    </row>
    <row r="7" spans="1:18" ht="20" customHeight="1">
      <c r="A7" s="32" t="s">
        <v>10</v>
      </c>
      <c r="B7" s="9">
        <v>42</v>
      </c>
      <c r="C7" s="9">
        <v>3642</v>
      </c>
      <c r="D7" s="9">
        <v>1282.0811415402054</v>
      </c>
      <c r="E7" s="9" t="s">
        <v>137</v>
      </c>
      <c r="F7" s="9" t="s">
        <v>137</v>
      </c>
      <c r="G7" s="9" t="s">
        <v>137</v>
      </c>
      <c r="H7" s="9" t="s">
        <v>137</v>
      </c>
      <c r="I7" s="9" t="s">
        <v>137</v>
      </c>
      <c r="J7" s="9" t="s">
        <v>137</v>
      </c>
      <c r="K7" s="9" t="s">
        <v>137</v>
      </c>
      <c r="L7" s="9">
        <v>42</v>
      </c>
      <c r="M7" s="9">
        <v>3642</v>
      </c>
      <c r="N7" s="9">
        <v>1282.0811415402054</v>
      </c>
      <c r="O7" s="13" t="s">
        <v>137</v>
      </c>
      <c r="P7" s="13" t="s">
        <v>137</v>
      </c>
      <c r="Q7" s="13" t="s">
        <v>137</v>
      </c>
      <c r="R7" s="13" t="s">
        <v>137</v>
      </c>
    </row>
    <row r="8" spans="1:18" ht="20" customHeight="1">
      <c r="A8" s="33" t="s">
        <v>11</v>
      </c>
      <c r="B8" s="2">
        <v>4</v>
      </c>
      <c r="C8" s="2">
        <v>336</v>
      </c>
      <c r="D8" s="2">
        <v>26.617601554467932</v>
      </c>
      <c r="E8" s="2" t="s">
        <v>137</v>
      </c>
      <c r="F8" s="2" t="s">
        <v>137</v>
      </c>
      <c r="G8" s="2" t="s">
        <v>137</v>
      </c>
      <c r="H8" s="2" t="s">
        <v>137</v>
      </c>
      <c r="I8" s="2">
        <v>3</v>
      </c>
      <c r="J8" s="2">
        <v>198</v>
      </c>
      <c r="K8" s="2">
        <v>21.072267897287112</v>
      </c>
      <c r="L8" s="2">
        <v>1</v>
      </c>
      <c r="M8" s="2">
        <v>138</v>
      </c>
      <c r="N8" s="2">
        <v>5.5453336571808194</v>
      </c>
      <c r="O8" s="2" t="s">
        <v>137</v>
      </c>
      <c r="P8" s="2" t="s">
        <v>137</v>
      </c>
      <c r="Q8" s="2" t="s">
        <v>137</v>
      </c>
      <c r="R8" s="2" t="s">
        <v>137</v>
      </c>
    </row>
    <row r="9" spans="1:18" ht="20" customHeight="1">
      <c r="A9" s="32" t="s">
        <v>12</v>
      </c>
      <c r="B9" s="9">
        <v>5</v>
      </c>
      <c r="C9" s="9">
        <v>149</v>
      </c>
      <c r="D9" s="9">
        <v>39.926402331701894</v>
      </c>
      <c r="E9" s="9" t="s">
        <v>137</v>
      </c>
      <c r="F9" s="9" t="s">
        <v>137</v>
      </c>
      <c r="G9" s="9" t="s">
        <v>137</v>
      </c>
      <c r="H9" s="9" t="s">
        <v>137</v>
      </c>
      <c r="I9" s="9">
        <v>4</v>
      </c>
      <c r="J9" s="9">
        <v>126</v>
      </c>
      <c r="K9" s="9">
        <v>22.181334628723278</v>
      </c>
      <c r="L9" s="9">
        <v>1</v>
      </c>
      <c r="M9" s="9">
        <v>23</v>
      </c>
      <c r="N9" s="9">
        <v>17.74506770297862</v>
      </c>
      <c r="O9" s="13" t="s">
        <v>137</v>
      </c>
      <c r="P9" s="13" t="s">
        <v>137</v>
      </c>
      <c r="Q9" s="13" t="s">
        <v>137</v>
      </c>
      <c r="R9" s="13" t="s">
        <v>137</v>
      </c>
    </row>
    <row r="10" spans="1:18" ht="20" customHeight="1">
      <c r="A10" s="33" t="s">
        <v>13</v>
      </c>
      <c r="B10" s="2">
        <v>1</v>
      </c>
      <c r="C10" s="2">
        <v>359</v>
      </c>
      <c r="D10" s="2">
        <v>35.49013540595724</v>
      </c>
      <c r="E10" s="2" t="s">
        <v>137</v>
      </c>
      <c r="F10" s="2" t="s">
        <v>137</v>
      </c>
      <c r="G10" s="2" t="s">
        <v>137</v>
      </c>
      <c r="H10" s="2" t="s">
        <v>137</v>
      </c>
      <c r="I10" s="2">
        <v>1</v>
      </c>
      <c r="J10" s="2">
        <v>359</v>
      </c>
      <c r="K10" s="2">
        <v>35.49013540595724</v>
      </c>
      <c r="L10" s="2" t="s">
        <v>137</v>
      </c>
      <c r="M10" s="2" t="s">
        <v>137</v>
      </c>
      <c r="N10" s="2" t="s">
        <v>137</v>
      </c>
      <c r="O10" s="2" t="s">
        <v>137</v>
      </c>
      <c r="P10" s="2" t="s">
        <v>137</v>
      </c>
      <c r="Q10" s="2" t="s">
        <v>137</v>
      </c>
      <c r="R10" s="2" t="s">
        <v>137</v>
      </c>
    </row>
    <row r="11" spans="1:18" ht="20" customHeight="1">
      <c r="A11" s="32" t="s">
        <v>14</v>
      </c>
      <c r="B11" s="9">
        <v>9</v>
      </c>
      <c r="C11" s="9">
        <v>9165</v>
      </c>
      <c r="D11" s="9">
        <v>2082.2103240355582</v>
      </c>
      <c r="E11" s="9">
        <v>1</v>
      </c>
      <c r="F11" s="9">
        <v>371</v>
      </c>
      <c r="G11" s="9">
        <v>155.76141153094142</v>
      </c>
      <c r="H11" s="9">
        <v>218.26876901356277</v>
      </c>
      <c r="I11" s="9">
        <v>3</v>
      </c>
      <c r="J11" s="9">
        <v>6424</v>
      </c>
      <c r="K11" s="9">
        <v>1670.2544975428627</v>
      </c>
      <c r="L11" s="9">
        <v>5</v>
      </c>
      <c r="M11" s="9">
        <v>2370</v>
      </c>
      <c r="N11" s="9">
        <v>256.19441496175386</v>
      </c>
      <c r="O11" s="13" t="s">
        <v>137</v>
      </c>
      <c r="P11" s="13" t="s">
        <v>137</v>
      </c>
      <c r="Q11" s="13" t="s">
        <v>137</v>
      </c>
      <c r="R11" s="13" t="s">
        <v>137</v>
      </c>
    </row>
    <row r="12" spans="1:18" ht="20" customHeight="1">
      <c r="A12" s="33" t="s">
        <v>186</v>
      </c>
      <c r="B12" s="2">
        <v>18</v>
      </c>
      <c r="C12" s="2">
        <v>16290</v>
      </c>
      <c r="D12" s="2">
        <v>2060.6459870083922</v>
      </c>
      <c r="E12" s="2" t="s">
        <v>137</v>
      </c>
      <c r="F12" s="2" t="s">
        <v>137</v>
      </c>
      <c r="G12" s="2" t="s">
        <v>137</v>
      </c>
      <c r="H12" s="2" t="s">
        <v>137</v>
      </c>
      <c r="I12" s="2">
        <v>3</v>
      </c>
      <c r="J12" s="2">
        <v>12356</v>
      </c>
      <c r="K12" s="2">
        <v>1227.7368716998333</v>
      </c>
      <c r="L12" s="2">
        <v>15</v>
      </c>
      <c r="M12" s="2">
        <v>3934</v>
      </c>
      <c r="N12" s="2">
        <v>832.90911530855897</v>
      </c>
      <c r="O12" s="2" t="s">
        <v>137</v>
      </c>
      <c r="P12" s="2" t="s">
        <v>137</v>
      </c>
      <c r="Q12" s="2" t="s">
        <v>137</v>
      </c>
      <c r="R12" s="2" t="s">
        <v>137</v>
      </c>
    </row>
    <row r="13" spans="1:18" ht="20" customHeight="1">
      <c r="A13" s="32" t="s">
        <v>15</v>
      </c>
      <c r="B13" s="9">
        <v>1</v>
      </c>
      <c r="C13" s="9">
        <v>5766</v>
      </c>
      <c r="D13" s="9">
        <v>31.053868480212586</v>
      </c>
      <c r="E13" s="9" t="s">
        <v>137</v>
      </c>
      <c r="F13" s="9" t="s">
        <v>137</v>
      </c>
      <c r="G13" s="9" t="s">
        <v>137</v>
      </c>
      <c r="H13" s="9" t="s">
        <v>137</v>
      </c>
      <c r="I13" s="9">
        <v>1</v>
      </c>
      <c r="J13" s="9">
        <v>5766</v>
      </c>
      <c r="K13" s="9">
        <v>31.053868480212586</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48</v>
      </c>
      <c r="C15" s="9">
        <v>5004</v>
      </c>
      <c r="D15" s="9">
        <v>170.79627664116924</v>
      </c>
      <c r="E15" s="9" t="s">
        <v>137</v>
      </c>
      <c r="F15" s="9" t="s">
        <v>137</v>
      </c>
      <c r="G15" s="9" t="s">
        <v>137</v>
      </c>
      <c r="H15" s="9" t="s">
        <v>137</v>
      </c>
      <c r="I15" s="9">
        <v>33</v>
      </c>
      <c r="J15" s="9">
        <v>1653</v>
      </c>
      <c r="K15" s="9">
        <v>62.107736960425171</v>
      </c>
      <c r="L15" s="9">
        <v>15</v>
      </c>
      <c r="M15" s="9">
        <v>3351</v>
      </c>
      <c r="N15" s="9">
        <v>108.68853968074406</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108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70" customHeight="1">
      <c r="A19" s="48" t="s">
        <v>109</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169</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78</v>
      </c>
      <c r="C6" s="8">
        <f t="shared" ref="C6:D6" si="0">SUM(C7:C15)</f>
        <v>73686</v>
      </c>
      <c r="D6" s="8">
        <f t="shared" si="0"/>
        <v>21232.272670771003</v>
      </c>
      <c r="E6" s="8" t="s">
        <v>137</v>
      </c>
      <c r="F6" s="8" t="s">
        <v>137</v>
      </c>
      <c r="G6" s="8" t="s">
        <v>137</v>
      </c>
      <c r="H6" s="8" t="s">
        <v>137</v>
      </c>
      <c r="I6" s="8">
        <f t="shared" ref="I6:N6" si="1">SUM(I7:I15)</f>
        <v>41</v>
      </c>
      <c r="J6" s="8">
        <f t="shared" si="1"/>
        <v>21821</v>
      </c>
      <c r="K6" s="8">
        <f t="shared" si="1"/>
        <v>11366.02480901701</v>
      </c>
      <c r="L6" s="8">
        <f t="shared" si="1"/>
        <v>37</v>
      </c>
      <c r="M6" s="8">
        <f t="shared" si="1"/>
        <v>51865</v>
      </c>
      <c r="N6" s="8">
        <f t="shared" si="1"/>
        <v>9866.2478617539964</v>
      </c>
      <c r="O6" s="8" t="s">
        <v>137</v>
      </c>
      <c r="P6" s="8" t="s">
        <v>137</v>
      </c>
      <c r="Q6" s="8" t="s">
        <v>137</v>
      </c>
      <c r="R6" s="8" t="s">
        <v>137</v>
      </c>
    </row>
    <row r="7" spans="1:18" ht="20" customHeight="1">
      <c r="A7" s="32" t="s">
        <v>10</v>
      </c>
      <c r="B7" s="9">
        <v>1</v>
      </c>
      <c r="C7" s="9">
        <v>1136</v>
      </c>
      <c r="D7" s="9">
        <v>212.80556174270126</v>
      </c>
      <c r="E7" s="9" t="s">
        <v>137</v>
      </c>
      <c r="F7" s="9" t="s">
        <v>137</v>
      </c>
      <c r="G7" s="9" t="s">
        <v>137</v>
      </c>
      <c r="H7" s="9" t="s">
        <v>137</v>
      </c>
      <c r="I7" s="9">
        <v>1</v>
      </c>
      <c r="J7" s="9">
        <v>1136</v>
      </c>
      <c r="K7" s="9">
        <v>212.80556174270126</v>
      </c>
      <c r="L7" s="9" t="s">
        <v>137</v>
      </c>
      <c r="M7" s="9" t="s">
        <v>137</v>
      </c>
      <c r="N7" s="9" t="s">
        <v>137</v>
      </c>
      <c r="O7" s="13" t="s">
        <v>137</v>
      </c>
      <c r="P7" s="13" t="s">
        <v>137</v>
      </c>
      <c r="Q7" s="13" t="s">
        <v>137</v>
      </c>
      <c r="R7" s="13" t="s">
        <v>137</v>
      </c>
    </row>
    <row r="8" spans="1:18" ht="20" customHeight="1">
      <c r="A8" s="33" t="s">
        <v>11</v>
      </c>
      <c r="B8" s="2">
        <v>3</v>
      </c>
      <c r="C8" s="2">
        <v>1024</v>
      </c>
      <c r="D8" s="2">
        <v>265.97855791199925</v>
      </c>
      <c r="E8" s="2" t="s">
        <v>137</v>
      </c>
      <c r="F8" s="2" t="s">
        <v>137</v>
      </c>
      <c r="G8" s="2" t="s">
        <v>137</v>
      </c>
      <c r="H8" s="2" t="s">
        <v>137</v>
      </c>
      <c r="I8" s="2">
        <v>1</v>
      </c>
      <c r="J8" s="2">
        <v>482</v>
      </c>
      <c r="K8" s="2">
        <v>154.50266811456393</v>
      </c>
      <c r="L8" s="2">
        <v>2</v>
      </c>
      <c r="M8" s="2">
        <v>542</v>
      </c>
      <c r="N8" s="2">
        <v>111.47588979743531</v>
      </c>
      <c r="O8" s="2" t="s">
        <v>137</v>
      </c>
      <c r="P8" s="2" t="s">
        <v>137</v>
      </c>
      <c r="Q8" s="2" t="s">
        <v>137</v>
      </c>
      <c r="R8" s="2" t="s">
        <v>137</v>
      </c>
    </row>
    <row r="9" spans="1:18" ht="20" customHeight="1">
      <c r="A9" s="32" t="s">
        <v>12</v>
      </c>
      <c r="B9" s="9">
        <v>20</v>
      </c>
      <c r="C9" s="9">
        <v>15281</v>
      </c>
      <c r="D9" s="9">
        <v>15747.971229667341</v>
      </c>
      <c r="E9" s="9" t="s">
        <v>137</v>
      </c>
      <c r="F9" s="9" t="s">
        <v>137</v>
      </c>
      <c r="G9" s="9" t="s">
        <v>137</v>
      </c>
      <c r="H9" s="9" t="s">
        <v>137</v>
      </c>
      <c r="I9" s="9">
        <v>8</v>
      </c>
      <c r="J9" s="9">
        <v>6233</v>
      </c>
      <c r="K9" s="9">
        <v>7538.3054428022751</v>
      </c>
      <c r="L9" s="9">
        <v>12</v>
      </c>
      <c r="M9" s="9">
        <v>9048</v>
      </c>
      <c r="N9" s="9">
        <v>8209.6657868650655</v>
      </c>
      <c r="O9" s="13" t="s">
        <v>137</v>
      </c>
      <c r="P9" s="13" t="s">
        <v>137</v>
      </c>
      <c r="Q9" s="13" t="s">
        <v>137</v>
      </c>
      <c r="R9" s="13" t="s">
        <v>137</v>
      </c>
    </row>
    <row r="10" spans="1:18" ht="20" customHeight="1">
      <c r="A10" s="33" t="s">
        <v>13</v>
      </c>
      <c r="B10" s="2">
        <v>5</v>
      </c>
      <c r="C10" s="2">
        <v>9499</v>
      </c>
      <c r="D10" s="2">
        <v>399.79127059294171</v>
      </c>
      <c r="E10" s="2" t="s">
        <v>137</v>
      </c>
      <c r="F10" s="2" t="s">
        <v>137</v>
      </c>
      <c r="G10" s="2" t="s">
        <v>137</v>
      </c>
      <c r="H10" s="2" t="s">
        <v>137</v>
      </c>
      <c r="I10" s="2">
        <v>1</v>
      </c>
      <c r="J10" s="2">
        <v>182</v>
      </c>
      <c r="K10" s="2">
        <v>19.68038151798272</v>
      </c>
      <c r="L10" s="2">
        <v>4</v>
      </c>
      <c r="M10" s="2">
        <v>9317</v>
      </c>
      <c r="N10" s="2">
        <v>380.110889074959</v>
      </c>
      <c r="O10" s="2" t="s">
        <v>137</v>
      </c>
      <c r="P10" s="2" t="s">
        <v>137</v>
      </c>
      <c r="Q10" s="2" t="s">
        <v>137</v>
      </c>
      <c r="R10" s="2" t="s">
        <v>137</v>
      </c>
    </row>
    <row r="11" spans="1:18" ht="20" customHeight="1">
      <c r="A11" s="32" t="s">
        <v>14</v>
      </c>
      <c r="B11" s="9">
        <v>2</v>
      </c>
      <c r="C11" s="9">
        <v>1201</v>
      </c>
      <c r="D11" s="9">
        <v>45.740008215407741</v>
      </c>
      <c r="E11" s="9" t="s">
        <v>137</v>
      </c>
      <c r="F11" s="9" t="s">
        <v>137</v>
      </c>
      <c r="G11" s="9" t="s">
        <v>137</v>
      </c>
      <c r="H11" s="9" t="s">
        <v>137</v>
      </c>
      <c r="I11" s="9" t="s">
        <v>137</v>
      </c>
      <c r="J11" s="9" t="s">
        <v>137</v>
      </c>
      <c r="K11" s="9" t="s">
        <v>137</v>
      </c>
      <c r="L11" s="9">
        <v>2</v>
      </c>
      <c r="M11" s="9">
        <v>1201</v>
      </c>
      <c r="N11" s="9">
        <v>45.740008215407741</v>
      </c>
      <c r="O11" s="13" t="s">
        <v>137</v>
      </c>
      <c r="P11" s="13" t="s">
        <v>137</v>
      </c>
      <c r="Q11" s="13" t="s">
        <v>137</v>
      </c>
      <c r="R11" s="13" t="s">
        <v>137</v>
      </c>
    </row>
    <row r="12" spans="1:18" ht="20" customHeight="1">
      <c r="A12" s="33" t="s">
        <v>186</v>
      </c>
      <c r="B12" s="2">
        <v>22</v>
      </c>
      <c r="C12" s="2">
        <v>10352</v>
      </c>
      <c r="D12" s="2">
        <v>3611.8188294369038</v>
      </c>
      <c r="E12" s="2" t="s">
        <v>137</v>
      </c>
      <c r="F12" s="2" t="s">
        <v>137</v>
      </c>
      <c r="G12" s="2" t="s">
        <v>137</v>
      </c>
      <c r="H12" s="2" t="s">
        <v>137</v>
      </c>
      <c r="I12" s="2">
        <v>20</v>
      </c>
      <c r="J12" s="2">
        <v>2656</v>
      </c>
      <c r="K12" s="2">
        <v>2966.6979424252618</v>
      </c>
      <c r="L12" s="2">
        <v>2</v>
      </c>
      <c r="M12" s="2">
        <v>7696</v>
      </c>
      <c r="N12" s="2">
        <v>645.12088701164225</v>
      </c>
      <c r="O12" s="2" t="s">
        <v>137</v>
      </c>
      <c r="P12" s="2" t="s">
        <v>137</v>
      </c>
      <c r="Q12" s="2" t="s">
        <v>137</v>
      </c>
      <c r="R12" s="2" t="s">
        <v>137</v>
      </c>
    </row>
    <row r="13" spans="1:18" ht="20" customHeight="1">
      <c r="A13" s="32" t="s">
        <v>15</v>
      </c>
      <c r="B13" s="9">
        <v>1</v>
      </c>
      <c r="C13" s="9">
        <v>19671</v>
      </c>
      <c r="D13" s="9">
        <v>92.382323117917593</v>
      </c>
      <c r="E13" s="9" t="s">
        <v>137</v>
      </c>
      <c r="F13" s="9" t="s">
        <v>137</v>
      </c>
      <c r="G13" s="9" t="s">
        <v>137</v>
      </c>
      <c r="H13" s="9" t="s">
        <v>137</v>
      </c>
      <c r="I13" s="9" t="s">
        <v>137</v>
      </c>
      <c r="J13" s="9" t="s">
        <v>137</v>
      </c>
      <c r="K13" s="9" t="s">
        <v>137</v>
      </c>
      <c r="L13" s="9">
        <v>1</v>
      </c>
      <c r="M13" s="9">
        <v>19671</v>
      </c>
      <c r="N13" s="9">
        <v>92.382323117917593</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24</v>
      </c>
      <c r="C15" s="9">
        <v>15522</v>
      </c>
      <c r="D15" s="9">
        <v>855.78489008579481</v>
      </c>
      <c r="E15" s="9" t="s">
        <v>137</v>
      </c>
      <c r="F15" s="9" t="s">
        <v>137</v>
      </c>
      <c r="G15" s="9" t="s">
        <v>137</v>
      </c>
      <c r="H15" s="9" t="s">
        <v>137</v>
      </c>
      <c r="I15" s="9">
        <v>10</v>
      </c>
      <c r="J15" s="9">
        <v>11132</v>
      </c>
      <c r="K15" s="9">
        <v>474.0328124142257</v>
      </c>
      <c r="L15" s="9">
        <v>14</v>
      </c>
      <c r="M15" s="9">
        <v>4390</v>
      </c>
      <c r="N15" s="9">
        <v>381.75207767156917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110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111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7"/>
  <sheetViews>
    <sheetView workbookViewId="0">
      <selection activeCell="W9" sqref="W9"/>
    </sheetView>
  </sheetViews>
  <sheetFormatPr baseColWidth="10" defaultColWidth="10.6640625" defaultRowHeight="13"/>
  <cols>
    <col min="1" max="1" width="13.6640625" style="1" customWidth="1"/>
    <col min="2" max="16384" width="10.6640625" style="1"/>
  </cols>
  <sheetData>
    <row r="1" spans="1:18" s="10" customFormat="1" ht="30" customHeight="1" thickBot="1">
      <c r="A1" s="53" t="s">
        <v>140</v>
      </c>
      <c r="B1" s="53"/>
      <c r="C1" s="53"/>
      <c r="D1" s="53"/>
      <c r="E1" s="53"/>
      <c r="F1" s="53"/>
      <c r="G1" s="53"/>
      <c r="H1" s="53"/>
      <c r="I1" s="53"/>
      <c r="J1" s="53"/>
      <c r="K1" s="53"/>
      <c r="L1" s="53"/>
      <c r="M1" s="53"/>
      <c r="N1" s="53"/>
      <c r="O1" s="53"/>
      <c r="P1" s="53"/>
      <c r="Q1" s="53"/>
      <c r="R1" s="53"/>
    </row>
    <row r="2" spans="1:18" s="11" customFormat="1"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59</v>
      </c>
      <c r="C6" s="8">
        <f t="shared" ref="C6:D6" si="0">SUM(C7:C15)</f>
        <v>130776</v>
      </c>
      <c r="D6" s="8">
        <f t="shared" si="0"/>
        <v>27610.145131593195</v>
      </c>
      <c r="E6" s="8">
        <f>SUM(E7:E15)</f>
        <v>1</v>
      </c>
      <c r="F6" s="8">
        <f>SUM(F7:F15)</f>
        <v>22025</v>
      </c>
      <c r="G6" s="8">
        <f>SUM(G7:G15)</f>
        <v>11586.816852593956</v>
      </c>
      <c r="H6" s="8">
        <f>SUM(H7:H15)</f>
        <v>425.97205675295135</v>
      </c>
      <c r="I6" s="8">
        <f t="shared" ref="I6:N6" si="1">SUM(I7:I15)</f>
        <v>57</v>
      </c>
      <c r="J6" s="8">
        <f t="shared" si="1"/>
        <v>108011</v>
      </c>
      <c r="K6" s="8">
        <f t="shared" si="1"/>
        <v>15958.82270118055</v>
      </c>
      <c r="L6" s="8">
        <f t="shared" si="1"/>
        <v>1</v>
      </c>
      <c r="M6" s="8">
        <f t="shared" si="1"/>
        <v>740</v>
      </c>
      <c r="N6" s="8">
        <f t="shared" si="1"/>
        <v>64.505577818693823</v>
      </c>
      <c r="O6" s="8">
        <f>SUM(O7:O15)</f>
        <v>16</v>
      </c>
      <c r="P6" s="8">
        <f>SUM(P7:P15)</f>
        <v>38481</v>
      </c>
      <c r="Q6" s="8">
        <f>SUM(Q7:Q15)</f>
        <v>27677.857684392937</v>
      </c>
      <c r="R6" s="8">
        <f>SUM(R7:R15)</f>
        <v>1178.7880428896351</v>
      </c>
    </row>
    <row r="7" spans="1:18" ht="20" customHeight="1">
      <c r="A7" s="32" t="s">
        <v>10</v>
      </c>
      <c r="B7" s="9">
        <v>1</v>
      </c>
      <c r="C7" s="9">
        <v>22025</v>
      </c>
      <c r="D7" s="9">
        <v>11586.816852593956</v>
      </c>
      <c r="E7" s="9">
        <v>1</v>
      </c>
      <c r="F7" s="9">
        <v>22025</v>
      </c>
      <c r="G7" s="9">
        <v>11586.816852593956</v>
      </c>
      <c r="H7" s="9">
        <v>425.97205675295135</v>
      </c>
      <c r="I7" s="9" t="s">
        <v>137</v>
      </c>
      <c r="J7" s="9" t="s">
        <v>137</v>
      </c>
      <c r="K7" s="9" t="s">
        <v>137</v>
      </c>
      <c r="L7" s="9" t="s">
        <v>137</v>
      </c>
      <c r="M7" s="9" t="s">
        <v>137</v>
      </c>
      <c r="N7" s="9" t="s">
        <v>137</v>
      </c>
      <c r="O7" s="13" t="s">
        <v>137</v>
      </c>
      <c r="P7" s="13" t="s">
        <v>137</v>
      </c>
      <c r="Q7" s="13" t="s">
        <v>137</v>
      </c>
      <c r="R7" s="13" t="s">
        <v>137</v>
      </c>
    </row>
    <row r="8" spans="1:18" ht="20" customHeight="1">
      <c r="A8" s="33" t="s">
        <v>11</v>
      </c>
      <c r="B8" s="2">
        <v>7</v>
      </c>
      <c r="C8" s="2">
        <v>8661</v>
      </c>
      <c r="D8" s="2">
        <v>291.4220729990252</v>
      </c>
      <c r="E8" s="2" t="s">
        <v>137</v>
      </c>
      <c r="F8" s="2" t="s">
        <v>137</v>
      </c>
      <c r="G8" s="2" t="s">
        <v>137</v>
      </c>
      <c r="H8" s="2" t="s">
        <v>137</v>
      </c>
      <c r="I8" s="2">
        <v>7</v>
      </c>
      <c r="J8" s="2">
        <v>8661</v>
      </c>
      <c r="K8" s="2">
        <v>291.4220729990252</v>
      </c>
      <c r="L8" s="2" t="s">
        <v>137</v>
      </c>
      <c r="M8" s="2" t="s">
        <v>137</v>
      </c>
      <c r="N8" s="2" t="s">
        <v>137</v>
      </c>
      <c r="O8" s="2">
        <v>4</v>
      </c>
      <c r="P8" s="2">
        <v>6400</v>
      </c>
      <c r="Q8" s="2">
        <v>5527.8349398895261</v>
      </c>
      <c r="R8" s="2">
        <v>510.99317664897649</v>
      </c>
    </row>
    <row r="9" spans="1:18" ht="20" customHeight="1">
      <c r="A9" s="32" t="s">
        <v>12</v>
      </c>
      <c r="B9" s="9">
        <v>13</v>
      </c>
      <c r="C9" s="9">
        <v>21510</v>
      </c>
      <c r="D9" s="9">
        <v>7077.489440051987</v>
      </c>
      <c r="E9" s="9" t="s">
        <v>137</v>
      </c>
      <c r="F9" s="9" t="s">
        <v>137</v>
      </c>
      <c r="G9" s="9" t="s">
        <v>137</v>
      </c>
      <c r="H9" s="9" t="s">
        <v>137</v>
      </c>
      <c r="I9" s="9">
        <v>13</v>
      </c>
      <c r="J9" s="9">
        <v>21510</v>
      </c>
      <c r="K9" s="9">
        <v>7077.489440051987</v>
      </c>
      <c r="L9" s="9" t="s">
        <v>137</v>
      </c>
      <c r="M9" s="9" t="s">
        <v>137</v>
      </c>
      <c r="N9" s="9" t="s">
        <v>137</v>
      </c>
      <c r="O9" s="13">
        <v>2</v>
      </c>
      <c r="P9" s="13">
        <v>9079</v>
      </c>
      <c r="Q9" s="13">
        <v>8227.5988302826809</v>
      </c>
      <c r="R9" s="13">
        <v>225.77277158020144</v>
      </c>
    </row>
    <row r="10" spans="1:18" ht="20" customHeight="1">
      <c r="A10" s="33" t="s">
        <v>13</v>
      </c>
      <c r="B10" s="2">
        <v>5</v>
      </c>
      <c r="C10" s="2">
        <v>20427</v>
      </c>
      <c r="D10" s="2">
        <v>173.8752301527131</v>
      </c>
      <c r="E10" s="2" t="s">
        <v>137</v>
      </c>
      <c r="F10" s="2" t="s">
        <v>137</v>
      </c>
      <c r="G10" s="2" t="s">
        <v>137</v>
      </c>
      <c r="H10" s="2" t="s">
        <v>137</v>
      </c>
      <c r="I10" s="2">
        <v>5</v>
      </c>
      <c r="J10" s="2">
        <v>20427</v>
      </c>
      <c r="K10" s="2">
        <v>173.8752301527131</v>
      </c>
      <c r="L10" s="2" t="s">
        <v>137</v>
      </c>
      <c r="M10" s="2" t="s">
        <v>137</v>
      </c>
      <c r="N10" s="2" t="s">
        <v>137</v>
      </c>
      <c r="O10" s="2">
        <v>1</v>
      </c>
      <c r="P10" s="2">
        <v>16416</v>
      </c>
      <c r="Q10" s="2">
        <v>5810.5447850102892</v>
      </c>
      <c r="R10" s="2">
        <v>106.57424455756525</v>
      </c>
    </row>
    <row r="11" spans="1:18" ht="20" customHeight="1">
      <c r="A11" s="32" t="s">
        <v>14</v>
      </c>
      <c r="B11" s="9" t="s">
        <v>137</v>
      </c>
      <c r="C11" s="9" t="s">
        <v>137</v>
      </c>
      <c r="D11" s="9" t="s">
        <v>137</v>
      </c>
      <c r="E11" s="9" t="s">
        <v>137</v>
      </c>
      <c r="F11" s="9" t="s">
        <v>137</v>
      </c>
      <c r="G11" s="9" t="s">
        <v>137</v>
      </c>
      <c r="H11" s="9" t="s">
        <v>137</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7</v>
      </c>
      <c r="C12" s="2">
        <v>40861</v>
      </c>
      <c r="D12" s="2">
        <v>1276.5255063359687</v>
      </c>
      <c r="E12" s="2" t="s">
        <v>137</v>
      </c>
      <c r="F12" s="2" t="s">
        <v>137</v>
      </c>
      <c r="G12" s="2" t="s">
        <v>137</v>
      </c>
      <c r="H12" s="2" t="s">
        <v>137</v>
      </c>
      <c r="I12" s="2">
        <v>7</v>
      </c>
      <c r="J12" s="2">
        <v>40861</v>
      </c>
      <c r="K12" s="2">
        <v>1276.5255063359687</v>
      </c>
      <c r="L12" s="2" t="s">
        <v>137</v>
      </c>
      <c r="M12" s="2" t="s">
        <v>137</v>
      </c>
      <c r="N12" s="2" t="s">
        <v>137</v>
      </c>
      <c r="O12" s="2" t="s">
        <v>137</v>
      </c>
      <c r="P12" s="2" t="s">
        <v>137</v>
      </c>
      <c r="Q12" s="2" t="s">
        <v>137</v>
      </c>
      <c r="R12" s="2" t="s">
        <v>137</v>
      </c>
    </row>
    <row r="13" spans="1:18" ht="20" customHeight="1">
      <c r="A13" s="32" t="s">
        <v>15</v>
      </c>
      <c r="B13" s="9">
        <v>9</v>
      </c>
      <c r="C13" s="9">
        <v>4721</v>
      </c>
      <c r="D13" s="9">
        <v>3465.4391855301633</v>
      </c>
      <c r="E13" s="9" t="s">
        <v>137</v>
      </c>
      <c r="F13" s="9" t="s">
        <v>137</v>
      </c>
      <c r="G13" s="9" t="s">
        <v>137</v>
      </c>
      <c r="H13" s="9" t="s">
        <v>137</v>
      </c>
      <c r="I13" s="9">
        <v>9</v>
      </c>
      <c r="J13" s="9">
        <v>4721</v>
      </c>
      <c r="K13" s="9">
        <v>3465.4391855301633</v>
      </c>
      <c r="L13" s="9" t="s">
        <v>137</v>
      </c>
      <c r="M13" s="9" t="s">
        <v>137</v>
      </c>
      <c r="N13" s="9" t="s">
        <v>137</v>
      </c>
      <c r="O13" s="13">
        <v>8</v>
      </c>
      <c r="P13" s="13">
        <v>6362</v>
      </c>
      <c r="Q13" s="13">
        <v>6202.8582259287332</v>
      </c>
      <c r="R13" s="13">
        <v>291.15022202967617</v>
      </c>
    </row>
    <row r="14" spans="1:18" ht="20" customHeight="1">
      <c r="A14" s="33" t="s">
        <v>16</v>
      </c>
      <c r="B14" s="2">
        <v>1</v>
      </c>
      <c r="C14" s="2">
        <v>32</v>
      </c>
      <c r="D14" s="2">
        <v>16.877504603054263</v>
      </c>
      <c r="E14" s="2" t="s">
        <v>137</v>
      </c>
      <c r="F14" s="2" t="s">
        <v>137</v>
      </c>
      <c r="G14" s="2" t="s">
        <v>137</v>
      </c>
      <c r="H14" s="2" t="s">
        <v>137</v>
      </c>
      <c r="I14" s="2">
        <v>1</v>
      </c>
      <c r="J14" s="2">
        <v>32</v>
      </c>
      <c r="K14" s="2">
        <v>16.877504603054263</v>
      </c>
      <c r="L14" s="2" t="s">
        <v>137</v>
      </c>
      <c r="M14" s="2" t="s">
        <v>137</v>
      </c>
      <c r="N14" s="2" t="s">
        <v>137</v>
      </c>
      <c r="O14" s="2">
        <v>1</v>
      </c>
      <c r="P14" s="2">
        <v>224</v>
      </c>
      <c r="Q14" s="2">
        <v>1909.020903281707</v>
      </c>
      <c r="R14" s="2">
        <v>44.297628073215634</v>
      </c>
    </row>
    <row r="15" spans="1:18" ht="20" customHeight="1" thickBot="1">
      <c r="A15" s="32" t="s">
        <v>17</v>
      </c>
      <c r="B15" s="9">
        <v>16</v>
      </c>
      <c r="C15" s="9">
        <v>12539</v>
      </c>
      <c r="D15" s="9">
        <v>3721.6993393263297</v>
      </c>
      <c r="E15" s="9" t="s">
        <v>137</v>
      </c>
      <c r="F15" s="9" t="s">
        <v>137</v>
      </c>
      <c r="G15" s="9" t="s">
        <v>137</v>
      </c>
      <c r="H15" s="9" t="s">
        <v>137</v>
      </c>
      <c r="I15" s="9">
        <v>15</v>
      </c>
      <c r="J15" s="9">
        <v>11799</v>
      </c>
      <c r="K15" s="9">
        <v>3657.1937615076358</v>
      </c>
      <c r="L15" s="9">
        <v>1</v>
      </c>
      <c r="M15" s="9">
        <v>740</v>
      </c>
      <c r="N15" s="9">
        <v>64.505577818693823</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77</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62</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row r="37" ht="53.25" customHeight="1"/>
  </sheetData>
  <mergeCells count="29">
    <mergeCell ref="A1:R1"/>
    <mergeCell ref="O2:R2"/>
    <mergeCell ref="B2:N2"/>
    <mergeCell ref="A2:A5"/>
    <mergeCell ref="O3:R3"/>
    <mergeCell ref="I3:K3"/>
    <mergeCell ref="L3:N3"/>
    <mergeCell ref="B3:D3"/>
    <mergeCell ref="E4:E5"/>
    <mergeCell ref="F4:F5"/>
    <mergeCell ref="G4:H4"/>
    <mergeCell ref="B4:B5"/>
    <mergeCell ref="C4:C5"/>
    <mergeCell ref="D4:D5"/>
    <mergeCell ref="O4:O5"/>
    <mergeCell ref="I4:I5"/>
    <mergeCell ref="E3:H3"/>
    <mergeCell ref="P4:P5"/>
    <mergeCell ref="Q4:R4"/>
    <mergeCell ref="L4:L5"/>
    <mergeCell ref="M4:M5"/>
    <mergeCell ref="N4:N5"/>
    <mergeCell ref="J4:J5"/>
    <mergeCell ref="K4:K5"/>
    <mergeCell ref="A18:N18"/>
    <mergeCell ref="A20:N20"/>
    <mergeCell ref="A19:R19"/>
    <mergeCell ref="A17:R17"/>
    <mergeCell ref="A21:R21"/>
  </mergeCells>
  <hyperlinks>
    <hyperlink ref="A21:N21" location="'Table of contents'!A1" display="Back to table of 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170</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 t="shared" ref="B6:H6" si="0">SUM(B7:B15)</f>
        <v>29</v>
      </c>
      <c r="C6" s="8">
        <f t="shared" si="0"/>
        <v>110400</v>
      </c>
      <c r="D6" s="8">
        <f t="shared" si="0"/>
        <v>82925.806762867112</v>
      </c>
      <c r="E6" s="8">
        <f t="shared" si="0"/>
        <v>1</v>
      </c>
      <c r="F6" s="8">
        <f t="shared" si="0"/>
        <v>22048</v>
      </c>
      <c r="G6" s="8">
        <f t="shared" si="0"/>
        <v>21548.944778458375</v>
      </c>
      <c r="H6" s="8">
        <f t="shared" si="0"/>
        <v>18381.672006822977</v>
      </c>
      <c r="I6" s="8">
        <f t="shared" ref="I6:K6" si="1">SUM(I7:I15)</f>
        <v>28</v>
      </c>
      <c r="J6" s="8">
        <f t="shared" si="1"/>
        <v>88352</v>
      </c>
      <c r="K6" s="8">
        <f t="shared" si="1"/>
        <v>61376.861984408737</v>
      </c>
      <c r="L6" s="8" t="s">
        <v>137</v>
      </c>
      <c r="M6" s="8" t="s">
        <v>137</v>
      </c>
      <c r="N6" s="8" t="s">
        <v>137</v>
      </c>
      <c r="O6" s="8" t="s">
        <v>137</v>
      </c>
      <c r="P6" s="8" t="s">
        <v>137</v>
      </c>
      <c r="Q6" s="8" t="s">
        <v>137</v>
      </c>
      <c r="R6" s="8" t="s">
        <v>137</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6</v>
      </c>
      <c r="C9" s="9">
        <v>27539</v>
      </c>
      <c r="D9" s="9">
        <v>59652.041403679221</v>
      </c>
      <c r="E9" s="9">
        <v>1</v>
      </c>
      <c r="F9" s="9">
        <v>22048</v>
      </c>
      <c r="G9" s="9">
        <v>21548.944778458375</v>
      </c>
      <c r="H9" s="9">
        <v>18381.672006822977</v>
      </c>
      <c r="I9" s="9">
        <v>5</v>
      </c>
      <c r="J9" s="9">
        <v>5491</v>
      </c>
      <c r="K9" s="9">
        <v>38103.096625220845</v>
      </c>
      <c r="L9" s="9" t="s">
        <v>137</v>
      </c>
      <c r="M9" s="9" t="s">
        <v>137</v>
      </c>
      <c r="N9" s="9" t="s">
        <v>137</v>
      </c>
      <c r="O9" s="13" t="s">
        <v>137</v>
      </c>
      <c r="P9" s="13" t="s">
        <v>137</v>
      </c>
      <c r="Q9" s="13" t="s">
        <v>137</v>
      </c>
      <c r="R9" s="13" t="s">
        <v>137</v>
      </c>
    </row>
    <row r="10" spans="1:18" ht="20" customHeight="1">
      <c r="A10" s="33" t="s">
        <v>13</v>
      </c>
      <c r="B10" s="2">
        <v>1</v>
      </c>
      <c r="C10" s="2" t="s">
        <v>60</v>
      </c>
      <c r="D10" s="2">
        <v>11.090667314361639</v>
      </c>
      <c r="E10" s="2" t="s">
        <v>137</v>
      </c>
      <c r="F10" s="2" t="s">
        <v>137</v>
      </c>
      <c r="G10" s="2" t="s">
        <v>137</v>
      </c>
      <c r="H10" s="2" t="s">
        <v>137</v>
      </c>
      <c r="I10" s="2">
        <v>1</v>
      </c>
      <c r="J10" s="2" t="s">
        <v>60</v>
      </c>
      <c r="K10" s="2">
        <v>11.090667314361639</v>
      </c>
      <c r="L10" s="2" t="s">
        <v>137</v>
      </c>
      <c r="M10" s="2" t="s">
        <v>137</v>
      </c>
      <c r="N10" s="2" t="s">
        <v>137</v>
      </c>
      <c r="O10" s="2" t="s">
        <v>137</v>
      </c>
      <c r="P10" s="2" t="s">
        <v>137</v>
      </c>
      <c r="Q10" s="2" t="s">
        <v>137</v>
      </c>
      <c r="R10" s="2" t="s">
        <v>137</v>
      </c>
    </row>
    <row r="11" spans="1:18" ht="20" customHeight="1">
      <c r="A11" s="32" t="s">
        <v>14</v>
      </c>
      <c r="B11" s="9">
        <v>4</v>
      </c>
      <c r="C11" s="9">
        <v>4871</v>
      </c>
      <c r="D11" s="9">
        <v>10764.601695319407</v>
      </c>
      <c r="E11" s="9" t="s">
        <v>137</v>
      </c>
      <c r="F11" s="9" t="s">
        <v>137</v>
      </c>
      <c r="G11" s="9" t="s">
        <v>137</v>
      </c>
      <c r="H11" s="9" t="s">
        <v>137</v>
      </c>
      <c r="I11" s="9">
        <v>4</v>
      </c>
      <c r="J11" s="9">
        <v>4871</v>
      </c>
      <c r="K11" s="9">
        <v>10764.601695319407</v>
      </c>
      <c r="L11" s="9" t="s">
        <v>137</v>
      </c>
      <c r="M11" s="9" t="s">
        <v>137</v>
      </c>
      <c r="N11" s="9" t="s">
        <v>137</v>
      </c>
      <c r="O11" s="13" t="s">
        <v>137</v>
      </c>
      <c r="P11" s="13" t="s">
        <v>137</v>
      </c>
      <c r="Q11" s="13" t="s">
        <v>137</v>
      </c>
      <c r="R11" s="13" t="s">
        <v>137</v>
      </c>
    </row>
    <row r="12" spans="1:18" ht="20" customHeight="1">
      <c r="A12" s="33" t="s">
        <v>186</v>
      </c>
      <c r="B12" s="2">
        <v>7</v>
      </c>
      <c r="C12" s="2">
        <v>73463</v>
      </c>
      <c r="D12" s="2">
        <v>11157.211318247808</v>
      </c>
      <c r="E12" s="2" t="s">
        <v>137</v>
      </c>
      <c r="F12" s="2" t="s">
        <v>137</v>
      </c>
      <c r="G12" s="2" t="s">
        <v>137</v>
      </c>
      <c r="H12" s="2" t="s">
        <v>137</v>
      </c>
      <c r="I12" s="2">
        <v>7</v>
      </c>
      <c r="J12" s="2">
        <v>73463</v>
      </c>
      <c r="K12" s="2">
        <v>11157.211318247808</v>
      </c>
      <c r="L12" s="2" t="s">
        <v>137</v>
      </c>
      <c r="M12" s="2" t="s">
        <v>137</v>
      </c>
      <c r="N12" s="2" t="s">
        <v>137</v>
      </c>
      <c r="O12" s="2" t="s">
        <v>137</v>
      </c>
      <c r="P12" s="2" t="s">
        <v>137</v>
      </c>
      <c r="Q12" s="2" t="s">
        <v>137</v>
      </c>
      <c r="R12" s="2" t="s">
        <v>137</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11</v>
      </c>
      <c r="C15" s="9">
        <v>4527</v>
      </c>
      <c r="D15" s="9">
        <v>1340.8616783063221</v>
      </c>
      <c r="E15" s="9" t="s">
        <v>137</v>
      </c>
      <c r="F15" s="9" t="s">
        <v>137</v>
      </c>
      <c r="G15" s="9" t="s">
        <v>137</v>
      </c>
      <c r="H15" s="9" t="s">
        <v>137</v>
      </c>
      <c r="I15" s="9">
        <v>11</v>
      </c>
      <c r="J15" s="9">
        <v>4527</v>
      </c>
      <c r="K15" s="9">
        <v>1340.8616783063221</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112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113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171</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37</v>
      </c>
      <c r="C6" s="8">
        <f t="shared" ref="C6:D6" si="0">SUM(C7:C15)</f>
        <v>36213.5</v>
      </c>
      <c r="D6" s="8">
        <f t="shared" si="0"/>
        <v>29052.807754667967</v>
      </c>
      <c r="E6" s="8">
        <f>SUM(E7:E15)</f>
        <v>4</v>
      </c>
      <c r="F6" s="8">
        <f>SUM(F7:F15)</f>
        <v>12719</v>
      </c>
      <c r="G6" s="8">
        <f>SUM(G7:G15)</f>
        <v>10112.449659164211</v>
      </c>
      <c r="H6" s="8">
        <f>SUM(H7:H15)</f>
        <v>8281.4553949685323</v>
      </c>
      <c r="I6" s="8">
        <f t="shared" ref="I6:N6" si="1">SUM(I7:I15)</f>
        <v>16</v>
      </c>
      <c r="J6" s="8">
        <f t="shared" si="1"/>
        <v>19366</v>
      </c>
      <c r="K6" s="8">
        <f t="shared" si="1"/>
        <v>3560.7315329765161</v>
      </c>
      <c r="L6" s="8">
        <f t="shared" si="1"/>
        <v>17</v>
      </c>
      <c r="M6" s="8">
        <f t="shared" si="1"/>
        <v>4128.5</v>
      </c>
      <c r="N6" s="8">
        <f t="shared" si="1"/>
        <v>15379.626562527243</v>
      </c>
      <c r="O6" s="8" t="s">
        <v>137</v>
      </c>
      <c r="P6" s="8" t="s">
        <v>137</v>
      </c>
      <c r="Q6" s="8" t="s">
        <v>137</v>
      </c>
      <c r="R6" s="8" t="s">
        <v>137</v>
      </c>
    </row>
    <row r="7" spans="1:18" ht="20" customHeight="1">
      <c r="A7" s="32" t="s">
        <v>10</v>
      </c>
      <c r="B7" s="9">
        <v>3</v>
      </c>
      <c r="C7" s="9">
        <v>2297</v>
      </c>
      <c r="D7" s="9">
        <v>1014.6620408305585</v>
      </c>
      <c r="E7" s="9" t="s">
        <v>137</v>
      </c>
      <c r="F7" s="9" t="s">
        <v>137</v>
      </c>
      <c r="G7" s="9" t="s">
        <v>137</v>
      </c>
      <c r="H7" s="9" t="s">
        <v>137</v>
      </c>
      <c r="I7" s="9">
        <v>3</v>
      </c>
      <c r="J7" s="9">
        <v>2297</v>
      </c>
      <c r="K7" s="9">
        <v>1014.6620408305585</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3</v>
      </c>
      <c r="C9" s="9">
        <v>365</v>
      </c>
      <c r="D9" s="9">
        <v>120.64366533586707</v>
      </c>
      <c r="E9" s="9" t="s">
        <v>137</v>
      </c>
      <c r="F9" s="9" t="s">
        <v>137</v>
      </c>
      <c r="G9" s="9" t="s">
        <v>137</v>
      </c>
      <c r="H9" s="9" t="s">
        <v>137</v>
      </c>
      <c r="I9" s="9">
        <v>1</v>
      </c>
      <c r="J9" s="9">
        <v>352</v>
      </c>
      <c r="K9" s="9">
        <v>28.591851322373124</v>
      </c>
      <c r="L9" s="9">
        <v>2</v>
      </c>
      <c r="M9" s="9">
        <v>13</v>
      </c>
      <c r="N9" s="9">
        <v>92.051814013493953</v>
      </c>
      <c r="O9" s="13" t="s">
        <v>137</v>
      </c>
      <c r="P9" s="13" t="s">
        <v>137</v>
      </c>
      <c r="Q9" s="13" t="s">
        <v>137</v>
      </c>
      <c r="R9" s="13" t="s">
        <v>137</v>
      </c>
    </row>
    <row r="10" spans="1:18" ht="20" customHeight="1">
      <c r="A10" s="33" t="s">
        <v>13</v>
      </c>
      <c r="B10" s="2">
        <v>4</v>
      </c>
      <c r="C10" s="2">
        <v>770</v>
      </c>
      <c r="D10" s="2">
        <v>262.90555972035776</v>
      </c>
      <c r="E10" s="2" t="s">
        <v>137</v>
      </c>
      <c r="F10" s="2" t="s">
        <v>137</v>
      </c>
      <c r="G10" s="2" t="s">
        <v>137</v>
      </c>
      <c r="H10" s="2" t="s">
        <v>137</v>
      </c>
      <c r="I10" s="2">
        <v>1</v>
      </c>
      <c r="J10" s="2">
        <v>668</v>
      </c>
      <c r="K10" s="2">
        <v>63.459962691120836</v>
      </c>
      <c r="L10" s="2">
        <v>3</v>
      </c>
      <c r="M10" s="2">
        <v>102</v>
      </c>
      <c r="N10" s="2">
        <v>199.44559702923692</v>
      </c>
      <c r="O10" s="2" t="s">
        <v>137</v>
      </c>
      <c r="P10" s="2" t="s">
        <v>137</v>
      </c>
      <c r="Q10" s="2" t="s">
        <v>137</v>
      </c>
      <c r="R10" s="2" t="s">
        <v>137</v>
      </c>
    </row>
    <row r="11" spans="1:18" ht="20" customHeight="1">
      <c r="A11" s="32" t="s">
        <v>14</v>
      </c>
      <c r="B11" s="9">
        <v>5</v>
      </c>
      <c r="C11" s="9">
        <v>3828</v>
      </c>
      <c r="D11" s="9">
        <v>9097.0902561062776</v>
      </c>
      <c r="E11" s="9">
        <v>3</v>
      </c>
      <c r="F11" s="9">
        <v>2523</v>
      </c>
      <c r="G11" s="9">
        <v>8101.9543576422184</v>
      </c>
      <c r="H11" s="9">
        <v>6911.1386181767466</v>
      </c>
      <c r="I11" s="9">
        <v>2</v>
      </c>
      <c r="J11" s="9">
        <v>1305</v>
      </c>
      <c r="K11" s="9">
        <v>995.13589846405966</v>
      </c>
      <c r="L11" s="9" t="s">
        <v>137</v>
      </c>
      <c r="M11" s="9" t="s">
        <v>137</v>
      </c>
      <c r="N11" s="9" t="s">
        <v>137</v>
      </c>
      <c r="O11" s="13" t="s">
        <v>137</v>
      </c>
      <c r="P11" s="13" t="s">
        <v>137</v>
      </c>
      <c r="Q11" s="13" t="s">
        <v>137</v>
      </c>
      <c r="R11" s="13" t="s">
        <v>137</v>
      </c>
    </row>
    <row r="12" spans="1:18" ht="20" customHeight="1">
      <c r="A12" s="33" t="s">
        <v>186</v>
      </c>
      <c r="B12" s="2">
        <v>6</v>
      </c>
      <c r="C12" s="2">
        <v>15018</v>
      </c>
      <c r="D12" s="2">
        <v>4842.4833068916823</v>
      </c>
      <c r="E12" s="2">
        <v>1</v>
      </c>
      <c r="F12" s="2">
        <v>10196</v>
      </c>
      <c r="G12" s="2">
        <v>2010.495301521993</v>
      </c>
      <c r="H12" s="2">
        <v>1370.3167767917851</v>
      </c>
      <c r="I12" s="2">
        <v>4</v>
      </c>
      <c r="J12" s="2">
        <v>4822</v>
      </c>
      <c r="K12" s="2">
        <v>474.2063146149689</v>
      </c>
      <c r="L12" s="2">
        <v>1</v>
      </c>
      <c r="M12" s="2" t="s">
        <v>60</v>
      </c>
      <c r="N12" s="2">
        <v>2357.7816907547203</v>
      </c>
      <c r="O12" s="2" t="s">
        <v>137</v>
      </c>
      <c r="P12" s="2" t="s">
        <v>137</v>
      </c>
      <c r="Q12" s="2" t="s">
        <v>137</v>
      </c>
      <c r="R12" s="2" t="s">
        <v>137</v>
      </c>
    </row>
    <row r="13" spans="1:18" ht="20" customHeight="1">
      <c r="A13" s="32" t="s">
        <v>15</v>
      </c>
      <c r="B13" s="9">
        <v>1</v>
      </c>
      <c r="C13" s="9">
        <v>8504</v>
      </c>
      <c r="D13" s="9">
        <v>813.82171934657163</v>
      </c>
      <c r="E13" s="9" t="s">
        <v>137</v>
      </c>
      <c r="F13" s="9" t="s">
        <v>137</v>
      </c>
      <c r="G13" s="9" t="s">
        <v>137</v>
      </c>
      <c r="H13" s="9" t="s">
        <v>137</v>
      </c>
      <c r="I13" s="9">
        <v>1</v>
      </c>
      <c r="J13" s="9">
        <v>8504</v>
      </c>
      <c r="K13" s="9">
        <v>813.82171934657163</v>
      </c>
      <c r="L13" s="9" t="s">
        <v>137</v>
      </c>
      <c r="M13" s="9" t="s">
        <v>137</v>
      </c>
      <c r="N13" s="9" t="s">
        <v>137</v>
      </c>
      <c r="O13" s="13" t="s">
        <v>137</v>
      </c>
      <c r="P13" s="13" t="s">
        <v>137</v>
      </c>
      <c r="Q13" s="13" t="s">
        <v>137</v>
      </c>
      <c r="R13" s="13" t="s">
        <v>137</v>
      </c>
    </row>
    <row r="14" spans="1:18" ht="20" customHeight="1">
      <c r="A14" s="33" t="s">
        <v>16</v>
      </c>
      <c r="B14" s="2">
        <v>2</v>
      </c>
      <c r="C14" s="2">
        <v>312</v>
      </c>
      <c r="D14" s="2">
        <v>12301.469690894193</v>
      </c>
      <c r="E14" s="2" t="s">
        <v>137</v>
      </c>
      <c r="F14" s="2" t="s">
        <v>137</v>
      </c>
      <c r="G14" s="2" t="s">
        <v>137</v>
      </c>
      <c r="H14" s="2" t="s">
        <v>137</v>
      </c>
      <c r="I14" s="2">
        <v>1</v>
      </c>
      <c r="J14" s="2">
        <v>312</v>
      </c>
      <c r="K14" s="2">
        <v>12.552520092749177</v>
      </c>
      <c r="L14" s="2">
        <v>1</v>
      </c>
      <c r="M14" s="2" t="s">
        <v>60</v>
      </c>
      <c r="N14" s="2">
        <v>12288.917170801444</v>
      </c>
      <c r="O14" s="2" t="s">
        <v>137</v>
      </c>
      <c r="P14" s="2" t="s">
        <v>137</v>
      </c>
      <c r="Q14" s="2" t="s">
        <v>137</v>
      </c>
      <c r="R14" s="2" t="s">
        <v>137</v>
      </c>
    </row>
    <row r="15" spans="1:18" ht="20" customHeight="1" thickBot="1">
      <c r="A15" s="32" t="s">
        <v>17</v>
      </c>
      <c r="B15" s="9">
        <v>13</v>
      </c>
      <c r="C15" s="9">
        <v>5119.5</v>
      </c>
      <c r="D15" s="9">
        <v>599.73151554246067</v>
      </c>
      <c r="E15" s="9" t="s">
        <v>137</v>
      </c>
      <c r="F15" s="9" t="s">
        <v>137</v>
      </c>
      <c r="G15" s="9" t="s">
        <v>137</v>
      </c>
      <c r="H15" s="9" t="s">
        <v>137</v>
      </c>
      <c r="I15" s="9">
        <v>3</v>
      </c>
      <c r="J15" s="9">
        <v>1106</v>
      </c>
      <c r="K15" s="9">
        <v>158.3012256141146</v>
      </c>
      <c r="L15" s="9">
        <v>10</v>
      </c>
      <c r="M15" s="9">
        <v>4013.5</v>
      </c>
      <c r="N15" s="9">
        <v>441.43028992834604</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114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115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R21"/>
  <sheetViews>
    <sheetView tabSelected="1"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172</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 t="shared" ref="B6:H6" si="0">SUM(B7:B15)</f>
        <v>55</v>
      </c>
      <c r="C6" s="8">
        <f t="shared" si="0"/>
        <v>230601</v>
      </c>
      <c r="D6" s="8">
        <f t="shared" si="0"/>
        <v>107858.50541041621</v>
      </c>
      <c r="E6" s="8">
        <f t="shared" si="0"/>
        <v>3</v>
      </c>
      <c r="F6" s="8">
        <f t="shared" si="0"/>
        <v>64269</v>
      </c>
      <c r="G6" s="8">
        <f t="shared" si="0"/>
        <v>78681.654286177363</v>
      </c>
      <c r="H6" s="8">
        <f t="shared" si="0"/>
        <v>52622.174119161966</v>
      </c>
      <c r="I6" s="8">
        <f t="shared" ref="I6:N6" si="1">SUM(I7:I15)</f>
        <v>14</v>
      </c>
      <c r="J6" s="8">
        <f t="shared" si="1"/>
        <v>44568</v>
      </c>
      <c r="K6" s="8">
        <f t="shared" si="1"/>
        <v>16628.375875648409</v>
      </c>
      <c r="L6" s="8">
        <f t="shared" si="1"/>
        <v>38</v>
      </c>
      <c r="M6" s="8">
        <f t="shared" si="1"/>
        <v>121764</v>
      </c>
      <c r="N6" s="8">
        <f t="shared" si="1"/>
        <v>12548.475248590463</v>
      </c>
      <c r="O6" s="8">
        <f>SUM(O7:O15)</f>
        <v>8</v>
      </c>
      <c r="P6" s="8">
        <f>SUM(P7:P15)</f>
        <v>73770</v>
      </c>
      <c r="Q6" s="8">
        <f>SUM(Q7:Q15)</f>
        <v>48061.752689397435</v>
      </c>
      <c r="R6" s="8">
        <f>SUM(R7:R15)</f>
        <v>47295.275507067257</v>
      </c>
    </row>
    <row r="7" spans="1:18" ht="20" customHeight="1">
      <c r="A7" s="32" t="s">
        <v>10</v>
      </c>
      <c r="B7" s="9">
        <v>5</v>
      </c>
      <c r="C7" s="9">
        <v>811</v>
      </c>
      <c r="D7" s="9">
        <v>242.80251140632382</v>
      </c>
      <c r="E7" s="9" t="s">
        <v>137</v>
      </c>
      <c r="F7" s="9" t="s">
        <v>137</v>
      </c>
      <c r="G7" s="9" t="s">
        <v>137</v>
      </c>
      <c r="H7" s="9" t="s">
        <v>137</v>
      </c>
      <c r="I7" s="9" t="s">
        <v>137</v>
      </c>
      <c r="J7" s="9" t="s">
        <v>137</v>
      </c>
      <c r="K7" s="9" t="s">
        <v>137</v>
      </c>
      <c r="L7" s="9">
        <v>5</v>
      </c>
      <c r="M7" s="9">
        <v>811</v>
      </c>
      <c r="N7" s="9">
        <v>242.80251140632382</v>
      </c>
      <c r="O7" s="13">
        <v>1</v>
      </c>
      <c r="P7" s="13">
        <v>12883</v>
      </c>
      <c r="Q7" s="13">
        <v>13061.361452460002</v>
      </c>
      <c r="R7" s="13">
        <v>9390.5545358869676</v>
      </c>
    </row>
    <row r="8" spans="1:18" ht="20" customHeight="1">
      <c r="A8" s="33" t="s">
        <v>11</v>
      </c>
      <c r="B8" s="2">
        <v>2</v>
      </c>
      <c r="C8" s="2">
        <v>9808</v>
      </c>
      <c r="D8" s="2">
        <v>2446.5019139608594</v>
      </c>
      <c r="E8" s="2">
        <v>1</v>
      </c>
      <c r="F8" s="2">
        <v>7688</v>
      </c>
      <c r="G8" s="2">
        <v>2157.6934108631431</v>
      </c>
      <c r="H8" s="2">
        <v>759.78089243439535</v>
      </c>
      <c r="I8" s="2">
        <v>1</v>
      </c>
      <c r="J8" s="2">
        <v>2120</v>
      </c>
      <c r="K8" s="2">
        <v>288.80850309771614</v>
      </c>
      <c r="L8" s="2" t="s">
        <v>137</v>
      </c>
      <c r="M8" s="2" t="s">
        <v>137</v>
      </c>
      <c r="N8" s="2" t="s">
        <v>137</v>
      </c>
      <c r="O8" s="2">
        <v>4</v>
      </c>
      <c r="P8" s="2">
        <v>37597</v>
      </c>
      <c r="Q8" s="2">
        <v>10204.153758224502</v>
      </c>
      <c r="R8" s="2">
        <v>11891.494806593168</v>
      </c>
    </row>
    <row r="9" spans="1:18" ht="20" customHeight="1">
      <c r="A9" s="32" t="s">
        <v>12</v>
      </c>
      <c r="B9" s="9">
        <v>5</v>
      </c>
      <c r="C9" s="9">
        <v>192</v>
      </c>
      <c r="D9" s="9">
        <v>2762.3435873785852</v>
      </c>
      <c r="E9" s="9" t="s">
        <v>137</v>
      </c>
      <c r="F9" s="9" t="s">
        <v>137</v>
      </c>
      <c r="G9" s="9" t="s">
        <v>137</v>
      </c>
      <c r="H9" s="9" t="s">
        <v>137</v>
      </c>
      <c r="I9" s="9">
        <v>3</v>
      </c>
      <c r="J9" s="9">
        <v>115</v>
      </c>
      <c r="K9" s="9">
        <v>2748.9510075870207</v>
      </c>
      <c r="L9" s="9">
        <v>2</v>
      </c>
      <c r="M9" s="9">
        <v>77</v>
      </c>
      <c r="N9" s="9">
        <v>13.392579791564337</v>
      </c>
      <c r="O9" s="13">
        <v>1</v>
      </c>
      <c r="P9" s="13">
        <v>11840</v>
      </c>
      <c r="Q9" s="13">
        <v>22177.368102619901</v>
      </c>
      <c r="R9" s="13">
        <v>23570.692422416352</v>
      </c>
    </row>
    <row r="10" spans="1:18" ht="20" customHeight="1">
      <c r="A10" s="33" t="s">
        <v>13</v>
      </c>
      <c r="B10" s="2">
        <v>1</v>
      </c>
      <c r="C10" s="2">
        <v>35000</v>
      </c>
      <c r="D10" s="2">
        <v>27611.779369152453</v>
      </c>
      <c r="E10" s="2">
        <v>1</v>
      </c>
      <c r="F10" s="2">
        <v>35000</v>
      </c>
      <c r="G10" s="2">
        <v>27611.779369152453</v>
      </c>
      <c r="H10" s="2">
        <v>7828.0868935377957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5</v>
      </c>
      <c r="C11" s="9">
        <v>27355</v>
      </c>
      <c r="D11" s="9">
        <v>60090.149422748807</v>
      </c>
      <c r="E11" s="9">
        <v>1</v>
      </c>
      <c r="F11" s="9">
        <v>21581</v>
      </c>
      <c r="G11" s="9">
        <v>48912.181506161767</v>
      </c>
      <c r="H11" s="9">
        <v>44034.306333189779</v>
      </c>
      <c r="I11" s="9">
        <v>1</v>
      </c>
      <c r="J11" s="9">
        <v>4170</v>
      </c>
      <c r="K11" s="9">
        <v>9489.3868145339748</v>
      </c>
      <c r="L11" s="9">
        <v>3</v>
      </c>
      <c r="M11" s="9">
        <v>1604</v>
      </c>
      <c r="N11" s="9">
        <v>1688.5811020530703</v>
      </c>
      <c r="O11" s="13" t="s">
        <v>137</v>
      </c>
      <c r="P11" s="13" t="s">
        <v>137</v>
      </c>
      <c r="Q11" s="13" t="s">
        <v>137</v>
      </c>
      <c r="R11" s="13" t="s">
        <v>137</v>
      </c>
    </row>
    <row r="12" spans="1:18" ht="20" customHeight="1">
      <c r="A12" s="33" t="s">
        <v>186</v>
      </c>
      <c r="B12" s="2">
        <v>5</v>
      </c>
      <c r="C12" s="2">
        <v>16480</v>
      </c>
      <c r="D12" s="2">
        <v>3254.3968893501337</v>
      </c>
      <c r="E12" s="2" t="s">
        <v>137</v>
      </c>
      <c r="F12" s="2" t="s">
        <v>137</v>
      </c>
      <c r="G12" s="2" t="s">
        <v>137</v>
      </c>
      <c r="H12" s="2" t="s">
        <v>137</v>
      </c>
      <c r="I12" s="2">
        <v>4</v>
      </c>
      <c r="J12" s="2">
        <v>16477</v>
      </c>
      <c r="K12" s="2">
        <v>3178.6296092330431</v>
      </c>
      <c r="L12" s="2">
        <v>1</v>
      </c>
      <c r="M12" s="2">
        <v>3</v>
      </c>
      <c r="N12" s="2">
        <v>75.767280117090834</v>
      </c>
      <c r="O12" s="2">
        <v>1</v>
      </c>
      <c r="P12" s="2">
        <v>11288</v>
      </c>
      <c r="Q12" s="2">
        <v>995.51509783961569</v>
      </c>
      <c r="R12" s="2">
        <v>786.56605201752404</v>
      </c>
    </row>
    <row r="13" spans="1:18" ht="20" customHeight="1">
      <c r="A13" s="32" t="s">
        <v>15</v>
      </c>
      <c r="B13" s="9">
        <v>8</v>
      </c>
      <c r="C13" s="9">
        <v>25394</v>
      </c>
      <c r="D13" s="9">
        <v>1088.1471080646024</v>
      </c>
      <c r="E13" s="9" t="s">
        <v>137</v>
      </c>
      <c r="F13" s="9" t="s">
        <v>137</v>
      </c>
      <c r="G13" s="9" t="s">
        <v>137</v>
      </c>
      <c r="H13" s="9" t="s">
        <v>137</v>
      </c>
      <c r="I13" s="9">
        <v>5</v>
      </c>
      <c r="J13" s="9">
        <v>21686</v>
      </c>
      <c r="K13" s="9">
        <v>922.5999411966543</v>
      </c>
      <c r="L13" s="9">
        <v>3</v>
      </c>
      <c r="M13" s="9">
        <v>3708</v>
      </c>
      <c r="N13" s="9">
        <v>165.54716686794805</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v>1</v>
      </c>
      <c r="P14" s="2">
        <v>162</v>
      </c>
      <c r="Q14" s="2">
        <v>1623.3542782534143</v>
      </c>
      <c r="R14" s="2">
        <v>1655.9676901532423</v>
      </c>
    </row>
    <row r="15" spans="1:18" ht="20" customHeight="1" thickBot="1">
      <c r="A15" s="32" t="s">
        <v>17</v>
      </c>
      <c r="B15" s="9">
        <v>24</v>
      </c>
      <c r="C15" s="9">
        <v>115561</v>
      </c>
      <c r="D15" s="9">
        <v>10362.384608354465</v>
      </c>
      <c r="E15" s="9" t="s">
        <v>137</v>
      </c>
      <c r="F15" s="9" t="s">
        <v>137</v>
      </c>
      <c r="G15" s="9" t="s">
        <v>137</v>
      </c>
      <c r="H15" s="9" t="s">
        <v>137</v>
      </c>
      <c r="I15" s="9" t="s">
        <v>137</v>
      </c>
      <c r="J15" s="9" t="s">
        <v>137</v>
      </c>
      <c r="K15" s="9" t="s">
        <v>137</v>
      </c>
      <c r="L15" s="9">
        <v>24</v>
      </c>
      <c r="M15" s="9">
        <v>115561</v>
      </c>
      <c r="N15" s="9">
        <v>10362.384608354465</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116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117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R1"/>
    <mergeCell ref="A2:A5"/>
    <mergeCell ref="B2:N2"/>
    <mergeCell ref="A21:R21"/>
    <mergeCell ref="O3:R3"/>
    <mergeCell ref="I3:K3"/>
    <mergeCell ref="L3:N3"/>
    <mergeCell ref="L4:L5"/>
    <mergeCell ref="M4:M5"/>
    <mergeCell ref="N4:N5"/>
    <mergeCell ref="O4:O5"/>
    <mergeCell ref="P4:P5"/>
    <mergeCell ref="Q4:R4"/>
    <mergeCell ref="B4:B5"/>
    <mergeCell ref="C4:C5"/>
    <mergeCell ref="D4:D5"/>
    <mergeCell ref="B3:D3"/>
    <mergeCell ref="E4:E5"/>
    <mergeCell ref="F4:F5"/>
    <mergeCell ref="O2:R2"/>
    <mergeCell ref="A18:N18"/>
    <mergeCell ref="E3:H3"/>
    <mergeCell ref="A20:N20"/>
    <mergeCell ref="A17:R17"/>
    <mergeCell ref="A19:R19"/>
    <mergeCell ref="G4:H4"/>
    <mergeCell ref="I4:I5"/>
    <mergeCell ref="J4:J5"/>
    <mergeCell ref="K4:K5"/>
  </mergeCells>
  <hyperlinks>
    <hyperlink ref="A21:N21" location="'Table of contents'!A1" display="Back to table of contents"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173</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126</v>
      </c>
      <c r="C6" s="8">
        <f t="shared" ref="C6:D6" si="0">SUM(C7:C15)</f>
        <v>128016</v>
      </c>
      <c r="D6" s="8">
        <f t="shared" si="0"/>
        <v>15718.575287311303</v>
      </c>
      <c r="E6" s="8">
        <f>SUM(E7:E15)</f>
        <v>8</v>
      </c>
      <c r="F6" s="8">
        <f>SUM(F7:F15)</f>
        <v>101857</v>
      </c>
      <c r="G6" s="8">
        <f>SUM(G7:G15)</f>
        <v>12374.278430964308</v>
      </c>
      <c r="H6" s="8">
        <f>SUM(H7:H15)</f>
        <v>22047.040986868287</v>
      </c>
      <c r="I6" s="8">
        <f t="shared" ref="I6:N6" si="1">SUM(I7:I15)</f>
        <v>116</v>
      </c>
      <c r="J6" s="8">
        <f t="shared" si="1"/>
        <v>25407</v>
      </c>
      <c r="K6" s="8">
        <f t="shared" si="1"/>
        <v>3323.9228014325508</v>
      </c>
      <c r="L6" s="8">
        <f t="shared" si="1"/>
        <v>2</v>
      </c>
      <c r="M6" s="8">
        <f t="shared" si="1"/>
        <v>752</v>
      </c>
      <c r="N6" s="8">
        <f t="shared" si="1"/>
        <v>20.374054914444887</v>
      </c>
      <c r="O6" s="8">
        <f>SUM(O7:O15)</f>
        <v>9</v>
      </c>
      <c r="P6" s="8">
        <f>SUM(P7:P15)</f>
        <v>158845</v>
      </c>
      <c r="Q6" s="8">
        <f>SUM(Q7:Q15)</f>
        <v>31844.721899980548</v>
      </c>
      <c r="R6" s="8">
        <f>SUM(R7:R15)</f>
        <v>28893.028518371138</v>
      </c>
    </row>
    <row r="7" spans="1:18" ht="20" customHeight="1">
      <c r="A7" s="32" t="s">
        <v>10</v>
      </c>
      <c r="B7" s="9">
        <v>5</v>
      </c>
      <c r="C7" s="9">
        <v>41951</v>
      </c>
      <c r="D7" s="9">
        <v>2986.6812357346216</v>
      </c>
      <c r="E7" s="9">
        <v>3</v>
      </c>
      <c r="F7" s="9">
        <v>41868</v>
      </c>
      <c r="G7" s="9">
        <v>2980.1286425525018</v>
      </c>
      <c r="H7" s="9">
        <v>5109.2240350179072</v>
      </c>
      <c r="I7" s="9">
        <v>2</v>
      </c>
      <c r="J7" s="9">
        <v>83</v>
      </c>
      <c r="K7" s="9">
        <v>6.5525931821196446</v>
      </c>
      <c r="L7" s="9" t="s">
        <v>137</v>
      </c>
      <c r="M7" s="9" t="s">
        <v>137</v>
      </c>
      <c r="N7" s="9" t="s">
        <v>137</v>
      </c>
      <c r="O7" s="13">
        <v>3</v>
      </c>
      <c r="P7" s="13">
        <v>58049</v>
      </c>
      <c r="Q7" s="13">
        <v>12360.362003896042</v>
      </c>
      <c r="R7" s="13">
        <v>12048.612282796126</v>
      </c>
    </row>
    <row r="8" spans="1:18" ht="20" customHeight="1">
      <c r="A8" s="33" t="s">
        <v>11</v>
      </c>
      <c r="B8" s="2">
        <v>27</v>
      </c>
      <c r="C8" s="2">
        <v>7209</v>
      </c>
      <c r="D8" s="2">
        <v>716.99164345403892</v>
      </c>
      <c r="E8" s="2" t="s">
        <v>137</v>
      </c>
      <c r="F8" s="2" t="s">
        <v>137</v>
      </c>
      <c r="G8" s="2" t="s">
        <v>137</v>
      </c>
      <c r="H8" s="2" t="s">
        <v>137</v>
      </c>
      <c r="I8" s="2">
        <v>27</v>
      </c>
      <c r="J8" s="2">
        <v>7209</v>
      </c>
      <c r="K8" s="2">
        <v>716.99164345403892</v>
      </c>
      <c r="L8" s="2" t="s">
        <v>137</v>
      </c>
      <c r="M8" s="2" t="s">
        <v>137</v>
      </c>
      <c r="N8" s="2" t="s">
        <v>137</v>
      </c>
      <c r="O8" s="2" t="s">
        <v>137</v>
      </c>
      <c r="P8" s="2" t="s">
        <v>137</v>
      </c>
      <c r="Q8" s="2" t="s">
        <v>137</v>
      </c>
      <c r="R8" s="2" t="s">
        <v>137</v>
      </c>
    </row>
    <row r="9" spans="1:18" ht="20" customHeight="1">
      <c r="A9" s="32" t="s">
        <v>12</v>
      </c>
      <c r="B9" s="9">
        <v>4</v>
      </c>
      <c r="C9" s="9">
        <v>1998</v>
      </c>
      <c r="D9" s="9">
        <v>245.15897223861555</v>
      </c>
      <c r="E9" s="9">
        <v>1</v>
      </c>
      <c r="F9" s="9">
        <v>1775</v>
      </c>
      <c r="G9" s="9">
        <v>103.70174979532069</v>
      </c>
      <c r="H9" s="9">
        <v>389.5890701684574</v>
      </c>
      <c r="I9" s="9">
        <v>3</v>
      </c>
      <c r="J9" s="9">
        <v>223</v>
      </c>
      <c r="K9" s="9">
        <v>141.45722244329485</v>
      </c>
      <c r="L9" s="9" t="s">
        <v>137</v>
      </c>
      <c r="M9" s="9" t="s">
        <v>137</v>
      </c>
      <c r="N9" s="9" t="s">
        <v>137</v>
      </c>
      <c r="O9" s="13">
        <v>3</v>
      </c>
      <c r="P9" s="13">
        <v>52714</v>
      </c>
      <c r="Q9" s="13">
        <v>17256.518986123931</v>
      </c>
      <c r="R9" s="13">
        <v>11651.394349383207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5</v>
      </c>
      <c r="C11" s="9">
        <v>58221</v>
      </c>
      <c r="D11" s="9">
        <v>9066.0569099101813</v>
      </c>
      <c r="E11" s="9">
        <v>3</v>
      </c>
      <c r="F11" s="9">
        <v>58096</v>
      </c>
      <c r="G11" s="9">
        <v>9055.9356736719528</v>
      </c>
      <c r="H11" s="9">
        <v>16030.970951054518</v>
      </c>
      <c r="I11" s="9">
        <v>2</v>
      </c>
      <c r="J11" s="9">
        <v>125</v>
      </c>
      <c r="K11" s="9">
        <v>10.121236238227882</v>
      </c>
      <c r="L11" s="9" t="s">
        <v>137</v>
      </c>
      <c r="M11" s="9" t="s">
        <v>137</v>
      </c>
      <c r="N11" s="9" t="s">
        <v>137</v>
      </c>
      <c r="O11" s="13">
        <v>1</v>
      </c>
      <c r="P11" s="13">
        <v>24277</v>
      </c>
      <c r="Q11" s="13">
        <v>1338.9951984516142</v>
      </c>
      <c r="R11" s="13">
        <v>4249.4569571561215</v>
      </c>
    </row>
    <row r="12" spans="1:18" ht="20" customHeight="1">
      <c r="A12" s="33" t="s">
        <v>186</v>
      </c>
      <c r="B12" s="2">
        <v>9</v>
      </c>
      <c r="C12" s="2">
        <v>3220</v>
      </c>
      <c r="D12" s="2">
        <v>18.538798249104659</v>
      </c>
      <c r="E12" s="2" t="s">
        <v>137</v>
      </c>
      <c r="F12" s="2" t="s">
        <v>137</v>
      </c>
      <c r="G12" s="2" t="s">
        <v>137</v>
      </c>
      <c r="H12" s="2" t="s">
        <v>137</v>
      </c>
      <c r="I12" s="2">
        <v>9</v>
      </c>
      <c r="J12" s="2">
        <v>3220</v>
      </c>
      <c r="K12" s="2">
        <v>18.538798249104659</v>
      </c>
      <c r="L12" s="2" t="s">
        <v>137</v>
      </c>
      <c r="M12" s="2" t="s">
        <v>137</v>
      </c>
      <c r="N12" s="2" t="s">
        <v>137</v>
      </c>
      <c r="O12" s="2">
        <v>1</v>
      </c>
      <c r="P12" s="2">
        <v>23805</v>
      </c>
      <c r="Q12" s="2">
        <v>813.16262310135357</v>
      </c>
      <c r="R12" s="2">
        <v>884.45284520493442</v>
      </c>
    </row>
    <row r="13" spans="1:18" ht="20" customHeight="1">
      <c r="A13" s="32" t="s">
        <v>15</v>
      </c>
      <c r="B13" s="9">
        <v>39</v>
      </c>
      <c r="C13" s="9">
        <v>10360</v>
      </c>
      <c r="D13" s="9">
        <v>569.39063536278024</v>
      </c>
      <c r="E13" s="9" t="s">
        <v>137</v>
      </c>
      <c r="F13" s="9" t="s">
        <v>137</v>
      </c>
      <c r="G13" s="9" t="s">
        <v>137</v>
      </c>
      <c r="H13" s="9" t="s">
        <v>137</v>
      </c>
      <c r="I13" s="9">
        <v>39</v>
      </c>
      <c r="J13" s="9">
        <v>10360</v>
      </c>
      <c r="K13" s="9">
        <v>569.39063536278024</v>
      </c>
      <c r="L13" s="9" t="s">
        <v>137</v>
      </c>
      <c r="M13" s="9" t="s">
        <v>137</v>
      </c>
      <c r="N13" s="9" t="s">
        <v>137</v>
      </c>
      <c r="O13" s="13" t="s">
        <v>137</v>
      </c>
      <c r="P13" s="13" t="s">
        <v>137</v>
      </c>
      <c r="Q13" s="13" t="s">
        <v>137</v>
      </c>
      <c r="R13" s="13" t="s">
        <v>137</v>
      </c>
    </row>
    <row r="14" spans="1:18" ht="20" customHeight="1">
      <c r="A14" s="33" t="s">
        <v>16</v>
      </c>
      <c r="B14" s="2">
        <v>19</v>
      </c>
      <c r="C14" s="2">
        <v>738</v>
      </c>
      <c r="D14" s="2">
        <v>1414.7980792302462</v>
      </c>
      <c r="E14" s="2">
        <v>1</v>
      </c>
      <c r="F14" s="2">
        <v>118</v>
      </c>
      <c r="G14" s="2">
        <v>234.51236494453181</v>
      </c>
      <c r="H14" s="2">
        <v>517.25693062740413</v>
      </c>
      <c r="I14" s="2">
        <v>18</v>
      </c>
      <c r="J14" s="2">
        <v>620</v>
      </c>
      <c r="K14" s="2">
        <v>1180.2857142857144</v>
      </c>
      <c r="L14" s="2" t="s">
        <v>137</v>
      </c>
      <c r="M14" s="2" t="s">
        <v>137</v>
      </c>
      <c r="N14" s="2" t="s">
        <v>137</v>
      </c>
      <c r="O14" s="2" t="s">
        <v>137</v>
      </c>
      <c r="P14" s="2" t="s">
        <v>137</v>
      </c>
      <c r="Q14" s="2" t="s">
        <v>137</v>
      </c>
      <c r="R14" s="2" t="s">
        <v>137</v>
      </c>
    </row>
    <row r="15" spans="1:18" ht="20" customHeight="1" thickBot="1">
      <c r="A15" s="32" t="s">
        <v>17</v>
      </c>
      <c r="B15" s="9">
        <v>18</v>
      </c>
      <c r="C15" s="9">
        <v>4319</v>
      </c>
      <c r="D15" s="9">
        <v>700.9590131317151</v>
      </c>
      <c r="E15" s="9" t="s">
        <v>137</v>
      </c>
      <c r="F15" s="9" t="s">
        <v>137</v>
      </c>
      <c r="G15" s="9" t="s">
        <v>137</v>
      </c>
      <c r="H15" s="9" t="s">
        <v>137</v>
      </c>
      <c r="I15" s="9">
        <v>16</v>
      </c>
      <c r="J15" s="9">
        <v>3567</v>
      </c>
      <c r="K15" s="9">
        <v>680.58495821727024</v>
      </c>
      <c r="L15" s="9">
        <v>2</v>
      </c>
      <c r="M15" s="9">
        <v>752</v>
      </c>
      <c r="N15" s="9">
        <v>20.374054914444887</v>
      </c>
      <c r="O15" s="13">
        <v>1</v>
      </c>
      <c r="P15" s="13" t="s">
        <v>60</v>
      </c>
      <c r="Q15" s="13">
        <v>75.683088407606292</v>
      </c>
      <c r="R15" s="13">
        <v>59.112083830746791</v>
      </c>
    </row>
    <row r="16" spans="1:18">
      <c r="A16" s="27"/>
      <c r="B16" s="27"/>
      <c r="C16" s="27"/>
      <c r="D16" s="27"/>
      <c r="E16" s="27"/>
      <c r="F16" s="27"/>
      <c r="G16" s="27"/>
      <c r="H16" s="27"/>
      <c r="I16" s="27"/>
      <c r="J16" s="27"/>
      <c r="K16" s="27"/>
      <c r="L16" s="27"/>
      <c r="M16" s="27"/>
      <c r="N16" s="27"/>
      <c r="O16" s="28"/>
      <c r="P16" s="28"/>
      <c r="Q16" s="28"/>
      <c r="R16" s="28"/>
    </row>
    <row r="17" spans="1:18" ht="20" customHeight="1">
      <c r="A17" s="42" t="s">
        <v>118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119</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R21"/>
  <sheetViews>
    <sheetView workbookViewId="0">
      <selection activeCell="E25" sqref="E25"/>
    </sheetView>
  </sheetViews>
  <sheetFormatPr baseColWidth="10" defaultColWidth="10.6640625" defaultRowHeight="13"/>
  <cols>
    <col min="1" max="1" width="13.6640625" style="1" customWidth="1"/>
    <col min="2" max="16384" width="10.6640625" style="1"/>
  </cols>
  <sheetData>
    <row r="1" spans="1:18" ht="30" customHeight="1" thickBot="1">
      <c r="A1" s="53" t="s">
        <v>174</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24</v>
      </c>
      <c r="C6" s="8">
        <f t="shared" ref="C6:D6" si="0">SUM(C7:C15)</f>
        <v>25906</v>
      </c>
      <c r="D6" s="8">
        <f t="shared" si="0"/>
        <v>139405.96711225994</v>
      </c>
      <c r="E6" s="8">
        <f>SUM(E7:E15)</f>
        <v>7</v>
      </c>
      <c r="F6" s="8">
        <f>SUM(F7:F15)</f>
        <v>12586</v>
      </c>
      <c r="G6" s="8">
        <f>SUM(G7:G15)</f>
        <v>137076.6337789266</v>
      </c>
      <c r="H6" s="8">
        <f>SUM(H7:H15)</f>
        <v>81127.151336266659</v>
      </c>
      <c r="I6" s="8">
        <f t="shared" ref="I6:K6" si="1">SUM(I7:I15)</f>
        <v>17</v>
      </c>
      <c r="J6" s="8">
        <f t="shared" si="1"/>
        <v>13320</v>
      </c>
      <c r="K6" s="8">
        <f t="shared" si="1"/>
        <v>2329.3333333333335</v>
      </c>
      <c r="L6" s="8" t="s">
        <v>137</v>
      </c>
      <c r="M6" s="8" t="s">
        <v>137</v>
      </c>
      <c r="N6" s="8" t="s">
        <v>137</v>
      </c>
      <c r="O6" s="8">
        <f>SUM(O7:O15)</f>
        <v>19</v>
      </c>
      <c r="P6" s="8">
        <f>SUM(P7:P15)</f>
        <v>13781</v>
      </c>
      <c r="Q6" s="8">
        <f>SUM(Q7:Q15)</f>
        <v>74930.808628929255</v>
      </c>
      <c r="R6" s="8">
        <f>SUM(R7:R15)</f>
        <v>58641.222016000007</v>
      </c>
    </row>
    <row r="7" spans="1:18" ht="20" customHeight="1">
      <c r="A7" s="32" t="s">
        <v>10</v>
      </c>
      <c r="B7" s="9">
        <v>1</v>
      </c>
      <c r="C7" s="9" t="s">
        <v>60</v>
      </c>
      <c r="D7" s="9">
        <v>10335.072648148604</v>
      </c>
      <c r="E7" s="9">
        <v>1</v>
      </c>
      <c r="F7" s="9" t="s">
        <v>60</v>
      </c>
      <c r="G7" s="9">
        <v>10335.072648148604</v>
      </c>
      <c r="H7" s="9">
        <v>7279.5755653333335</v>
      </c>
      <c r="I7" s="9" t="s">
        <v>137</v>
      </c>
      <c r="J7" s="9" t="s">
        <v>137</v>
      </c>
      <c r="K7" s="9" t="s">
        <v>137</v>
      </c>
      <c r="L7" s="9" t="s">
        <v>137</v>
      </c>
      <c r="M7" s="9" t="s">
        <v>137</v>
      </c>
      <c r="N7" s="9" t="s">
        <v>137</v>
      </c>
      <c r="O7" s="13">
        <v>1</v>
      </c>
      <c r="P7" s="13" t="s">
        <v>60</v>
      </c>
      <c r="Q7" s="13">
        <v>2868.6079376220691</v>
      </c>
      <c r="R7" s="13">
        <v>2227.0394666666666</v>
      </c>
    </row>
    <row r="8" spans="1:18" ht="20" customHeight="1">
      <c r="A8" s="33" t="s">
        <v>11</v>
      </c>
      <c r="B8" s="2">
        <v>1</v>
      </c>
      <c r="C8" s="2" t="s">
        <v>60</v>
      </c>
      <c r="D8" s="2">
        <v>61200</v>
      </c>
      <c r="E8" s="2">
        <v>1</v>
      </c>
      <c r="F8" s="2" t="s">
        <v>60</v>
      </c>
      <c r="G8" s="2">
        <v>61200</v>
      </c>
      <c r="H8" s="2">
        <v>43179.746399999996</v>
      </c>
      <c r="I8" s="2" t="s">
        <v>137</v>
      </c>
      <c r="J8" s="2" t="s">
        <v>137</v>
      </c>
      <c r="K8" s="2" t="s">
        <v>137</v>
      </c>
      <c r="L8" s="2" t="s">
        <v>137</v>
      </c>
      <c r="M8" s="2" t="s">
        <v>137</v>
      </c>
      <c r="N8" s="2" t="s">
        <v>137</v>
      </c>
      <c r="O8" s="2">
        <v>6</v>
      </c>
      <c r="P8" s="2" t="s">
        <v>60</v>
      </c>
      <c r="Q8" s="2">
        <v>10055.569375101726</v>
      </c>
      <c r="R8" s="2">
        <v>5234.3748240000004</v>
      </c>
    </row>
    <row r="9" spans="1:18" ht="20" customHeight="1">
      <c r="A9" s="32" t="s">
        <v>12</v>
      </c>
      <c r="B9" s="9">
        <v>2</v>
      </c>
      <c r="C9" s="9">
        <v>12586</v>
      </c>
      <c r="D9" s="9">
        <v>27296.000976562507</v>
      </c>
      <c r="E9" s="9">
        <v>1</v>
      </c>
      <c r="F9" s="9">
        <v>12586</v>
      </c>
      <c r="G9" s="9">
        <v>27242.667643229175</v>
      </c>
      <c r="H9" s="9">
        <v>12923.329599999999</v>
      </c>
      <c r="I9" s="9">
        <v>1</v>
      </c>
      <c r="J9" s="9" t="s">
        <v>60</v>
      </c>
      <c r="K9" s="9">
        <v>53.333333333333336</v>
      </c>
      <c r="L9" s="9" t="s">
        <v>137</v>
      </c>
      <c r="M9" s="9" t="s">
        <v>137</v>
      </c>
      <c r="N9" s="9" t="s">
        <v>137</v>
      </c>
      <c r="O9" s="13">
        <v>7</v>
      </c>
      <c r="P9" s="13">
        <v>13781</v>
      </c>
      <c r="Q9" s="13">
        <v>35703.22066055789</v>
      </c>
      <c r="R9" s="13">
        <v>31374.360352</v>
      </c>
    </row>
    <row r="10" spans="1:18" ht="20" customHeight="1">
      <c r="A10" s="33" t="s">
        <v>13</v>
      </c>
      <c r="B10" s="2">
        <v>1</v>
      </c>
      <c r="C10" s="2" t="s">
        <v>60</v>
      </c>
      <c r="D10" s="2">
        <v>36496.000162760422</v>
      </c>
      <c r="E10" s="2">
        <v>1</v>
      </c>
      <c r="F10" s="2" t="s">
        <v>60</v>
      </c>
      <c r="G10" s="2">
        <v>36496.000162760422</v>
      </c>
      <c r="H10" s="2">
        <v>16144.356266666668</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3</v>
      </c>
      <c r="C11" s="9">
        <v>1700</v>
      </c>
      <c r="D11" s="9">
        <v>902.20000610351576</v>
      </c>
      <c r="E11" s="9">
        <v>1</v>
      </c>
      <c r="F11" s="9" t="s">
        <v>60</v>
      </c>
      <c r="G11" s="9">
        <v>508.60000610351574</v>
      </c>
      <c r="H11" s="9">
        <v>280.69396399999999</v>
      </c>
      <c r="I11" s="9">
        <v>2</v>
      </c>
      <c r="J11" s="9">
        <v>1700</v>
      </c>
      <c r="K11" s="9">
        <v>393.6</v>
      </c>
      <c r="L11" s="9" t="s">
        <v>137</v>
      </c>
      <c r="M11" s="9" t="s">
        <v>137</v>
      </c>
      <c r="N11" s="9" t="s">
        <v>137</v>
      </c>
      <c r="O11" s="13">
        <v>1</v>
      </c>
      <c r="P11" s="13" t="s">
        <v>60</v>
      </c>
      <c r="Q11" s="13">
        <v>17455.250125718117</v>
      </c>
      <c r="R11" s="13">
        <v>16093.100533333334</v>
      </c>
    </row>
    <row r="12" spans="1:18" ht="20" customHeight="1">
      <c r="A12" s="33" t="s">
        <v>186</v>
      </c>
      <c r="B12" s="2">
        <v>4</v>
      </c>
      <c r="C12" s="2" t="s">
        <v>60</v>
      </c>
      <c r="D12" s="2">
        <v>629.33333333333326</v>
      </c>
      <c r="E12" s="2">
        <v>1</v>
      </c>
      <c r="F12" s="2" t="s">
        <v>60</v>
      </c>
      <c r="G12" s="2">
        <v>558.93333333333328</v>
      </c>
      <c r="H12" s="2">
        <v>405.86666666666667</v>
      </c>
      <c r="I12" s="2">
        <v>3</v>
      </c>
      <c r="J12" s="2" t="s">
        <v>60</v>
      </c>
      <c r="K12" s="2">
        <v>70.400000000000006</v>
      </c>
      <c r="L12" s="2" t="s">
        <v>137</v>
      </c>
      <c r="M12" s="2" t="s">
        <v>137</v>
      </c>
      <c r="N12" s="2" t="s">
        <v>137</v>
      </c>
      <c r="O12" s="2">
        <v>2</v>
      </c>
      <c r="P12" s="2" t="s">
        <v>60</v>
      </c>
      <c r="Q12" s="2">
        <v>5443.6004509906452</v>
      </c>
      <c r="R12" s="2">
        <v>2881.8607999999999</v>
      </c>
    </row>
    <row r="13" spans="1:18" ht="20" customHeight="1">
      <c r="A13" s="32" t="s">
        <v>15</v>
      </c>
      <c r="B13" s="9" t="s">
        <v>137</v>
      </c>
      <c r="C13" s="9" t="s">
        <v>137</v>
      </c>
      <c r="D13" s="9" t="s">
        <v>137</v>
      </c>
      <c r="E13" s="9" t="s">
        <v>137</v>
      </c>
      <c r="F13" s="9" t="s">
        <v>137</v>
      </c>
      <c r="G13" s="9" t="s">
        <v>137</v>
      </c>
      <c r="H13" s="9" t="s">
        <v>137</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v>1</v>
      </c>
      <c r="C14" s="2" t="s">
        <v>60</v>
      </c>
      <c r="D14" s="2">
        <v>735.35998535156239</v>
      </c>
      <c r="E14" s="2">
        <v>1</v>
      </c>
      <c r="F14" s="2" t="s">
        <v>60</v>
      </c>
      <c r="G14" s="2">
        <v>735.35998535156239</v>
      </c>
      <c r="H14" s="2">
        <v>913.58287359999997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11</v>
      </c>
      <c r="C15" s="9">
        <v>11620</v>
      </c>
      <c r="D15" s="9">
        <v>1812</v>
      </c>
      <c r="E15" s="9" t="s">
        <v>137</v>
      </c>
      <c r="F15" s="9" t="s">
        <v>137</v>
      </c>
      <c r="G15" s="9" t="s">
        <v>137</v>
      </c>
      <c r="H15" s="9" t="s">
        <v>137</v>
      </c>
      <c r="I15" s="9">
        <v>11</v>
      </c>
      <c r="J15" s="9">
        <v>11620</v>
      </c>
      <c r="K15" s="9">
        <v>1812</v>
      </c>
      <c r="L15" s="9" t="s">
        <v>137</v>
      </c>
      <c r="M15" s="9" t="s">
        <v>137</v>
      </c>
      <c r="N15" s="9" t="s">
        <v>137</v>
      </c>
      <c r="O15" s="13">
        <v>2</v>
      </c>
      <c r="P15" s="13" t="s">
        <v>60</v>
      </c>
      <c r="Q15" s="13">
        <v>3404.5600789388022</v>
      </c>
      <c r="R15" s="13">
        <v>830.48604</v>
      </c>
    </row>
    <row r="16" spans="1:18">
      <c r="A16" s="27"/>
      <c r="B16" s="27"/>
      <c r="C16" s="27"/>
      <c r="D16" s="27"/>
      <c r="E16" s="27"/>
      <c r="F16" s="27"/>
      <c r="G16" s="27"/>
      <c r="H16" s="27"/>
      <c r="I16" s="27"/>
      <c r="J16" s="27"/>
      <c r="K16" s="27"/>
      <c r="L16" s="27"/>
      <c r="M16" s="27"/>
      <c r="N16" s="27"/>
      <c r="O16" s="28"/>
      <c r="P16" s="28"/>
      <c r="Q16" s="28"/>
      <c r="R16" s="28"/>
    </row>
    <row r="17" spans="1:18" ht="20" customHeight="1">
      <c r="A17" s="42" t="s">
        <v>120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121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O3:R3"/>
    <mergeCell ref="I3:K3"/>
    <mergeCell ref="L3:N3"/>
    <mergeCell ref="B3:D3"/>
    <mergeCell ref="E4:E5"/>
    <mergeCell ref="F4:F5"/>
    <mergeCell ref="G4:H4"/>
    <mergeCell ref="C4:C5"/>
    <mergeCell ref="D4:D5"/>
    <mergeCell ref="O4:O5"/>
    <mergeCell ref="P4:P5"/>
    <mergeCell ref="Q4:R4"/>
    <mergeCell ref="I4:I5"/>
    <mergeCell ref="A21:R21"/>
    <mergeCell ref="A1:R1"/>
    <mergeCell ref="A2:A5"/>
    <mergeCell ref="B2:N2"/>
    <mergeCell ref="O2:R2"/>
    <mergeCell ref="A20:N20"/>
    <mergeCell ref="N4:N5"/>
    <mergeCell ref="B4:B5"/>
    <mergeCell ref="J4:J5"/>
    <mergeCell ref="K4:K5"/>
    <mergeCell ref="L4:L5"/>
    <mergeCell ref="M4:M5"/>
    <mergeCell ref="A18:N18"/>
    <mergeCell ref="A17:R17"/>
    <mergeCell ref="A19:R19"/>
    <mergeCell ref="E3:H3"/>
  </mergeCells>
  <hyperlinks>
    <hyperlink ref="A21:N21" location="'Table of contents'!A1" display="Back to table of contents"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9" ht="30" customHeight="1" thickBot="1">
      <c r="A1" s="53" t="s">
        <v>175</v>
      </c>
      <c r="B1" s="53"/>
      <c r="C1" s="53"/>
      <c r="D1" s="53"/>
      <c r="E1" s="53"/>
      <c r="F1" s="53"/>
      <c r="G1" s="53"/>
      <c r="H1" s="53"/>
      <c r="I1" s="53"/>
      <c r="J1" s="53"/>
      <c r="K1" s="53"/>
      <c r="L1" s="53"/>
      <c r="M1" s="53"/>
      <c r="N1" s="53"/>
      <c r="O1" s="53"/>
      <c r="P1" s="53"/>
      <c r="Q1" s="53"/>
      <c r="R1" s="53"/>
    </row>
    <row r="2" spans="1:19" ht="20" customHeight="1" thickBot="1">
      <c r="A2" s="56"/>
      <c r="B2" s="55" t="s">
        <v>141</v>
      </c>
      <c r="C2" s="55"/>
      <c r="D2" s="55"/>
      <c r="E2" s="55"/>
      <c r="F2" s="55"/>
      <c r="G2" s="55"/>
      <c r="H2" s="55"/>
      <c r="I2" s="55"/>
      <c r="J2" s="55"/>
      <c r="K2" s="55"/>
      <c r="L2" s="55"/>
      <c r="M2" s="55"/>
      <c r="N2" s="55"/>
      <c r="O2" s="54" t="s">
        <v>142</v>
      </c>
      <c r="P2" s="54"/>
      <c r="Q2" s="54"/>
      <c r="R2" s="54"/>
    </row>
    <row r="3" spans="1:19" ht="24" customHeight="1">
      <c r="A3" s="57"/>
      <c r="B3" s="50" t="s">
        <v>46</v>
      </c>
      <c r="C3" s="50"/>
      <c r="D3" s="50"/>
      <c r="E3" s="50" t="s">
        <v>0</v>
      </c>
      <c r="F3" s="50"/>
      <c r="G3" s="50"/>
      <c r="H3" s="50"/>
      <c r="I3" s="50" t="s">
        <v>2</v>
      </c>
      <c r="J3" s="50"/>
      <c r="K3" s="50"/>
      <c r="L3" s="50" t="s">
        <v>3</v>
      </c>
      <c r="M3" s="50"/>
      <c r="N3" s="50"/>
      <c r="O3" s="58" t="s">
        <v>1</v>
      </c>
      <c r="P3" s="58"/>
      <c r="Q3" s="58"/>
      <c r="R3" s="58"/>
    </row>
    <row r="4" spans="1:19"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9">
      <c r="A5" s="57"/>
      <c r="B5" s="52"/>
      <c r="C5" s="52"/>
      <c r="D5" s="52"/>
      <c r="E5" s="59"/>
      <c r="F5" s="52"/>
      <c r="G5" s="7" t="s">
        <v>7</v>
      </c>
      <c r="H5" s="7" t="s">
        <v>8</v>
      </c>
      <c r="I5" s="52"/>
      <c r="J5" s="52"/>
      <c r="K5" s="52"/>
      <c r="L5" s="52"/>
      <c r="M5" s="52"/>
      <c r="N5" s="52"/>
      <c r="O5" s="51"/>
      <c r="P5" s="51"/>
      <c r="Q5" s="12" t="s">
        <v>7</v>
      </c>
      <c r="R5" s="12" t="s">
        <v>8</v>
      </c>
    </row>
    <row r="6" spans="1:19" ht="20" customHeight="1">
      <c r="A6" s="31" t="s">
        <v>9</v>
      </c>
      <c r="B6" s="8">
        <f>SUM(B7:B15)</f>
        <v>113</v>
      </c>
      <c r="C6" s="8">
        <f>SUM(C7:C15)</f>
        <v>60471</v>
      </c>
      <c r="D6" s="8" t="s">
        <v>60</v>
      </c>
      <c r="E6" s="8" t="s">
        <v>137</v>
      </c>
      <c r="F6" s="8" t="s">
        <v>137</v>
      </c>
      <c r="G6" s="8" t="s">
        <v>137</v>
      </c>
      <c r="H6" s="8" t="s">
        <v>137</v>
      </c>
      <c r="I6" s="8">
        <f t="shared" ref="I6:L6" si="0">SUM(I7:I15)</f>
        <v>95</v>
      </c>
      <c r="J6" s="8">
        <f>SUM(J7:J15)</f>
        <v>37169</v>
      </c>
      <c r="K6" s="8" t="s">
        <v>60</v>
      </c>
      <c r="L6" s="8">
        <f t="shared" si="0"/>
        <v>18</v>
      </c>
      <c r="M6" s="8">
        <f>SUM(M7:M15)</f>
        <v>23302</v>
      </c>
      <c r="N6" s="8" t="s">
        <v>60</v>
      </c>
      <c r="O6" s="8" t="s">
        <v>137</v>
      </c>
      <c r="P6" s="8" t="s">
        <v>137</v>
      </c>
      <c r="Q6" s="8" t="s">
        <v>137</v>
      </c>
      <c r="R6" s="8" t="s">
        <v>137</v>
      </c>
    </row>
    <row r="7" spans="1:19" ht="20" customHeight="1">
      <c r="A7" s="32" t="s">
        <v>10</v>
      </c>
      <c r="B7" s="9">
        <v>6</v>
      </c>
      <c r="C7" s="9">
        <v>4360</v>
      </c>
      <c r="D7" s="9" t="s">
        <v>60</v>
      </c>
      <c r="E7" s="9" t="s">
        <v>137</v>
      </c>
      <c r="F7" s="9" t="s">
        <v>137</v>
      </c>
      <c r="G7" s="9" t="s">
        <v>137</v>
      </c>
      <c r="H7" s="9" t="s">
        <v>137</v>
      </c>
      <c r="I7" s="9">
        <v>1</v>
      </c>
      <c r="J7" s="9">
        <v>74</v>
      </c>
      <c r="K7" s="9" t="s">
        <v>60</v>
      </c>
      <c r="L7" s="9">
        <v>5</v>
      </c>
      <c r="M7" s="9">
        <v>4286</v>
      </c>
      <c r="N7" s="9" t="s">
        <v>60</v>
      </c>
      <c r="O7" s="13" t="s">
        <v>137</v>
      </c>
      <c r="P7" s="13" t="s">
        <v>137</v>
      </c>
      <c r="Q7" s="13" t="s">
        <v>137</v>
      </c>
      <c r="R7" s="13" t="s">
        <v>137</v>
      </c>
    </row>
    <row r="8" spans="1:19" ht="20" customHeight="1">
      <c r="A8" s="33" t="s">
        <v>11</v>
      </c>
      <c r="B8" s="2">
        <v>7</v>
      </c>
      <c r="C8" s="2">
        <v>695</v>
      </c>
      <c r="D8" s="2" t="s">
        <v>60</v>
      </c>
      <c r="E8" s="2" t="s">
        <v>137</v>
      </c>
      <c r="F8" s="2" t="s">
        <v>137</v>
      </c>
      <c r="G8" s="2" t="s">
        <v>137</v>
      </c>
      <c r="H8" s="2" t="s">
        <v>137</v>
      </c>
      <c r="I8" s="2">
        <v>6</v>
      </c>
      <c r="J8" s="2">
        <v>488</v>
      </c>
      <c r="K8" s="2" t="s">
        <v>60</v>
      </c>
      <c r="L8" s="2">
        <v>1</v>
      </c>
      <c r="M8" s="2">
        <v>207</v>
      </c>
      <c r="N8" s="2" t="s">
        <v>60</v>
      </c>
      <c r="O8" s="2" t="s">
        <v>137</v>
      </c>
      <c r="P8" s="2" t="s">
        <v>137</v>
      </c>
      <c r="Q8" s="2" t="s">
        <v>137</v>
      </c>
      <c r="R8" s="2" t="s">
        <v>137</v>
      </c>
    </row>
    <row r="9" spans="1:19" ht="20" customHeight="1">
      <c r="A9" s="32" t="s">
        <v>12</v>
      </c>
      <c r="B9" s="9">
        <v>14</v>
      </c>
      <c r="C9" s="9">
        <v>1516</v>
      </c>
      <c r="D9" s="9" t="s">
        <v>60</v>
      </c>
      <c r="E9" s="9" t="s">
        <v>137</v>
      </c>
      <c r="F9" s="9" t="s">
        <v>137</v>
      </c>
      <c r="G9" s="9" t="s">
        <v>137</v>
      </c>
      <c r="H9" s="9" t="s">
        <v>137</v>
      </c>
      <c r="I9" s="9">
        <v>14</v>
      </c>
      <c r="J9" s="9">
        <v>1516</v>
      </c>
      <c r="K9" s="9" t="s">
        <v>60</v>
      </c>
      <c r="L9" s="9" t="s">
        <v>137</v>
      </c>
      <c r="M9" s="9" t="s">
        <v>137</v>
      </c>
      <c r="N9" s="9" t="s">
        <v>137</v>
      </c>
      <c r="O9" s="13" t="s">
        <v>137</v>
      </c>
      <c r="P9" s="13" t="s">
        <v>137</v>
      </c>
      <c r="Q9" s="13" t="s">
        <v>137</v>
      </c>
      <c r="R9" s="13" t="s">
        <v>137</v>
      </c>
    </row>
    <row r="10" spans="1:19" ht="20" customHeight="1">
      <c r="A10" s="33" t="s">
        <v>13</v>
      </c>
      <c r="B10" s="2">
        <v>2</v>
      </c>
      <c r="C10" s="2">
        <v>5</v>
      </c>
      <c r="D10" s="2" t="s">
        <v>60</v>
      </c>
      <c r="E10" s="2" t="s">
        <v>137</v>
      </c>
      <c r="F10" s="2" t="s">
        <v>137</v>
      </c>
      <c r="G10" s="2" t="s">
        <v>137</v>
      </c>
      <c r="H10" s="2" t="s">
        <v>137</v>
      </c>
      <c r="I10" s="2">
        <v>2</v>
      </c>
      <c r="J10" s="2">
        <v>5</v>
      </c>
      <c r="K10" s="2" t="s">
        <v>60</v>
      </c>
      <c r="L10" s="2" t="s">
        <v>137</v>
      </c>
      <c r="M10" s="2" t="s">
        <v>137</v>
      </c>
      <c r="N10" s="2" t="s">
        <v>137</v>
      </c>
      <c r="O10" s="2" t="s">
        <v>137</v>
      </c>
      <c r="P10" s="2" t="s">
        <v>137</v>
      </c>
      <c r="Q10" s="2" t="s">
        <v>137</v>
      </c>
      <c r="R10" s="2" t="s">
        <v>137</v>
      </c>
    </row>
    <row r="11" spans="1:19" ht="20" customHeight="1">
      <c r="A11" s="32" t="s">
        <v>14</v>
      </c>
      <c r="B11" s="9">
        <v>22</v>
      </c>
      <c r="C11" s="9">
        <v>7877</v>
      </c>
      <c r="D11" s="9" t="s">
        <v>60</v>
      </c>
      <c r="E11" s="9" t="s">
        <v>137</v>
      </c>
      <c r="F11" s="9" t="s">
        <v>137</v>
      </c>
      <c r="G11" s="9" t="s">
        <v>137</v>
      </c>
      <c r="H11" s="9" t="s">
        <v>137</v>
      </c>
      <c r="I11" s="9">
        <v>21</v>
      </c>
      <c r="J11" s="9">
        <v>7560</v>
      </c>
      <c r="K11" s="9" t="s">
        <v>60</v>
      </c>
      <c r="L11" s="9">
        <v>1</v>
      </c>
      <c r="M11" s="9">
        <v>317</v>
      </c>
      <c r="N11" s="9" t="s">
        <v>60</v>
      </c>
      <c r="O11" s="13" t="s">
        <v>137</v>
      </c>
      <c r="P11" s="13" t="s">
        <v>137</v>
      </c>
      <c r="Q11" s="13" t="s">
        <v>137</v>
      </c>
      <c r="R11" s="13" t="s">
        <v>137</v>
      </c>
    </row>
    <row r="12" spans="1:19" ht="20" customHeight="1">
      <c r="A12" s="33" t="s">
        <v>186</v>
      </c>
      <c r="B12" s="2">
        <v>11</v>
      </c>
      <c r="C12" s="2">
        <v>22597</v>
      </c>
      <c r="D12" s="2" t="s">
        <v>60</v>
      </c>
      <c r="E12" s="2" t="s">
        <v>137</v>
      </c>
      <c r="F12" s="2" t="s">
        <v>137</v>
      </c>
      <c r="G12" s="2" t="s">
        <v>137</v>
      </c>
      <c r="H12" s="2" t="s">
        <v>137</v>
      </c>
      <c r="I12" s="2">
        <v>9</v>
      </c>
      <c r="J12" s="2">
        <v>8089</v>
      </c>
      <c r="K12" s="2" t="s">
        <v>60</v>
      </c>
      <c r="L12" s="2">
        <v>2</v>
      </c>
      <c r="M12" s="2">
        <v>14508</v>
      </c>
      <c r="N12" s="2" t="s">
        <v>60</v>
      </c>
      <c r="O12" s="2" t="s">
        <v>137</v>
      </c>
      <c r="P12" s="2" t="s">
        <v>137</v>
      </c>
      <c r="Q12" s="2" t="s">
        <v>137</v>
      </c>
      <c r="R12" s="2" t="s">
        <v>137</v>
      </c>
    </row>
    <row r="13" spans="1:19" ht="20" customHeight="1">
      <c r="A13" s="32" t="s">
        <v>15</v>
      </c>
      <c r="B13" s="9">
        <v>1</v>
      </c>
      <c r="C13" s="9">
        <v>14078</v>
      </c>
      <c r="D13" s="9" t="s">
        <v>60</v>
      </c>
      <c r="E13" s="9" t="s">
        <v>137</v>
      </c>
      <c r="F13" s="9" t="s">
        <v>137</v>
      </c>
      <c r="G13" s="9" t="s">
        <v>137</v>
      </c>
      <c r="H13" s="9" t="s">
        <v>137</v>
      </c>
      <c r="I13" s="9">
        <v>1</v>
      </c>
      <c r="J13" s="9">
        <v>14078</v>
      </c>
      <c r="K13" s="9" t="s">
        <v>60</v>
      </c>
      <c r="L13" s="9" t="s">
        <v>137</v>
      </c>
      <c r="M13" s="9" t="s">
        <v>137</v>
      </c>
      <c r="N13" s="9" t="s">
        <v>137</v>
      </c>
      <c r="O13" s="13" t="s">
        <v>137</v>
      </c>
      <c r="P13" s="13" t="s">
        <v>137</v>
      </c>
      <c r="Q13" s="13" t="s">
        <v>137</v>
      </c>
      <c r="R13" s="13" t="s">
        <v>137</v>
      </c>
    </row>
    <row r="14" spans="1:19" ht="20" customHeight="1">
      <c r="A14" s="33" t="s">
        <v>16</v>
      </c>
      <c r="B14" s="2">
        <v>6</v>
      </c>
      <c r="C14" s="2">
        <v>171</v>
      </c>
      <c r="D14" s="2" t="s">
        <v>60</v>
      </c>
      <c r="E14" s="2" t="s">
        <v>137</v>
      </c>
      <c r="F14" s="2" t="s">
        <v>137</v>
      </c>
      <c r="G14" s="2" t="s">
        <v>137</v>
      </c>
      <c r="H14" s="2" t="s">
        <v>137</v>
      </c>
      <c r="I14" s="2">
        <v>5</v>
      </c>
      <c r="J14" s="2">
        <v>138</v>
      </c>
      <c r="K14" s="2" t="s">
        <v>60</v>
      </c>
      <c r="L14" s="2">
        <v>1</v>
      </c>
      <c r="M14" s="2">
        <v>33</v>
      </c>
      <c r="N14" s="2" t="s">
        <v>60</v>
      </c>
      <c r="O14" s="2" t="s">
        <v>137</v>
      </c>
      <c r="P14" s="2" t="s">
        <v>137</v>
      </c>
      <c r="Q14" s="2" t="s">
        <v>137</v>
      </c>
      <c r="R14" s="2" t="s">
        <v>137</v>
      </c>
    </row>
    <row r="15" spans="1:19" ht="20" customHeight="1" thickBot="1">
      <c r="A15" s="32" t="s">
        <v>17</v>
      </c>
      <c r="B15" s="9">
        <v>44</v>
      </c>
      <c r="C15" s="9">
        <v>9172</v>
      </c>
      <c r="D15" s="9" t="s">
        <v>60</v>
      </c>
      <c r="E15" s="9" t="s">
        <v>137</v>
      </c>
      <c r="F15" s="9" t="s">
        <v>137</v>
      </c>
      <c r="G15" s="9" t="s">
        <v>137</v>
      </c>
      <c r="H15" s="9" t="s">
        <v>137</v>
      </c>
      <c r="I15" s="9">
        <v>36</v>
      </c>
      <c r="J15" s="9">
        <v>5221</v>
      </c>
      <c r="K15" s="9" t="s">
        <v>60</v>
      </c>
      <c r="L15" s="9">
        <v>8</v>
      </c>
      <c r="M15" s="9">
        <v>3951</v>
      </c>
      <c r="N15" s="9" t="s">
        <v>60</v>
      </c>
      <c r="O15" s="13" t="s">
        <v>137</v>
      </c>
      <c r="P15" s="13" t="s">
        <v>137</v>
      </c>
      <c r="Q15" s="13" t="s">
        <v>137</v>
      </c>
      <c r="R15" s="13" t="s">
        <v>137</v>
      </c>
    </row>
    <row r="16" spans="1:19">
      <c r="A16" s="27"/>
      <c r="B16" s="27"/>
      <c r="C16" s="27"/>
      <c r="D16" s="27"/>
      <c r="E16" s="27"/>
      <c r="F16" s="27"/>
      <c r="G16" s="27"/>
      <c r="H16" s="27"/>
      <c r="I16" s="27"/>
      <c r="J16" s="27"/>
      <c r="K16" s="27"/>
      <c r="L16" s="27"/>
      <c r="M16" s="27"/>
      <c r="N16" s="27"/>
      <c r="O16" s="30"/>
      <c r="P16" s="30"/>
      <c r="Q16" s="30"/>
      <c r="R16" s="30"/>
      <c r="S16" s="26"/>
    </row>
    <row r="17" spans="1:18" ht="20" customHeight="1">
      <c r="A17" s="42" t="s">
        <v>122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123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176</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37</v>
      </c>
      <c r="C6" s="8">
        <f t="shared" ref="C6:D6" si="0">SUM(C7:C15)</f>
        <v>47052</v>
      </c>
      <c r="D6" s="8">
        <f t="shared" si="0"/>
        <v>12525.057979811552</v>
      </c>
      <c r="E6" s="8">
        <f>SUM(E7:E15)</f>
        <v>3</v>
      </c>
      <c r="F6" s="8">
        <f>SUM(F7:F15)</f>
        <v>10227</v>
      </c>
      <c r="G6" s="8">
        <f>SUM(G7:G15)</f>
        <v>1478.8642413805046</v>
      </c>
      <c r="H6" s="8">
        <f>SUM(H7:H15)</f>
        <v>1886.2706943534088</v>
      </c>
      <c r="I6" s="8">
        <f t="shared" ref="I6:K6" si="1">SUM(I7:I15)</f>
        <v>34</v>
      </c>
      <c r="J6" s="8">
        <f t="shared" si="1"/>
        <v>36825</v>
      </c>
      <c r="K6" s="8">
        <f t="shared" si="1"/>
        <v>11046.193738431048</v>
      </c>
      <c r="L6" s="8" t="s">
        <v>137</v>
      </c>
      <c r="M6" s="8" t="s">
        <v>137</v>
      </c>
      <c r="N6" s="8" t="s">
        <v>137</v>
      </c>
      <c r="O6" s="8">
        <f>SUM(O7:O15)</f>
        <v>6</v>
      </c>
      <c r="P6" s="8">
        <f>SUM(P7:P15)</f>
        <v>33671</v>
      </c>
      <c r="Q6" s="8">
        <f>SUM(Q7:Q15)</f>
        <v>3784.1331208814099</v>
      </c>
      <c r="R6" s="8">
        <f>SUM(R7:R15)</f>
        <v>3615.8958020715149</v>
      </c>
    </row>
    <row r="7" spans="1:18" ht="20" customHeight="1">
      <c r="A7" s="32" t="s">
        <v>10</v>
      </c>
      <c r="B7" s="9">
        <v>3</v>
      </c>
      <c r="C7" s="9">
        <v>191</v>
      </c>
      <c r="D7" s="9">
        <v>15.305120893819062</v>
      </c>
      <c r="E7" s="9" t="s">
        <v>137</v>
      </c>
      <c r="F7" s="9" t="s">
        <v>137</v>
      </c>
      <c r="G7" s="9" t="s">
        <v>137</v>
      </c>
      <c r="H7" s="9" t="s">
        <v>137</v>
      </c>
      <c r="I7" s="9">
        <v>3</v>
      </c>
      <c r="J7" s="9">
        <v>191</v>
      </c>
      <c r="K7" s="9">
        <v>15.305120893819062</v>
      </c>
      <c r="L7" s="9" t="s">
        <v>137</v>
      </c>
      <c r="M7" s="9" t="s">
        <v>137</v>
      </c>
      <c r="N7" s="9" t="s">
        <v>137</v>
      </c>
      <c r="O7" s="13" t="s">
        <v>137</v>
      </c>
      <c r="P7" s="13" t="s">
        <v>137</v>
      </c>
      <c r="Q7" s="13" t="s">
        <v>137</v>
      </c>
      <c r="R7" s="13" t="s">
        <v>137</v>
      </c>
    </row>
    <row r="8" spans="1:18" ht="20" customHeight="1">
      <c r="A8" s="33" t="s">
        <v>11</v>
      </c>
      <c r="B8" s="2">
        <v>2</v>
      </c>
      <c r="C8" s="2">
        <v>965</v>
      </c>
      <c r="D8" s="2">
        <v>18.299601068696703</v>
      </c>
      <c r="E8" s="2" t="s">
        <v>137</v>
      </c>
      <c r="F8" s="2" t="s">
        <v>137</v>
      </c>
      <c r="G8" s="2" t="s">
        <v>137</v>
      </c>
      <c r="H8" s="2" t="s">
        <v>137</v>
      </c>
      <c r="I8" s="2">
        <v>2</v>
      </c>
      <c r="J8" s="2">
        <v>965</v>
      </c>
      <c r="K8" s="2">
        <v>18.299601068696703</v>
      </c>
      <c r="L8" s="2" t="s">
        <v>137</v>
      </c>
      <c r="M8" s="2" t="s">
        <v>137</v>
      </c>
      <c r="N8" s="2" t="s">
        <v>137</v>
      </c>
      <c r="O8" s="2">
        <v>4</v>
      </c>
      <c r="P8" s="2">
        <v>24224</v>
      </c>
      <c r="Q8" s="2">
        <v>2599.7033121143954</v>
      </c>
      <c r="R8" s="2">
        <v>2238.2180913183365</v>
      </c>
    </row>
    <row r="9" spans="1:18" ht="20" customHeight="1">
      <c r="A9" s="32" t="s">
        <v>12</v>
      </c>
      <c r="B9" s="9">
        <v>5</v>
      </c>
      <c r="C9" s="9">
        <v>15030</v>
      </c>
      <c r="D9" s="9">
        <v>3896.235703609957</v>
      </c>
      <c r="E9" s="9">
        <v>1</v>
      </c>
      <c r="F9" s="9">
        <v>5379</v>
      </c>
      <c r="G9" s="9">
        <v>592.54772400791217</v>
      </c>
      <c r="H9" s="9">
        <v>768.50102422312659</v>
      </c>
      <c r="I9" s="9">
        <v>4</v>
      </c>
      <c r="J9" s="9">
        <v>9651</v>
      </c>
      <c r="K9" s="9">
        <v>3303.6879796020448</v>
      </c>
      <c r="L9" s="9" t="s">
        <v>137</v>
      </c>
      <c r="M9" s="9" t="s">
        <v>137</v>
      </c>
      <c r="N9" s="9" t="s">
        <v>137</v>
      </c>
      <c r="O9" s="13">
        <v>1</v>
      </c>
      <c r="P9" s="13">
        <v>5379</v>
      </c>
      <c r="Q9" s="13">
        <v>592.54772400791217</v>
      </c>
      <c r="R9" s="13">
        <v>768.50102422312659</v>
      </c>
    </row>
    <row r="10" spans="1:18" ht="20" customHeight="1">
      <c r="A10" s="33" t="s">
        <v>13</v>
      </c>
      <c r="B10" s="2">
        <v>1</v>
      </c>
      <c r="C10" s="2">
        <v>1045</v>
      </c>
      <c r="D10" s="2">
        <v>357.11948752244473</v>
      </c>
      <c r="E10" s="2">
        <v>1</v>
      </c>
      <c r="F10" s="2">
        <v>1045</v>
      </c>
      <c r="G10" s="2">
        <v>357.11948752244473</v>
      </c>
      <c r="H10" s="2">
        <v>339.50759987977722</v>
      </c>
      <c r="I10" s="2"/>
      <c r="J10" s="2"/>
      <c r="K10" s="2"/>
      <c r="L10" s="2" t="s">
        <v>137</v>
      </c>
      <c r="M10" s="2" t="s">
        <v>137</v>
      </c>
      <c r="N10" s="2" t="s">
        <v>137</v>
      </c>
      <c r="O10" s="2" t="s">
        <v>137</v>
      </c>
      <c r="P10" s="2" t="s">
        <v>137</v>
      </c>
      <c r="Q10" s="2" t="s">
        <v>137</v>
      </c>
      <c r="R10" s="2" t="s">
        <v>137</v>
      </c>
    </row>
    <row r="11" spans="1:18" ht="20" customHeight="1">
      <c r="A11" s="32" t="s">
        <v>14</v>
      </c>
      <c r="B11" s="9">
        <v>8</v>
      </c>
      <c r="C11" s="9">
        <v>8079</v>
      </c>
      <c r="D11" s="9">
        <v>3033.4084171510517</v>
      </c>
      <c r="E11" s="9" t="s">
        <v>137</v>
      </c>
      <c r="F11" s="9" t="s">
        <v>137</v>
      </c>
      <c r="G11" s="9" t="s">
        <v>137</v>
      </c>
      <c r="H11" s="9" t="s">
        <v>137</v>
      </c>
      <c r="I11" s="9">
        <v>8</v>
      </c>
      <c r="J11" s="9">
        <v>8079</v>
      </c>
      <c r="K11" s="9">
        <v>3033.4084171510517</v>
      </c>
      <c r="L11" s="9" t="s">
        <v>137</v>
      </c>
      <c r="M11" s="9" t="s">
        <v>137</v>
      </c>
      <c r="N11" s="9" t="s">
        <v>137</v>
      </c>
      <c r="O11" s="13">
        <v>1</v>
      </c>
      <c r="P11" s="13">
        <v>4068</v>
      </c>
      <c r="Q11" s="13">
        <v>591.88208475910221</v>
      </c>
      <c r="R11" s="13">
        <v>609.17668653005182</v>
      </c>
    </row>
    <row r="12" spans="1:18" ht="20" customHeight="1">
      <c r="A12" s="33" t="s">
        <v>186</v>
      </c>
      <c r="B12" s="2">
        <v>5</v>
      </c>
      <c r="C12" s="2">
        <v>13699</v>
      </c>
      <c r="D12" s="2">
        <v>3721.5347096160017</v>
      </c>
      <c r="E12" s="2">
        <v>1</v>
      </c>
      <c r="F12" s="2">
        <v>3803</v>
      </c>
      <c r="G12" s="2">
        <v>529.19702985014783</v>
      </c>
      <c r="H12" s="2">
        <v>778.26207025050485</v>
      </c>
      <c r="I12" s="2">
        <v>4</v>
      </c>
      <c r="J12" s="2">
        <v>9896</v>
      </c>
      <c r="K12" s="2">
        <v>3192.3376797658539</v>
      </c>
      <c r="L12" s="2" t="s">
        <v>137</v>
      </c>
      <c r="M12" s="2" t="s">
        <v>137</v>
      </c>
      <c r="N12" s="2" t="s">
        <v>137</v>
      </c>
      <c r="O12" s="2" t="s">
        <v>137</v>
      </c>
      <c r="P12" s="2" t="s">
        <v>137</v>
      </c>
      <c r="Q12" s="2" t="s">
        <v>137</v>
      </c>
      <c r="R12" s="2" t="s">
        <v>137</v>
      </c>
    </row>
    <row r="13" spans="1:18" ht="20" customHeight="1">
      <c r="A13" s="32" t="s">
        <v>15</v>
      </c>
      <c r="B13" s="9">
        <v>1</v>
      </c>
      <c r="C13" s="9">
        <v>5739</v>
      </c>
      <c r="D13" s="9">
        <v>265.28876215953039</v>
      </c>
      <c r="E13" s="9" t="s">
        <v>137</v>
      </c>
      <c r="F13" s="9" t="s">
        <v>137</v>
      </c>
      <c r="G13" s="9" t="s">
        <v>137</v>
      </c>
      <c r="H13" s="9" t="s">
        <v>137</v>
      </c>
      <c r="I13" s="9">
        <v>1</v>
      </c>
      <c r="J13" s="9">
        <v>5739</v>
      </c>
      <c r="K13" s="9">
        <v>265.28876215953039</v>
      </c>
      <c r="L13" s="9" t="s">
        <v>137</v>
      </c>
      <c r="M13" s="9" t="s">
        <v>137</v>
      </c>
      <c r="N13" s="9" t="s">
        <v>137</v>
      </c>
      <c r="O13" s="13" t="s">
        <v>137</v>
      </c>
      <c r="P13" s="13" t="s">
        <v>137</v>
      </c>
      <c r="Q13" s="13" t="s">
        <v>137</v>
      </c>
      <c r="R13" s="13" t="s">
        <v>137</v>
      </c>
    </row>
    <row r="14" spans="1:18" ht="20" customHeight="1">
      <c r="A14" s="33" t="s">
        <v>16</v>
      </c>
      <c r="B14" s="2">
        <v>1</v>
      </c>
      <c r="C14" s="2">
        <v>22</v>
      </c>
      <c r="D14" s="2">
        <v>64.214963750153885</v>
      </c>
      <c r="E14" s="2" t="s">
        <v>137</v>
      </c>
      <c r="F14" s="2" t="s">
        <v>137</v>
      </c>
      <c r="G14" s="2" t="s">
        <v>137</v>
      </c>
      <c r="H14" s="2" t="s">
        <v>137</v>
      </c>
      <c r="I14" s="2">
        <v>1</v>
      </c>
      <c r="J14" s="2">
        <v>22</v>
      </c>
      <c r="K14" s="2">
        <v>64.214963750153885</v>
      </c>
      <c r="L14" s="2" t="s">
        <v>137</v>
      </c>
      <c r="M14" s="2" t="s">
        <v>137</v>
      </c>
      <c r="N14" s="2" t="s">
        <v>137</v>
      </c>
      <c r="O14" s="2" t="s">
        <v>137</v>
      </c>
      <c r="P14" s="2" t="s">
        <v>137</v>
      </c>
      <c r="Q14" s="2" t="s">
        <v>137</v>
      </c>
      <c r="R14" s="2" t="s">
        <v>137</v>
      </c>
    </row>
    <row r="15" spans="1:18" ht="20" customHeight="1" thickBot="1">
      <c r="A15" s="32" t="s">
        <v>17</v>
      </c>
      <c r="B15" s="9">
        <v>11</v>
      </c>
      <c r="C15" s="9">
        <v>2282</v>
      </c>
      <c r="D15" s="9">
        <v>1153.6512140398977</v>
      </c>
      <c r="E15" s="9" t="s">
        <v>137</v>
      </c>
      <c r="F15" s="9" t="s">
        <v>137</v>
      </c>
      <c r="G15" s="9" t="s">
        <v>137</v>
      </c>
      <c r="H15" s="9" t="s">
        <v>137</v>
      </c>
      <c r="I15" s="9">
        <v>11</v>
      </c>
      <c r="J15" s="9">
        <v>2282</v>
      </c>
      <c r="K15" s="9">
        <v>1153.6512140398977</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124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125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300-000000000000}"/>
  </hyperlinks>
  <pageMargins left="0.7" right="0.7" top="0.75" bottom="0.75" header="0.3" footer="0.3"/>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177</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51</v>
      </c>
      <c r="C6" s="8">
        <f t="shared" ref="C6:D6" si="0">SUM(C7:C15)</f>
        <v>94635</v>
      </c>
      <c r="D6" s="8">
        <f t="shared" si="0"/>
        <v>36744.057910879419</v>
      </c>
      <c r="E6" s="8">
        <f>SUM(E7:E15)</f>
        <v>2</v>
      </c>
      <c r="F6" s="8">
        <f>SUM(F7:F15)</f>
        <v>21477</v>
      </c>
      <c r="G6" s="8">
        <f>SUM(G7:G15)</f>
        <v>31253.068523538965</v>
      </c>
      <c r="H6" s="8">
        <f>SUM(H7:H15)</f>
        <v>18780.319389037319</v>
      </c>
      <c r="I6" s="8">
        <f t="shared" ref="I6:J6" si="1">SUM(I7:I15)</f>
        <v>49</v>
      </c>
      <c r="J6" s="8">
        <f t="shared" si="1"/>
        <v>73158</v>
      </c>
      <c r="K6" s="8">
        <v>5490.9893873404471</v>
      </c>
      <c r="L6" s="8" t="s">
        <v>137</v>
      </c>
      <c r="M6" s="8" t="s">
        <v>137</v>
      </c>
      <c r="N6" s="8" t="s">
        <v>137</v>
      </c>
      <c r="O6" s="8">
        <f>SUM(O7:O15)</f>
        <v>3</v>
      </c>
      <c r="P6" s="8">
        <f>SUM(P7:P15)</f>
        <v>44550</v>
      </c>
      <c r="Q6" s="8">
        <f>SUM(Q7:Q15)</f>
        <v>16244.457217222382</v>
      </c>
      <c r="R6" s="8">
        <f>SUM(R7:R15)</f>
        <v>5532.3597945564779</v>
      </c>
    </row>
    <row r="7" spans="1:18" ht="20" customHeight="1">
      <c r="A7" s="32" t="s">
        <v>10</v>
      </c>
      <c r="B7" s="9">
        <v>6</v>
      </c>
      <c r="C7" s="9">
        <v>11352</v>
      </c>
      <c r="D7" s="9">
        <v>852.04231287198604</v>
      </c>
      <c r="E7" s="9" t="s">
        <v>137</v>
      </c>
      <c r="F7" s="9" t="s">
        <v>137</v>
      </c>
      <c r="G7" s="9" t="s">
        <v>137</v>
      </c>
      <c r="H7" s="9" t="s">
        <v>137</v>
      </c>
      <c r="I7" s="9">
        <v>6</v>
      </c>
      <c r="J7" s="9">
        <v>11352</v>
      </c>
      <c r="K7" s="9" t="s">
        <v>60</v>
      </c>
      <c r="L7" s="9" t="s">
        <v>137</v>
      </c>
      <c r="M7" s="9" t="s">
        <v>137</v>
      </c>
      <c r="N7" s="9" t="s">
        <v>137</v>
      </c>
      <c r="O7" s="13">
        <v>1</v>
      </c>
      <c r="P7" s="13">
        <v>5808</v>
      </c>
      <c r="Q7" s="13">
        <v>3098.0961454916483</v>
      </c>
      <c r="R7" s="13">
        <v>2180.7124422869401</v>
      </c>
    </row>
    <row r="8" spans="1:18" ht="20" customHeight="1">
      <c r="A8" s="33" t="s">
        <v>11</v>
      </c>
      <c r="B8" s="2">
        <v>3</v>
      </c>
      <c r="C8" s="2" t="s">
        <v>60</v>
      </c>
      <c r="D8" s="2" t="s">
        <v>60</v>
      </c>
      <c r="E8" s="2" t="s">
        <v>137</v>
      </c>
      <c r="F8" s="2" t="s">
        <v>137</v>
      </c>
      <c r="G8" s="2" t="s">
        <v>137</v>
      </c>
      <c r="H8" s="2" t="s">
        <v>137</v>
      </c>
      <c r="I8" s="2">
        <v>3</v>
      </c>
      <c r="J8" s="2" t="s">
        <v>60</v>
      </c>
      <c r="K8" s="2" t="s">
        <v>60</v>
      </c>
      <c r="L8" s="2" t="s">
        <v>137</v>
      </c>
      <c r="M8" s="2" t="s">
        <v>137</v>
      </c>
      <c r="N8" s="2" t="s">
        <v>137</v>
      </c>
      <c r="O8" s="2">
        <v>1</v>
      </c>
      <c r="P8" s="2">
        <v>37060</v>
      </c>
      <c r="Q8" s="2">
        <v>1578.0522292944463</v>
      </c>
      <c r="R8" s="2">
        <v>306.96748992690141</v>
      </c>
    </row>
    <row r="9" spans="1:18" ht="20" customHeight="1">
      <c r="A9" s="32" t="s">
        <v>12</v>
      </c>
      <c r="B9" s="9">
        <v>2</v>
      </c>
      <c r="C9" s="9">
        <v>13550</v>
      </c>
      <c r="D9" s="9">
        <v>13721.500339202454</v>
      </c>
      <c r="E9" s="9">
        <v>1</v>
      </c>
      <c r="F9" s="9">
        <v>13513</v>
      </c>
      <c r="G9" s="9">
        <v>13718.723245687983</v>
      </c>
      <c r="H9" s="9">
        <v>14007.027046810379</v>
      </c>
      <c r="I9" s="9">
        <v>1</v>
      </c>
      <c r="J9" s="9">
        <v>37</v>
      </c>
      <c r="K9" s="9" t="s">
        <v>60</v>
      </c>
      <c r="L9" s="9" t="s">
        <v>137</v>
      </c>
      <c r="M9" s="9" t="s">
        <v>137</v>
      </c>
      <c r="N9" s="9" t="s">
        <v>137</v>
      </c>
      <c r="O9" s="13" t="s">
        <v>137</v>
      </c>
      <c r="P9" s="13" t="s">
        <v>137</v>
      </c>
      <c r="Q9" s="13" t="s">
        <v>137</v>
      </c>
      <c r="R9" s="13" t="s">
        <v>137</v>
      </c>
    </row>
    <row r="10" spans="1:18" ht="20" customHeight="1">
      <c r="A10" s="33" t="s">
        <v>13</v>
      </c>
      <c r="B10" s="2">
        <v>1</v>
      </c>
      <c r="C10" s="2">
        <v>1131</v>
      </c>
      <c r="D10" s="2">
        <v>84.888993645015532</v>
      </c>
      <c r="E10" s="2" t="s">
        <v>137</v>
      </c>
      <c r="F10" s="2" t="s">
        <v>137</v>
      </c>
      <c r="G10" s="2" t="s">
        <v>137</v>
      </c>
      <c r="H10" s="2" t="s">
        <v>137</v>
      </c>
      <c r="I10" s="2">
        <v>1</v>
      </c>
      <c r="J10" s="2">
        <v>1131</v>
      </c>
      <c r="K10" s="2" t="s">
        <v>60</v>
      </c>
      <c r="L10" s="2" t="s">
        <v>137</v>
      </c>
      <c r="M10" s="2" t="s">
        <v>137</v>
      </c>
      <c r="N10" s="2" t="s">
        <v>137</v>
      </c>
      <c r="O10" s="2" t="s">
        <v>137</v>
      </c>
      <c r="P10" s="2" t="s">
        <v>137</v>
      </c>
      <c r="Q10" s="2" t="s">
        <v>137</v>
      </c>
      <c r="R10" s="2" t="s">
        <v>137</v>
      </c>
    </row>
    <row r="11" spans="1:18" ht="20" customHeight="1">
      <c r="A11" s="32" t="s">
        <v>14</v>
      </c>
      <c r="B11" s="9">
        <v>5</v>
      </c>
      <c r="C11" s="9">
        <v>2856</v>
      </c>
      <c r="D11" s="9">
        <v>214.36159668449542</v>
      </c>
      <c r="E11" s="9" t="s">
        <v>137</v>
      </c>
      <c r="F11" s="9" t="s">
        <v>137</v>
      </c>
      <c r="G11" s="9" t="s">
        <v>137</v>
      </c>
      <c r="H11" s="9" t="s">
        <v>137</v>
      </c>
      <c r="I11" s="9">
        <v>5</v>
      </c>
      <c r="J11" s="9">
        <v>2856</v>
      </c>
      <c r="K11" s="9" t="s">
        <v>60</v>
      </c>
      <c r="L11" s="9" t="s">
        <v>137</v>
      </c>
      <c r="M11" s="9" t="s">
        <v>137</v>
      </c>
      <c r="N11" s="9" t="s">
        <v>137</v>
      </c>
      <c r="O11" s="13">
        <v>1</v>
      </c>
      <c r="P11" s="13">
        <v>1682</v>
      </c>
      <c r="Q11" s="13">
        <v>11568.308842436287</v>
      </c>
      <c r="R11" s="13">
        <v>3044.6798623426371</v>
      </c>
    </row>
    <row r="12" spans="1:18" ht="20" customHeight="1">
      <c r="A12" s="33" t="s">
        <v>186</v>
      </c>
      <c r="B12" s="2">
        <v>4</v>
      </c>
      <c r="C12" s="2">
        <v>13492</v>
      </c>
      <c r="D12" s="2">
        <v>17949.258060229095</v>
      </c>
      <c r="E12" s="2">
        <v>1</v>
      </c>
      <c r="F12" s="2">
        <v>7964</v>
      </c>
      <c r="G12" s="2">
        <v>17534.345277850982</v>
      </c>
      <c r="H12" s="2">
        <v>4773.2923422269387</v>
      </c>
      <c r="I12" s="2">
        <v>3</v>
      </c>
      <c r="J12" s="2">
        <v>5528</v>
      </c>
      <c r="K12" s="2" t="s">
        <v>60</v>
      </c>
      <c r="L12" s="2" t="s">
        <v>137</v>
      </c>
      <c r="M12" s="2" t="s">
        <v>137</v>
      </c>
      <c r="N12" s="2" t="s">
        <v>137</v>
      </c>
      <c r="O12" s="2" t="s">
        <v>137</v>
      </c>
      <c r="P12" s="2" t="s">
        <v>137</v>
      </c>
      <c r="Q12" s="2" t="s">
        <v>137</v>
      </c>
      <c r="R12" s="2" t="s">
        <v>137</v>
      </c>
    </row>
    <row r="13" spans="1:18" ht="20" customHeight="1">
      <c r="A13" s="32" t="s">
        <v>15</v>
      </c>
      <c r="B13" s="9">
        <v>2</v>
      </c>
      <c r="C13" s="9">
        <v>5121</v>
      </c>
      <c r="D13" s="9">
        <v>384.36475371894301</v>
      </c>
      <c r="E13" s="9" t="s">
        <v>137</v>
      </c>
      <c r="F13" s="9" t="s">
        <v>137</v>
      </c>
      <c r="G13" s="9" t="s">
        <v>137</v>
      </c>
      <c r="H13" s="9" t="s">
        <v>137</v>
      </c>
      <c r="I13" s="9">
        <v>2</v>
      </c>
      <c r="J13" s="9">
        <v>5121</v>
      </c>
      <c r="K13" s="9" t="s">
        <v>60</v>
      </c>
      <c r="L13" s="9" t="s">
        <v>137</v>
      </c>
      <c r="M13" s="9" t="s">
        <v>137</v>
      </c>
      <c r="N13" s="9" t="s">
        <v>137</v>
      </c>
      <c r="O13" s="13" t="s">
        <v>137</v>
      </c>
      <c r="P13" s="13" t="s">
        <v>137</v>
      </c>
      <c r="Q13" s="13" t="s">
        <v>137</v>
      </c>
      <c r="R13" s="13" t="s">
        <v>137</v>
      </c>
    </row>
    <row r="14" spans="1:18" ht="20" customHeight="1">
      <c r="A14" s="33" t="s">
        <v>16</v>
      </c>
      <c r="B14" s="2">
        <v>2</v>
      </c>
      <c r="C14" s="2">
        <v>133</v>
      </c>
      <c r="D14" s="2">
        <v>9.9825253357975825</v>
      </c>
      <c r="E14" s="2" t="s">
        <v>137</v>
      </c>
      <c r="F14" s="2" t="s">
        <v>137</v>
      </c>
      <c r="G14" s="2" t="s">
        <v>137</v>
      </c>
      <c r="H14" s="2" t="s">
        <v>137</v>
      </c>
      <c r="I14" s="2">
        <v>2</v>
      </c>
      <c r="J14" s="2">
        <v>133</v>
      </c>
      <c r="K14" s="2" t="s">
        <v>60</v>
      </c>
      <c r="L14" s="2" t="s">
        <v>137</v>
      </c>
      <c r="M14" s="2" t="s">
        <v>137</v>
      </c>
      <c r="N14" s="2" t="s">
        <v>137</v>
      </c>
      <c r="O14" s="2" t="s">
        <v>137</v>
      </c>
      <c r="P14" s="2" t="s">
        <v>137</v>
      </c>
      <c r="Q14" s="2" t="s">
        <v>137</v>
      </c>
      <c r="R14" s="2" t="s">
        <v>137</v>
      </c>
    </row>
    <row r="15" spans="1:18" ht="20" customHeight="1" thickBot="1">
      <c r="A15" s="32" t="s">
        <v>17</v>
      </c>
      <c r="B15" s="9">
        <v>26</v>
      </c>
      <c r="C15" s="9">
        <v>47000</v>
      </c>
      <c r="D15" s="9">
        <v>3527.6593291916265</v>
      </c>
      <c r="E15" s="9" t="s">
        <v>137</v>
      </c>
      <c r="F15" s="9" t="s">
        <v>137</v>
      </c>
      <c r="G15" s="9" t="s">
        <v>137</v>
      </c>
      <c r="H15" s="9" t="s">
        <v>137</v>
      </c>
      <c r="I15" s="9">
        <v>26</v>
      </c>
      <c r="J15" s="9">
        <v>47000</v>
      </c>
      <c r="K15" s="9" t="s">
        <v>60</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126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127</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178</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49</v>
      </c>
      <c r="C6" s="8">
        <f t="shared" ref="C6:D6" si="0">SUM(C7:C15)</f>
        <v>124133</v>
      </c>
      <c r="D6" s="8">
        <f t="shared" si="0"/>
        <v>37115.459556380491</v>
      </c>
      <c r="E6" s="8" t="s">
        <v>137</v>
      </c>
      <c r="F6" s="8" t="s">
        <v>137</v>
      </c>
      <c r="G6" s="8" t="s">
        <v>137</v>
      </c>
      <c r="H6" s="8" t="s">
        <v>137</v>
      </c>
      <c r="I6" s="8">
        <f t="shared" ref="I6:N6" si="1">SUM(I7:I15)</f>
        <v>46</v>
      </c>
      <c r="J6" s="8">
        <f t="shared" si="1"/>
        <v>121554</v>
      </c>
      <c r="K6" s="8">
        <f t="shared" si="1"/>
        <v>35785.499691102654</v>
      </c>
      <c r="L6" s="8">
        <f t="shared" si="1"/>
        <v>3</v>
      </c>
      <c r="M6" s="8">
        <f t="shared" si="1"/>
        <v>2579</v>
      </c>
      <c r="N6" s="8">
        <f t="shared" si="1"/>
        <v>1329.9598652778398</v>
      </c>
      <c r="O6" s="8">
        <f>SUM(O7:O15)</f>
        <v>2</v>
      </c>
      <c r="P6" s="8">
        <f>SUM(P7:P15)</f>
        <v>32630</v>
      </c>
      <c r="Q6" s="8">
        <f>SUM(Q7:Q15)</f>
        <v>22610.251939310969</v>
      </c>
      <c r="R6" s="8">
        <f>SUM(R7:R15)</f>
        <v>12356.249513179917</v>
      </c>
    </row>
    <row r="7" spans="1:18" ht="20" customHeight="1">
      <c r="A7" s="32" t="s">
        <v>10</v>
      </c>
      <c r="B7" s="9">
        <v>2</v>
      </c>
      <c r="C7" s="9">
        <v>5319</v>
      </c>
      <c r="D7" s="9">
        <v>6144.7512762836905</v>
      </c>
      <c r="E7" s="9" t="s">
        <v>137</v>
      </c>
      <c r="F7" s="9" t="s">
        <v>137</v>
      </c>
      <c r="G7" s="9" t="s">
        <v>137</v>
      </c>
      <c r="H7" s="9" t="s">
        <v>137</v>
      </c>
      <c r="I7" s="9">
        <v>2</v>
      </c>
      <c r="J7" s="9">
        <v>5319</v>
      </c>
      <c r="K7" s="9">
        <v>6144.7512762836905</v>
      </c>
      <c r="L7" s="9" t="s">
        <v>137</v>
      </c>
      <c r="M7" s="9" t="s">
        <v>137</v>
      </c>
      <c r="N7" s="9" t="s">
        <v>137</v>
      </c>
      <c r="O7" s="13" t="s">
        <v>137</v>
      </c>
      <c r="P7" s="13" t="s">
        <v>137</v>
      </c>
      <c r="Q7" s="13" t="s">
        <v>137</v>
      </c>
      <c r="R7" s="13" t="s">
        <v>137</v>
      </c>
    </row>
    <row r="8" spans="1:18" ht="20" customHeight="1">
      <c r="A8" s="33" t="s">
        <v>11</v>
      </c>
      <c r="B8" s="2">
        <v>1</v>
      </c>
      <c r="C8" s="2">
        <v>321</v>
      </c>
      <c r="D8" s="2">
        <v>74.097425191535919</v>
      </c>
      <c r="E8" s="2" t="s">
        <v>137</v>
      </c>
      <c r="F8" s="2" t="s">
        <v>137</v>
      </c>
      <c r="G8" s="2" t="s">
        <v>137</v>
      </c>
      <c r="H8" s="2" t="s">
        <v>137</v>
      </c>
      <c r="I8" s="2">
        <v>1</v>
      </c>
      <c r="J8" s="2">
        <v>321</v>
      </c>
      <c r="K8" s="2">
        <v>74.097425191535919</v>
      </c>
      <c r="L8" s="2" t="s">
        <v>137</v>
      </c>
      <c r="M8" s="2" t="s">
        <v>137</v>
      </c>
      <c r="N8" s="2" t="s">
        <v>137</v>
      </c>
      <c r="O8" s="2" t="s">
        <v>137</v>
      </c>
      <c r="P8" s="2" t="s">
        <v>137</v>
      </c>
      <c r="Q8" s="2" t="s">
        <v>137</v>
      </c>
      <c r="R8" s="2" t="s">
        <v>137</v>
      </c>
    </row>
    <row r="9" spans="1:18" ht="20" customHeight="1">
      <c r="A9" s="32" t="s">
        <v>12</v>
      </c>
      <c r="B9" s="9">
        <v>8</v>
      </c>
      <c r="C9" s="9">
        <v>1232</v>
      </c>
      <c r="D9" s="9">
        <v>5504.9051902697393</v>
      </c>
      <c r="E9" s="9" t="s">
        <v>137</v>
      </c>
      <c r="F9" s="9" t="s">
        <v>137</v>
      </c>
      <c r="G9" s="9" t="s">
        <v>137</v>
      </c>
      <c r="H9" s="9" t="s">
        <v>137</v>
      </c>
      <c r="I9" s="9">
        <v>8</v>
      </c>
      <c r="J9" s="9">
        <v>1232</v>
      </c>
      <c r="K9" s="9">
        <v>5504.9051902697393</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v>1</v>
      </c>
      <c r="P10" s="2">
        <v>21342</v>
      </c>
      <c r="Q10" s="2">
        <v>21658.532769442034</v>
      </c>
      <c r="R10" s="2">
        <v>11604.723787917283</v>
      </c>
    </row>
    <row r="11" spans="1:18" ht="20" customHeight="1">
      <c r="A11" s="32" t="s">
        <v>14</v>
      </c>
      <c r="B11" s="9">
        <v>2</v>
      </c>
      <c r="C11" s="9">
        <v>29132</v>
      </c>
      <c r="D11" s="9">
        <v>14890.262898850138</v>
      </c>
      <c r="E11" s="9" t="s">
        <v>137</v>
      </c>
      <c r="F11" s="9" t="s">
        <v>137</v>
      </c>
      <c r="G11" s="9" t="s">
        <v>137</v>
      </c>
      <c r="H11" s="9" t="s">
        <v>137</v>
      </c>
      <c r="I11" s="9">
        <v>1</v>
      </c>
      <c r="J11" s="9">
        <v>28567</v>
      </c>
      <c r="K11" s="9">
        <v>13747.265656815582</v>
      </c>
      <c r="L11" s="9">
        <v>1</v>
      </c>
      <c r="M11" s="9">
        <v>565</v>
      </c>
      <c r="N11" s="9">
        <v>1142.9972420345564</v>
      </c>
      <c r="O11" s="13" t="s">
        <v>137</v>
      </c>
      <c r="P11" s="13" t="s">
        <v>137</v>
      </c>
      <c r="Q11" s="13" t="s">
        <v>137</v>
      </c>
      <c r="R11" s="13" t="s">
        <v>137</v>
      </c>
    </row>
    <row r="12" spans="1:18" ht="20" customHeight="1">
      <c r="A12" s="33" t="s">
        <v>186</v>
      </c>
      <c r="B12" s="2">
        <v>7</v>
      </c>
      <c r="C12" s="2">
        <v>10898</v>
      </c>
      <c r="D12" s="2">
        <v>1630.6175777350159</v>
      </c>
      <c r="E12" s="2" t="s">
        <v>137</v>
      </c>
      <c r="F12" s="2" t="s">
        <v>137</v>
      </c>
      <c r="G12" s="2" t="s">
        <v>137</v>
      </c>
      <c r="H12" s="2" t="s">
        <v>137</v>
      </c>
      <c r="I12" s="2">
        <v>5</v>
      </c>
      <c r="J12" s="2">
        <v>8884</v>
      </c>
      <c r="K12" s="2">
        <v>1443.6549544917325</v>
      </c>
      <c r="L12" s="2">
        <v>2</v>
      </c>
      <c r="M12" s="2">
        <v>2014</v>
      </c>
      <c r="N12" s="2">
        <v>186.96262324328342</v>
      </c>
      <c r="O12" s="2">
        <v>1</v>
      </c>
      <c r="P12" s="2">
        <v>11288</v>
      </c>
      <c r="Q12" s="2">
        <v>951.71916986893518</v>
      </c>
      <c r="R12" s="2">
        <v>751.52572526263384</v>
      </c>
    </row>
    <row r="13" spans="1:18" ht="20" customHeight="1">
      <c r="A13" s="32" t="s">
        <v>15</v>
      </c>
      <c r="B13" s="9">
        <v>1</v>
      </c>
      <c r="C13" s="9">
        <v>35256</v>
      </c>
      <c r="D13" s="9">
        <v>1084.7863048040858</v>
      </c>
      <c r="E13" s="9" t="s">
        <v>137</v>
      </c>
      <c r="F13" s="9" t="s">
        <v>137</v>
      </c>
      <c r="G13" s="9" t="s">
        <v>137</v>
      </c>
      <c r="H13" s="9" t="s">
        <v>137</v>
      </c>
      <c r="I13" s="9">
        <v>1</v>
      </c>
      <c r="J13" s="9">
        <v>35256</v>
      </c>
      <c r="K13" s="9">
        <v>1084.7863048040858</v>
      </c>
      <c r="L13" s="9" t="s">
        <v>137</v>
      </c>
      <c r="M13" s="9" t="s">
        <v>137</v>
      </c>
      <c r="N13" s="9" t="s">
        <v>137</v>
      </c>
      <c r="O13" s="13" t="s">
        <v>137</v>
      </c>
      <c r="P13" s="13" t="s">
        <v>137</v>
      </c>
      <c r="Q13" s="13" t="s">
        <v>137</v>
      </c>
      <c r="R13" s="13" t="s">
        <v>137</v>
      </c>
    </row>
    <row r="14" spans="1:18" ht="20" customHeight="1">
      <c r="A14" s="33" t="s">
        <v>16</v>
      </c>
      <c r="B14" s="2">
        <v>6</v>
      </c>
      <c r="C14" s="2">
        <v>722</v>
      </c>
      <c r="D14" s="2">
        <v>5241.5925801090971</v>
      </c>
      <c r="E14" s="2" t="s">
        <v>137</v>
      </c>
      <c r="F14" s="2" t="s">
        <v>137</v>
      </c>
      <c r="G14" s="2" t="s">
        <v>137</v>
      </c>
      <c r="H14" s="2" t="s">
        <v>137</v>
      </c>
      <c r="I14" s="2">
        <v>6</v>
      </c>
      <c r="J14" s="2">
        <v>722</v>
      </c>
      <c r="K14" s="2">
        <v>5241.5925801090971</v>
      </c>
      <c r="L14" s="2" t="s">
        <v>137</v>
      </c>
      <c r="M14" s="2" t="s">
        <v>137</v>
      </c>
      <c r="N14" s="2" t="s">
        <v>137</v>
      </c>
      <c r="O14" s="2" t="s">
        <v>137</v>
      </c>
      <c r="P14" s="2" t="s">
        <v>137</v>
      </c>
      <c r="Q14" s="2" t="s">
        <v>137</v>
      </c>
      <c r="R14" s="2" t="s">
        <v>137</v>
      </c>
    </row>
    <row r="15" spans="1:18" ht="20" customHeight="1" thickBot="1">
      <c r="A15" s="32" t="s">
        <v>17</v>
      </c>
      <c r="B15" s="9">
        <v>22</v>
      </c>
      <c r="C15" s="9">
        <v>41253</v>
      </c>
      <c r="D15" s="9">
        <v>2544.4463031371902</v>
      </c>
      <c r="E15" s="9" t="s">
        <v>137</v>
      </c>
      <c r="F15" s="9" t="s">
        <v>137</v>
      </c>
      <c r="G15" s="9" t="s">
        <v>137</v>
      </c>
      <c r="H15" s="9" t="s">
        <v>137</v>
      </c>
      <c r="I15" s="9">
        <v>22</v>
      </c>
      <c r="J15" s="9">
        <v>41253</v>
      </c>
      <c r="K15" s="9">
        <v>2544.4463031371902</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128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129</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5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179</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4</v>
      </c>
      <c r="C6" s="8">
        <f t="shared" ref="C6:D6" si="0">SUM(C7:C15)</f>
        <v>106883</v>
      </c>
      <c r="D6" s="8">
        <f t="shared" si="0"/>
        <v>44696.227377722549</v>
      </c>
      <c r="E6" s="8">
        <f>SUM(E7:E15)</f>
        <v>1</v>
      </c>
      <c r="F6" s="8">
        <f>SUM(F7:F15)</f>
        <v>21637</v>
      </c>
      <c r="G6" s="8">
        <f>SUM(G7:G15)</f>
        <v>27074.516225902215</v>
      </c>
      <c r="H6" s="8">
        <f>SUM(H7:H15)</f>
        <v>5446.9072020332906</v>
      </c>
      <c r="I6" s="8">
        <f t="shared" ref="I6:N6" si="1">SUM(I7:I15)</f>
        <v>1</v>
      </c>
      <c r="J6" s="8">
        <f t="shared" si="1"/>
        <v>8115</v>
      </c>
      <c r="K6" s="8">
        <f t="shared" si="1"/>
        <v>988.17412230706964</v>
      </c>
      <c r="L6" s="8">
        <f t="shared" si="1"/>
        <v>2</v>
      </c>
      <c r="M6" s="8">
        <f t="shared" si="1"/>
        <v>77131</v>
      </c>
      <c r="N6" s="8">
        <f t="shared" si="1"/>
        <v>16633.537029513256</v>
      </c>
      <c r="O6" s="8" t="s">
        <v>137</v>
      </c>
      <c r="P6" s="8" t="s">
        <v>137</v>
      </c>
      <c r="Q6" s="8" t="s">
        <v>137</v>
      </c>
      <c r="R6" s="8" t="s">
        <v>137</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v>1</v>
      </c>
      <c r="C10" s="2">
        <v>21637</v>
      </c>
      <c r="D10" s="2">
        <v>27074.516225902215</v>
      </c>
      <c r="E10" s="2">
        <v>1</v>
      </c>
      <c r="F10" s="2">
        <v>21637</v>
      </c>
      <c r="G10" s="2">
        <v>27074.516225902215</v>
      </c>
      <c r="H10" s="2">
        <v>5446.9072020332906</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t="s">
        <v>137</v>
      </c>
      <c r="C11" s="9" t="s">
        <v>137</v>
      </c>
      <c r="D11" s="9" t="s">
        <v>137</v>
      </c>
      <c r="E11" s="9" t="s">
        <v>137</v>
      </c>
      <c r="F11" s="9" t="s">
        <v>137</v>
      </c>
      <c r="G11" s="9" t="s">
        <v>137</v>
      </c>
      <c r="H11" s="9" t="s">
        <v>137</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1</v>
      </c>
      <c r="C12" s="2">
        <v>33000</v>
      </c>
      <c r="D12" s="2">
        <v>12077.12953601536</v>
      </c>
      <c r="E12" s="2" t="s">
        <v>137</v>
      </c>
      <c r="F12" s="2" t="s">
        <v>137</v>
      </c>
      <c r="G12" s="2" t="s">
        <v>137</v>
      </c>
      <c r="H12" s="2" t="s">
        <v>137</v>
      </c>
      <c r="I12" s="2" t="s">
        <v>137</v>
      </c>
      <c r="J12" s="2" t="s">
        <v>137</v>
      </c>
      <c r="K12" s="2" t="s">
        <v>137</v>
      </c>
      <c r="L12" s="2">
        <v>1</v>
      </c>
      <c r="M12" s="2">
        <v>33000</v>
      </c>
      <c r="N12" s="2">
        <v>12077.12953601536</v>
      </c>
      <c r="O12" s="2" t="s">
        <v>137</v>
      </c>
      <c r="P12" s="2" t="s">
        <v>137</v>
      </c>
      <c r="Q12" s="2" t="s">
        <v>137</v>
      </c>
      <c r="R12" s="2" t="s">
        <v>137</v>
      </c>
    </row>
    <row r="13" spans="1:18" ht="20" customHeight="1">
      <c r="A13" s="32" t="s">
        <v>15</v>
      </c>
      <c r="B13" s="9">
        <v>1</v>
      </c>
      <c r="C13" s="9">
        <v>44131</v>
      </c>
      <c r="D13" s="9">
        <v>4556.4074934978971</v>
      </c>
      <c r="E13" s="9" t="s">
        <v>137</v>
      </c>
      <c r="F13" s="9" t="s">
        <v>137</v>
      </c>
      <c r="G13" s="9" t="s">
        <v>137</v>
      </c>
      <c r="H13" s="9" t="s">
        <v>137</v>
      </c>
      <c r="I13" s="9" t="s">
        <v>137</v>
      </c>
      <c r="J13" s="9" t="s">
        <v>137</v>
      </c>
      <c r="K13" s="9" t="s">
        <v>137</v>
      </c>
      <c r="L13" s="9">
        <v>1</v>
      </c>
      <c r="M13" s="9">
        <v>44131</v>
      </c>
      <c r="N13" s="9">
        <v>4556.4074934978971</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v>
      </c>
      <c r="C15" s="9">
        <v>8115</v>
      </c>
      <c r="D15" s="9">
        <v>988.17412230706964</v>
      </c>
      <c r="E15" s="9" t="s">
        <v>137</v>
      </c>
      <c r="F15" s="9" t="s">
        <v>137</v>
      </c>
      <c r="G15" s="9" t="s">
        <v>137</v>
      </c>
      <c r="H15" s="9" t="s">
        <v>137</v>
      </c>
      <c r="I15" s="9">
        <v>1</v>
      </c>
      <c r="J15" s="9">
        <v>8115</v>
      </c>
      <c r="K15" s="9">
        <v>988.17412230706964</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130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131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1"/>
  <sheetViews>
    <sheetView workbookViewId="0">
      <selection activeCell="A6" sqref="A6"/>
    </sheetView>
  </sheetViews>
  <sheetFormatPr baseColWidth="10" defaultColWidth="10.6640625" defaultRowHeight="13"/>
  <cols>
    <col min="1" max="1" width="13.6640625" style="1" customWidth="1"/>
    <col min="2" max="16384" width="10.6640625" style="1"/>
  </cols>
  <sheetData>
    <row r="1" spans="1:18" s="15" customFormat="1" ht="30" customHeight="1" thickBot="1">
      <c r="A1" s="53" t="s">
        <v>145</v>
      </c>
      <c r="B1" s="53"/>
      <c r="C1" s="53"/>
      <c r="D1" s="53"/>
      <c r="E1" s="53"/>
      <c r="F1" s="53"/>
      <c r="G1" s="53"/>
      <c r="H1" s="53"/>
      <c r="I1" s="53"/>
      <c r="J1" s="53"/>
      <c r="K1" s="53"/>
      <c r="L1" s="53"/>
      <c r="M1" s="53"/>
      <c r="N1" s="53"/>
      <c r="O1" s="53"/>
      <c r="P1" s="53"/>
      <c r="Q1" s="53"/>
      <c r="R1" s="53"/>
    </row>
    <row r="2" spans="1:18" s="15" customFormat="1"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ht="12.75" customHeight="1">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8</v>
      </c>
      <c r="C6" s="8">
        <f t="shared" ref="C6:D6" si="0">SUM(C7:C15)</f>
        <v>42607</v>
      </c>
      <c r="D6" s="8">
        <f t="shared" si="0"/>
        <v>13601.865388516177</v>
      </c>
      <c r="E6" s="8" t="s">
        <v>137</v>
      </c>
      <c r="F6" s="8" t="s">
        <v>137</v>
      </c>
      <c r="G6" s="8" t="s">
        <v>137</v>
      </c>
      <c r="H6" s="8" t="s">
        <v>137</v>
      </c>
      <c r="I6" s="8">
        <f t="shared" ref="I6:N6" si="1">SUM(I7:I15)</f>
        <v>4</v>
      </c>
      <c r="J6" s="8">
        <f t="shared" si="1"/>
        <v>8150</v>
      </c>
      <c r="K6" s="8">
        <f t="shared" si="1"/>
        <v>7587.5042258600097</v>
      </c>
      <c r="L6" s="8">
        <f t="shared" si="1"/>
        <v>4</v>
      </c>
      <c r="M6" s="8">
        <f t="shared" si="1"/>
        <v>34457</v>
      </c>
      <c r="N6" s="8">
        <f t="shared" si="1"/>
        <v>6014.3611626561687</v>
      </c>
      <c r="O6" s="8" t="s">
        <v>137</v>
      </c>
      <c r="P6" s="8" t="s">
        <v>137</v>
      </c>
      <c r="Q6" s="8" t="s">
        <v>137</v>
      </c>
      <c r="R6" s="8" t="s">
        <v>137</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v>1</v>
      </c>
      <c r="C8" s="2">
        <v>2500</v>
      </c>
      <c r="D8" s="2">
        <v>210.35392047119277</v>
      </c>
      <c r="E8" s="2" t="s">
        <v>137</v>
      </c>
      <c r="F8" s="2" t="s">
        <v>137</v>
      </c>
      <c r="G8" s="2" t="s">
        <v>137</v>
      </c>
      <c r="H8" s="2" t="s">
        <v>137</v>
      </c>
      <c r="I8" s="2">
        <v>1</v>
      </c>
      <c r="J8" s="2">
        <v>2500</v>
      </c>
      <c r="K8" s="2">
        <v>210.35392047119277</v>
      </c>
      <c r="L8" s="2" t="s">
        <v>137</v>
      </c>
      <c r="M8" s="2" t="s">
        <v>137</v>
      </c>
      <c r="N8" s="2" t="s">
        <v>137</v>
      </c>
      <c r="O8" s="2" t="s">
        <v>137</v>
      </c>
      <c r="P8" s="2" t="s">
        <v>137</v>
      </c>
      <c r="Q8" s="2" t="s">
        <v>137</v>
      </c>
      <c r="R8" s="2" t="s">
        <v>137</v>
      </c>
    </row>
    <row r="9" spans="1:18" ht="20" customHeight="1">
      <c r="A9" s="32" t="s">
        <v>12</v>
      </c>
      <c r="B9" s="9" t="s">
        <v>137</v>
      </c>
      <c r="C9" s="9" t="s">
        <v>137</v>
      </c>
      <c r="D9" s="9" t="s">
        <v>137</v>
      </c>
      <c r="E9" s="9" t="s">
        <v>137</v>
      </c>
      <c r="F9" s="9" t="s">
        <v>137</v>
      </c>
      <c r="G9" s="9" t="s">
        <v>137</v>
      </c>
      <c r="H9" s="9" t="s">
        <v>137</v>
      </c>
      <c r="I9" s="9" t="s">
        <v>137</v>
      </c>
      <c r="J9" s="9" t="s">
        <v>137</v>
      </c>
      <c r="K9" s="9" t="s">
        <v>137</v>
      </c>
      <c r="L9" s="9" t="s">
        <v>137</v>
      </c>
      <c r="M9" s="9" t="s">
        <v>137</v>
      </c>
      <c r="N9" s="9" t="s">
        <v>137</v>
      </c>
      <c r="O9" s="13" t="s">
        <v>137</v>
      </c>
      <c r="P9" s="13" t="s">
        <v>137</v>
      </c>
      <c r="Q9" s="13" t="s">
        <v>137</v>
      </c>
      <c r="R9" s="13" t="s">
        <v>137</v>
      </c>
    </row>
    <row r="10" spans="1:18" ht="20" customHeight="1">
      <c r="A10" s="33" t="s">
        <v>13</v>
      </c>
      <c r="B10" s="2">
        <v>2</v>
      </c>
      <c r="C10" s="2">
        <v>5000</v>
      </c>
      <c r="D10" s="2">
        <v>6557.8901501776736</v>
      </c>
      <c r="E10" s="2" t="s">
        <v>137</v>
      </c>
      <c r="F10" s="2" t="s">
        <v>137</v>
      </c>
      <c r="G10" s="2" t="s">
        <v>137</v>
      </c>
      <c r="H10" s="2" t="s">
        <v>137</v>
      </c>
      <c r="I10" s="2">
        <v>1</v>
      </c>
      <c r="J10" s="2">
        <v>5000</v>
      </c>
      <c r="K10" s="2">
        <v>5790.7429249712641</v>
      </c>
      <c r="L10" s="2">
        <v>1</v>
      </c>
      <c r="M10" s="2" t="s">
        <v>60</v>
      </c>
      <c r="N10" s="2">
        <v>767.14722520640976</v>
      </c>
      <c r="O10" s="2" t="s">
        <v>137</v>
      </c>
      <c r="P10" s="2" t="s">
        <v>137</v>
      </c>
      <c r="Q10" s="2" t="s">
        <v>137</v>
      </c>
      <c r="R10" s="2" t="s">
        <v>137</v>
      </c>
    </row>
    <row r="11" spans="1:18" ht="20" customHeight="1">
      <c r="A11" s="32" t="s">
        <v>14</v>
      </c>
      <c r="B11" s="9">
        <v>1</v>
      </c>
      <c r="C11" s="9">
        <v>650</v>
      </c>
      <c r="D11" s="9">
        <v>1560.8260898962503</v>
      </c>
      <c r="E11" s="9" t="s">
        <v>137</v>
      </c>
      <c r="F11" s="9" t="s">
        <v>137</v>
      </c>
      <c r="G11" s="9" t="s">
        <v>137</v>
      </c>
      <c r="H11" s="9" t="s">
        <v>137</v>
      </c>
      <c r="I11" s="9">
        <v>1</v>
      </c>
      <c r="J11" s="9">
        <v>650</v>
      </c>
      <c r="K11" s="9">
        <v>1560.8260898962503</v>
      </c>
      <c r="L11" s="9" t="s">
        <v>137</v>
      </c>
      <c r="M11" s="9" t="s">
        <v>137</v>
      </c>
      <c r="N11" s="9" t="s">
        <v>137</v>
      </c>
      <c r="O11" s="13" t="s">
        <v>137</v>
      </c>
      <c r="P11" s="13" t="s">
        <v>137</v>
      </c>
      <c r="Q11" s="13" t="s">
        <v>137</v>
      </c>
      <c r="R11" s="13" t="s">
        <v>137</v>
      </c>
    </row>
    <row r="12" spans="1:18" ht="20" customHeight="1">
      <c r="A12" s="33" t="s">
        <v>186</v>
      </c>
      <c r="B12" s="2">
        <v>2</v>
      </c>
      <c r="C12" s="2">
        <v>1100</v>
      </c>
      <c r="D12" s="2">
        <v>2735.3154181911063</v>
      </c>
      <c r="E12" s="2" t="s">
        <v>137</v>
      </c>
      <c r="F12" s="2" t="s">
        <v>137</v>
      </c>
      <c r="G12" s="2" t="s">
        <v>137</v>
      </c>
      <c r="H12" s="2" t="s">
        <v>137</v>
      </c>
      <c r="I12" s="2">
        <v>1</v>
      </c>
      <c r="J12" s="2" t="s">
        <v>60</v>
      </c>
      <c r="K12" s="2">
        <v>25.58129052130209</v>
      </c>
      <c r="L12" s="2">
        <v>1</v>
      </c>
      <c r="M12" s="2">
        <v>1100</v>
      </c>
      <c r="N12" s="2">
        <v>2709.7341276698044</v>
      </c>
      <c r="O12" s="2" t="s">
        <v>137</v>
      </c>
      <c r="P12" s="2" t="s">
        <v>137</v>
      </c>
      <c r="Q12" s="2" t="s">
        <v>137</v>
      </c>
      <c r="R12" s="2" t="s">
        <v>137</v>
      </c>
    </row>
    <row r="13" spans="1:18" ht="20" customHeight="1">
      <c r="A13" s="32" t="s">
        <v>15</v>
      </c>
      <c r="B13" s="9">
        <v>1</v>
      </c>
      <c r="C13" s="9">
        <v>32732</v>
      </c>
      <c r="D13" s="9">
        <v>1436.6421504180782</v>
      </c>
      <c r="E13" s="9" t="s">
        <v>137</v>
      </c>
      <c r="F13" s="9" t="s">
        <v>137</v>
      </c>
      <c r="G13" s="9" t="s">
        <v>137</v>
      </c>
      <c r="H13" s="9" t="s">
        <v>137</v>
      </c>
      <c r="I13" s="9" t="s">
        <v>137</v>
      </c>
      <c r="J13" s="9" t="s">
        <v>137</v>
      </c>
      <c r="K13" s="9" t="s">
        <v>137</v>
      </c>
      <c r="L13" s="9">
        <v>1</v>
      </c>
      <c r="M13" s="9">
        <v>32732</v>
      </c>
      <c r="N13" s="9">
        <v>1436.6421504180782</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v>
      </c>
      <c r="C15" s="9">
        <v>625</v>
      </c>
      <c r="D15" s="9">
        <v>1100.8376593618764</v>
      </c>
      <c r="E15" s="9" t="s">
        <v>137</v>
      </c>
      <c r="F15" s="9" t="s">
        <v>137</v>
      </c>
      <c r="G15" s="9" t="s">
        <v>137</v>
      </c>
      <c r="H15" s="9" t="s">
        <v>137</v>
      </c>
      <c r="I15" s="9" t="s">
        <v>137</v>
      </c>
      <c r="J15" s="9" t="s">
        <v>137</v>
      </c>
      <c r="K15" s="9" t="s">
        <v>137</v>
      </c>
      <c r="L15" s="9">
        <v>1</v>
      </c>
      <c r="M15" s="9">
        <v>625</v>
      </c>
      <c r="N15" s="9">
        <v>1100.8376593618764</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78</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63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E3:H3"/>
    <mergeCell ref="A19:R19"/>
    <mergeCell ref="A17:R17"/>
    <mergeCell ref="A21:R21"/>
    <mergeCell ref="I4:I5"/>
    <mergeCell ref="A18:N18"/>
    <mergeCell ref="A20:N20"/>
    <mergeCell ref="B4:B5"/>
    <mergeCell ref="C4:C5"/>
    <mergeCell ref="D4:D5"/>
    <mergeCell ref="J4:J5"/>
    <mergeCell ref="M4:M5"/>
    <mergeCell ref="N4:N5"/>
    <mergeCell ref="B3:D3"/>
    <mergeCell ref="A1:R1"/>
    <mergeCell ref="A2:A5"/>
    <mergeCell ref="F4:F5"/>
    <mergeCell ref="P4:P5"/>
    <mergeCell ref="Q4:R4"/>
    <mergeCell ref="B2:N2"/>
    <mergeCell ref="O2:R2"/>
    <mergeCell ref="O3:R3"/>
    <mergeCell ref="I3:K3"/>
    <mergeCell ref="L3:N3"/>
    <mergeCell ref="E4:E5"/>
    <mergeCell ref="K4:K5"/>
    <mergeCell ref="L4:L5"/>
    <mergeCell ref="G4:H4"/>
    <mergeCell ref="O4:O5"/>
  </mergeCells>
  <hyperlinks>
    <hyperlink ref="A21:N21" location="'Table of contents'!A1" display="Back to table of contents"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180</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39</v>
      </c>
      <c r="C6" s="8">
        <f t="shared" ref="C6:D6" si="0">SUM(C7:C15)</f>
        <v>438990</v>
      </c>
      <c r="D6" s="8">
        <f t="shared" si="0"/>
        <v>62464.333344242259</v>
      </c>
      <c r="E6" s="8">
        <f>SUM(E7:E15)</f>
        <v>5</v>
      </c>
      <c r="F6" s="8">
        <f>SUM(F7:F15)</f>
        <v>45584</v>
      </c>
      <c r="G6" s="8">
        <f>SUM(G7:G15)</f>
        <v>12411.83388560077</v>
      </c>
      <c r="H6" s="8">
        <f>SUM(H7:H15)</f>
        <v>15897.772408473647</v>
      </c>
      <c r="I6" s="8">
        <f t="shared" ref="I6:N6" si="1">SUM(I7:I15)</f>
        <v>29</v>
      </c>
      <c r="J6" s="8">
        <f t="shared" si="1"/>
        <v>357177</v>
      </c>
      <c r="K6" s="8">
        <f t="shared" si="1"/>
        <v>47518.636519217398</v>
      </c>
      <c r="L6" s="8">
        <f t="shared" si="1"/>
        <v>5</v>
      </c>
      <c r="M6" s="8">
        <f t="shared" si="1"/>
        <v>36229</v>
      </c>
      <c r="N6" s="8">
        <f t="shared" si="1"/>
        <v>2533.862939424097</v>
      </c>
      <c r="O6" s="8">
        <f>SUM(O7:O15)</f>
        <v>1</v>
      </c>
      <c r="P6" s="8">
        <f>SUM(P7:P15)</f>
        <v>34147</v>
      </c>
      <c r="Q6" s="8">
        <f>SUM(Q7:Q15)</f>
        <v>7025.7120963623283</v>
      </c>
      <c r="R6" s="8">
        <f>SUM(R7:R15)</f>
        <v>1835.7909845151248</v>
      </c>
    </row>
    <row r="7" spans="1:18" ht="20" customHeight="1">
      <c r="A7" s="32" t="s">
        <v>10</v>
      </c>
      <c r="B7" s="9">
        <v>11</v>
      </c>
      <c r="C7" s="9">
        <v>47180</v>
      </c>
      <c r="D7" s="9">
        <v>8361.6815238478994</v>
      </c>
      <c r="E7" s="9" t="s">
        <v>137</v>
      </c>
      <c r="F7" s="9" t="s">
        <v>137</v>
      </c>
      <c r="G7" s="9" t="s">
        <v>137</v>
      </c>
      <c r="H7" s="9" t="s">
        <v>137</v>
      </c>
      <c r="I7" s="9">
        <v>10</v>
      </c>
      <c r="J7" s="9">
        <v>46844</v>
      </c>
      <c r="K7" s="9">
        <v>8329.0257495471524</v>
      </c>
      <c r="L7" s="9">
        <v>1</v>
      </c>
      <c r="M7" s="9">
        <v>336</v>
      </c>
      <c r="N7" s="9">
        <v>32.655774300746799</v>
      </c>
      <c r="O7" s="13" t="s">
        <v>137</v>
      </c>
      <c r="P7" s="13" t="s">
        <v>137</v>
      </c>
      <c r="Q7" s="13" t="s">
        <v>137</v>
      </c>
      <c r="R7" s="13" t="s">
        <v>137</v>
      </c>
    </row>
    <row r="8" spans="1:18" ht="20" customHeight="1">
      <c r="A8" s="33" t="s">
        <v>11</v>
      </c>
      <c r="B8" s="2">
        <v>8</v>
      </c>
      <c r="C8" s="2">
        <v>10923</v>
      </c>
      <c r="D8" s="2">
        <v>737.45160388018212</v>
      </c>
      <c r="E8" s="2">
        <v>1</v>
      </c>
      <c r="F8" s="2">
        <v>16</v>
      </c>
      <c r="G8" s="2">
        <v>13.014662678884619</v>
      </c>
      <c r="H8" s="2">
        <v>4.6106579059113404</v>
      </c>
      <c r="I8" s="2">
        <v>7</v>
      </c>
      <c r="J8" s="2">
        <v>10907</v>
      </c>
      <c r="K8" s="2">
        <v>724.43694120129749</v>
      </c>
      <c r="L8" s="2" t="s">
        <v>137</v>
      </c>
      <c r="M8" s="2" t="s">
        <v>137</v>
      </c>
      <c r="N8" s="2" t="s">
        <v>137</v>
      </c>
      <c r="O8" s="2" t="s">
        <v>137</v>
      </c>
      <c r="P8" s="2" t="s">
        <v>137</v>
      </c>
      <c r="Q8" s="2" t="s">
        <v>137</v>
      </c>
      <c r="R8" s="2" t="s">
        <v>137</v>
      </c>
    </row>
    <row r="9" spans="1:18" ht="20" customHeight="1">
      <c r="A9" s="32" t="s">
        <v>12</v>
      </c>
      <c r="B9" s="9">
        <v>5</v>
      </c>
      <c r="C9" s="9">
        <v>44521</v>
      </c>
      <c r="D9" s="9">
        <v>18796.405608351535</v>
      </c>
      <c r="E9" s="9">
        <v>2</v>
      </c>
      <c r="F9" s="9">
        <v>17708</v>
      </c>
      <c r="G9" s="9">
        <v>5017.152672056106</v>
      </c>
      <c r="H9" s="9">
        <v>7284.587661290826</v>
      </c>
      <c r="I9" s="9">
        <v>2</v>
      </c>
      <c r="J9" s="9">
        <v>26238</v>
      </c>
      <c r="K9" s="9">
        <v>13355.460956195366</v>
      </c>
      <c r="L9" s="9">
        <v>1</v>
      </c>
      <c r="M9" s="9">
        <v>575</v>
      </c>
      <c r="N9" s="9">
        <v>423.79198010006587</v>
      </c>
      <c r="O9" s="13" t="s">
        <v>137</v>
      </c>
      <c r="P9" s="13" t="s">
        <v>137</v>
      </c>
      <c r="Q9" s="13" t="s">
        <v>137</v>
      </c>
      <c r="R9" s="13" t="s">
        <v>137</v>
      </c>
    </row>
    <row r="10" spans="1:18" ht="20" customHeight="1">
      <c r="A10" s="33" t="s">
        <v>13</v>
      </c>
      <c r="B10" s="2">
        <v>1</v>
      </c>
      <c r="C10" s="2">
        <v>994</v>
      </c>
      <c r="D10" s="2">
        <v>700.56606430346369</v>
      </c>
      <c r="E10" s="2" t="s">
        <v>137</v>
      </c>
      <c r="F10" s="2" t="s">
        <v>137</v>
      </c>
      <c r="G10" s="2" t="s">
        <v>137</v>
      </c>
      <c r="H10" s="2" t="s">
        <v>137</v>
      </c>
      <c r="I10" s="2" t="s">
        <v>137</v>
      </c>
      <c r="J10" s="2" t="s">
        <v>137</v>
      </c>
      <c r="K10" s="2" t="s">
        <v>137</v>
      </c>
      <c r="L10" s="2">
        <v>1</v>
      </c>
      <c r="M10" s="2">
        <v>994</v>
      </c>
      <c r="N10" s="2">
        <v>700.56606430346369</v>
      </c>
      <c r="O10" s="2">
        <v>1</v>
      </c>
      <c r="P10" s="2">
        <v>34147</v>
      </c>
      <c r="Q10" s="2">
        <v>7025.7120963623283</v>
      </c>
      <c r="R10" s="2">
        <v>1835.7909845151248</v>
      </c>
    </row>
    <row r="11" spans="1:18" ht="20" customHeight="1">
      <c r="A11" s="32" t="s">
        <v>14</v>
      </c>
      <c r="B11" s="9">
        <v>5</v>
      </c>
      <c r="C11" s="9">
        <v>20380</v>
      </c>
      <c r="D11" s="9">
        <v>14526.288699780036</v>
      </c>
      <c r="E11" s="9" t="s">
        <v>137</v>
      </c>
      <c r="F11" s="9" t="s">
        <v>137</v>
      </c>
      <c r="G11" s="9" t="s">
        <v>137</v>
      </c>
      <c r="H11" s="9" t="s">
        <v>137</v>
      </c>
      <c r="I11" s="9">
        <v>5</v>
      </c>
      <c r="J11" s="9">
        <v>20380</v>
      </c>
      <c r="K11" s="9">
        <v>14526.288699780036</v>
      </c>
      <c r="L11" s="9" t="s">
        <v>137</v>
      </c>
      <c r="M11" s="9" t="s">
        <v>137</v>
      </c>
      <c r="N11" s="9" t="s">
        <v>137</v>
      </c>
      <c r="O11" s="13" t="s">
        <v>137</v>
      </c>
      <c r="P11" s="13" t="s">
        <v>137</v>
      </c>
      <c r="Q11" s="13" t="s">
        <v>137</v>
      </c>
      <c r="R11" s="13" t="s">
        <v>137</v>
      </c>
    </row>
    <row r="12" spans="1:18" ht="20" customHeight="1">
      <c r="A12" s="33" t="s">
        <v>186</v>
      </c>
      <c r="B12" s="2">
        <v>5</v>
      </c>
      <c r="C12" s="2">
        <v>280298</v>
      </c>
      <c r="D12" s="2">
        <v>14202.105881175437</v>
      </c>
      <c r="E12" s="2">
        <v>1</v>
      </c>
      <c r="F12" s="2">
        <v>27676</v>
      </c>
      <c r="G12" s="2">
        <v>3749.3257616978913</v>
      </c>
      <c r="H12" s="2">
        <v>5180.1299186877686</v>
      </c>
      <c r="I12" s="2">
        <v>4</v>
      </c>
      <c r="J12" s="2">
        <v>252622</v>
      </c>
      <c r="K12" s="2">
        <v>10452.780119477546</v>
      </c>
      <c r="L12" s="2" t="s">
        <v>137</v>
      </c>
      <c r="M12" s="2" t="s">
        <v>137</v>
      </c>
      <c r="N12" s="2" t="s">
        <v>137</v>
      </c>
      <c r="O12" s="2" t="s">
        <v>137</v>
      </c>
      <c r="P12" s="2" t="s">
        <v>137</v>
      </c>
      <c r="Q12" s="2" t="s">
        <v>137</v>
      </c>
      <c r="R12" s="2" t="s">
        <v>137</v>
      </c>
    </row>
    <row r="13" spans="1:18" ht="20" customHeight="1">
      <c r="A13" s="32" t="s">
        <v>15</v>
      </c>
      <c r="B13" s="9">
        <v>3</v>
      </c>
      <c r="C13" s="9">
        <v>34510</v>
      </c>
      <c r="D13" s="9">
        <v>1507.493173735822</v>
      </c>
      <c r="E13" s="9" t="s">
        <v>137</v>
      </c>
      <c r="F13" s="9" t="s">
        <v>137</v>
      </c>
      <c r="G13" s="9" t="s">
        <v>137</v>
      </c>
      <c r="H13" s="9" t="s">
        <v>137</v>
      </c>
      <c r="I13" s="9">
        <v>1</v>
      </c>
      <c r="J13" s="9">
        <v>186</v>
      </c>
      <c r="K13" s="9">
        <v>130.64405301600104</v>
      </c>
      <c r="L13" s="9">
        <v>2</v>
      </c>
      <c r="M13" s="9">
        <v>34324</v>
      </c>
      <c r="N13" s="9">
        <v>1376.849120719821</v>
      </c>
      <c r="O13" s="13" t="s">
        <v>137</v>
      </c>
      <c r="P13" s="13" t="s">
        <v>137</v>
      </c>
      <c r="Q13" s="13" t="s">
        <v>137</v>
      </c>
      <c r="R13" s="13" t="s">
        <v>137</v>
      </c>
    </row>
    <row r="14" spans="1:18" ht="20" customHeight="1">
      <c r="A14" s="33" t="s">
        <v>16</v>
      </c>
      <c r="B14" s="2">
        <v>1</v>
      </c>
      <c r="C14" s="2">
        <v>184</v>
      </c>
      <c r="D14" s="2">
        <v>3632.3407891678885</v>
      </c>
      <c r="E14" s="2">
        <v>1</v>
      </c>
      <c r="F14" s="2">
        <v>184</v>
      </c>
      <c r="G14" s="2">
        <v>3632.3407891678885</v>
      </c>
      <c r="H14" s="2">
        <v>3428.4441705891409</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t="s">
        <v>137</v>
      </c>
      <c r="C15" s="9" t="s">
        <v>137</v>
      </c>
      <c r="D15" s="9" t="s">
        <v>137</v>
      </c>
      <c r="E15" s="9" t="s">
        <v>137</v>
      </c>
      <c r="F15" s="9" t="s">
        <v>137</v>
      </c>
      <c r="G15" s="9" t="s">
        <v>137</v>
      </c>
      <c r="H15" s="9" t="s">
        <v>137</v>
      </c>
      <c r="I15" s="9" t="s">
        <v>137</v>
      </c>
      <c r="J15" s="9" t="s">
        <v>137</v>
      </c>
      <c r="K15" s="9" t="s">
        <v>137</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132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100" customHeight="1">
      <c r="A19" s="48" t="s">
        <v>133</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21"/>
  <sheetViews>
    <sheetView workbookViewId="0">
      <selection activeCell="A6" sqref="A6:A15"/>
    </sheetView>
  </sheetViews>
  <sheetFormatPr baseColWidth="10" defaultColWidth="10.6640625" defaultRowHeight="13"/>
  <cols>
    <col min="1" max="1" width="13.6640625" style="1" customWidth="1"/>
    <col min="2" max="16384" width="10.6640625" style="1"/>
  </cols>
  <sheetData>
    <row r="1" spans="1:18" ht="30" customHeight="1" thickBot="1">
      <c r="A1" s="53" t="s">
        <v>181</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16</v>
      </c>
      <c r="C6" s="8">
        <f t="shared" ref="C6:D6" si="0">SUM(C7:C15)</f>
        <v>153604</v>
      </c>
      <c r="D6" s="8">
        <f t="shared" si="0"/>
        <v>114639.1509495589</v>
      </c>
      <c r="E6" s="8">
        <f>SUM(E7:E15)</f>
        <v>1</v>
      </c>
      <c r="F6" s="8">
        <f>SUM(F7:F15)</f>
        <v>87800</v>
      </c>
      <c r="G6" s="8">
        <f>SUM(G7:G15)</f>
        <v>53634.483585206581</v>
      </c>
      <c r="H6" s="8">
        <f>SUM(H7:H15)</f>
        <v>81630.751132466059</v>
      </c>
      <c r="I6" s="8">
        <f t="shared" ref="I6:N6" si="1">SUM(I7:I15)</f>
        <v>12</v>
      </c>
      <c r="J6" s="8">
        <f t="shared" si="1"/>
        <v>60666</v>
      </c>
      <c r="K6" s="8">
        <f t="shared" si="1"/>
        <v>239068.36046413917</v>
      </c>
      <c r="L6" s="8">
        <f t="shared" si="1"/>
        <v>3</v>
      </c>
      <c r="M6" s="8">
        <f t="shared" si="1"/>
        <v>5138</v>
      </c>
      <c r="N6" s="8">
        <f t="shared" si="1"/>
        <v>-178063.69309978688</v>
      </c>
      <c r="O6" s="8" t="s">
        <v>137</v>
      </c>
      <c r="P6" s="8" t="s">
        <v>137</v>
      </c>
      <c r="Q6" s="8" t="s">
        <v>137</v>
      </c>
      <c r="R6" s="8" t="s">
        <v>137</v>
      </c>
    </row>
    <row r="7" spans="1:18" ht="20" customHeight="1">
      <c r="A7" s="32" t="s">
        <v>10</v>
      </c>
      <c r="B7" s="9">
        <v>1</v>
      </c>
      <c r="C7" s="9">
        <v>200</v>
      </c>
      <c r="D7" s="9">
        <v>-178750.12413203064</v>
      </c>
      <c r="E7" s="9" t="s">
        <v>137</v>
      </c>
      <c r="F7" s="9" t="s">
        <v>137</v>
      </c>
      <c r="G7" s="9" t="s">
        <v>137</v>
      </c>
      <c r="H7" s="9" t="s">
        <v>137</v>
      </c>
      <c r="I7" s="9" t="s">
        <v>137</v>
      </c>
      <c r="J7" s="9" t="s">
        <v>137</v>
      </c>
      <c r="K7" s="9" t="s">
        <v>137</v>
      </c>
      <c r="L7" s="9">
        <v>1</v>
      </c>
      <c r="M7" s="9">
        <v>200</v>
      </c>
      <c r="N7" s="9">
        <v>-178750.12413203064</v>
      </c>
      <c r="O7" s="13" t="s">
        <v>137</v>
      </c>
      <c r="P7" s="13" t="s">
        <v>137</v>
      </c>
      <c r="Q7" s="13" t="s">
        <v>137</v>
      </c>
      <c r="R7" s="13" t="s">
        <v>137</v>
      </c>
    </row>
    <row r="8" spans="1:18" ht="20" customHeight="1">
      <c r="A8" s="33" t="s">
        <v>11</v>
      </c>
      <c r="B8" s="2">
        <v>1</v>
      </c>
      <c r="C8" s="2">
        <v>821</v>
      </c>
      <c r="D8" s="2">
        <v>96.250066840324195</v>
      </c>
      <c r="E8" s="2" t="s">
        <v>137</v>
      </c>
      <c r="F8" s="2" t="s">
        <v>137</v>
      </c>
      <c r="G8" s="2" t="s">
        <v>137</v>
      </c>
      <c r="H8" s="2" t="s">
        <v>137</v>
      </c>
      <c r="I8" s="2">
        <v>1</v>
      </c>
      <c r="J8" s="2">
        <v>821</v>
      </c>
      <c r="K8" s="2">
        <v>96.250066840324195</v>
      </c>
      <c r="L8" s="2" t="s">
        <v>137</v>
      </c>
      <c r="M8" s="2" t="s">
        <v>137</v>
      </c>
      <c r="N8" s="2" t="s">
        <v>137</v>
      </c>
      <c r="O8" s="2" t="s">
        <v>137</v>
      </c>
      <c r="P8" s="2" t="s">
        <v>137</v>
      </c>
      <c r="Q8" s="2" t="s">
        <v>137</v>
      </c>
      <c r="R8" s="2" t="s">
        <v>137</v>
      </c>
    </row>
    <row r="9" spans="1:18" ht="20" customHeight="1">
      <c r="A9" s="32" t="s">
        <v>12</v>
      </c>
      <c r="B9" s="9">
        <v>4</v>
      </c>
      <c r="C9" s="9">
        <v>92312</v>
      </c>
      <c r="D9" s="9">
        <v>112295.07987728734</v>
      </c>
      <c r="E9" s="9">
        <v>1</v>
      </c>
      <c r="F9" s="9">
        <v>87800</v>
      </c>
      <c r="G9" s="9">
        <v>53634.483585206581</v>
      </c>
      <c r="H9" s="9">
        <v>81630.751132466059</v>
      </c>
      <c r="I9" s="9">
        <v>3</v>
      </c>
      <c r="J9" s="9">
        <v>4512</v>
      </c>
      <c r="K9" s="9">
        <v>58660.596292080758</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1</v>
      </c>
      <c r="C11" s="9">
        <v>900</v>
      </c>
      <c r="D11" s="9">
        <v>152.77788387353047</v>
      </c>
      <c r="E11" s="9" t="s">
        <v>137</v>
      </c>
      <c r="F11" s="9" t="s">
        <v>137</v>
      </c>
      <c r="G11" s="9" t="s">
        <v>137</v>
      </c>
      <c r="H11" s="9" t="s">
        <v>137</v>
      </c>
      <c r="I11" s="9">
        <v>1</v>
      </c>
      <c r="J11" s="9">
        <v>900</v>
      </c>
      <c r="K11" s="9">
        <v>152.77788387353047</v>
      </c>
      <c r="L11" s="9" t="s">
        <v>137</v>
      </c>
      <c r="M11" s="9" t="s">
        <v>137</v>
      </c>
      <c r="N11" s="9" t="s">
        <v>137</v>
      </c>
      <c r="O11" s="13" t="s">
        <v>137</v>
      </c>
      <c r="P11" s="13" t="s">
        <v>137</v>
      </c>
      <c r="Q11" s="13" t="s">
        <v>137</v>
      </c>
      <c r="R11" s="13" t="s">
        <v>137</v>
      </c>
    </row>
    <row r="12" spans="1:18" ht="20" customHeight="1">
      <c r="A12" s="33" t="s">
        <v>186</v>
      </c>
      <c r="B12" s="2">
        <v>3</v>
      </c>
      <c r="C12" s="2">
        <v>45654</v>
      </c>
      <c r="D12" s="2">
        <v>173897.8985402073</v>
      </c>
      <c r="E12" s="2" t="s">
        <v>137</v>
      </c>
      <c r="F12" s="2" t="s">
        <v>137</v>
      </c>
      <c r="G12" s="2" t="s">
        <v>137</v>
      </c>
      <c r="H12" s="2" t="s">
        <v>137</v>
      </c>
      <c r="I12" s="2">
        <v>3</v>
      </c>
      <c r="J12" s="2">
        <v>45654</v>
      </c>
      <c r="K12" s="2">
        <v>173897.8985402073</v>
      </c>
      <c r="L12" s="2" t="s">
        <v>137</v>
      </c>
      <c r="M12" s="2" t="s">
        <v>137</v>
      </c>
      <c r="N12" s="2" t="s">
        <v>137</v>
      </c>
      <c r="O12" s="2" t="s">
        <v>137</v>
      </c>
      <c r="P12" s="2" t="s">
        <v>137</v>
      </c>
      <c r="Q12" s="2" t="s">
        <v>137</v>
      </c>
      <c r="R12" s="2" t="s">
        <v>137</v>
      </c>
    </row>
    <row r="13" spans="1:18" ht="20" customHeight="1">
      <c r="A13" s="32" t="s">
        <v>15</v>
      </c>
      <c r="B13" s="9">
        <v>1</v>
      </c>
      <c r="C13" s="9">
        <v>6605</v>
      </c>
      <c r="D13" s="9">
        <v>209.30570090673672</v>
      </c>
      <c r="E13" s="9" t="s">
        <v>137</v>
      </c>
      <c r="F13" s="9" t="s">
        <v>137</v>
      </c>
      <c r="G13" s="9" t="s">
        <v>137</v>
      </c>
      <c r="H13" s="9" t="s">
        <v>137</v>
      </c>
      <c r="I13" s="9">
        <v>1</v>
      </c>
      <c r="J13" s="9">
        <v>6605</v>
      </c>
      <c r="K13" s="9">
        <v>209.30570090673672</v>
      </c>
      <c r="L13" s="9" t="s">
        <v>137</v>
      </c>
      <c r="M13" s="9" t="s">
        <v>137</v>
      </c>
      <c r="N13" s="9" t="s">
        <v>137</v>
      </c>
      <c r="O13" s="13" t="s">
        <v>137</v>
      </c>
      <c r="P13" s="13" t="s">
        <v>137</v>
      </c>
      <c r="Q13" s="13" t="s">
        <v>137</v>
      </c>
      <c r="R13" s="13" t="s">
        <v>137</v>
      </c>
    </row>
    <row r="14" spans="1:18" ht="20" customHeight="1">
      <c r="A14" s="34" t="s">
        <v>16</v>
      </c>
      <c r="B14" s="19" t="s">
        <v>137</v>
      </c>
      <c r="C14" s="19" t="s">
        <v>137</v>
      </c>
      <c r="D14" s="19" t="s">
        <v>137</v>
      </c>
      <c r="E14" s="19" t="s">
        <v>137</v>
      </c>
      <c r="F14" s="19" t="s">
        <v>137</v>
      </c>
      <c r="G14" s="19" t="s">
        <v>137</v>
      </c>
      <c r="H14" s="19" t="s">
        <v>137</v>
      </c>
      <c r="I14" s="19" t="s">
        <v>137</v>
      </c>
      <c r="J14" s="19" t="s">
        <v>137</v>
      </c>
      <c r="K14" s="19" t="s">
        <v>137</v>
      </c>
      <c r="L14" s="19" t="s">
        <v>137</v>
      </c>
      <c r="M14" s="19" t="s">
        <v>137</v>
      </c>
      <c r="N14" s="19" t="s">
        <v>137</v>
      </c>
      <c r="O14" s="2" t="s">
        <v>137</v>
      </c>
      <c r="P14" s="2" t="s">
        <v>137</v>
      </c>
      <c r="Q14" s="2" t="s">
        <v>137</v>
      </c>
      <c r="R14" s="2" t="s">
        <v>137</v>
      </c>
    </row>
    <row r="15" spans="1:18" ht="20" customHeight="1" thickBot="1">
      <c r="A15" s="32" t="s">
        <v>17</v>
      </c>
      <c r="B15" s="9">
        <v>5</v>
      </c>
      <c r="C15" s="9">
        <v>7112</v>
      </c>
      <c r="D15" s="9">
        <v>6737.9630124743135</v>
      </c>
      <c r="E15" s="9" t="s">
        <v>137</v>
      </c>
      <c r="F15" s="9" t="s">
        <v>137</v>
      </c>
      <c r="G15" s="9" t="s">
        <v>137</v>
      </c>
      <c r="H15" s="9" t="s">
        <v>137</v>
      </c>
      <c r="I15" s="9">
        <v>3</v>
      </c>
      <c r="J15" s="9">
        <v>2174</v>
      </c>
      <c r="K15" s="9">
        <v>6051.5319802305412</v>
      </c>
      <c r="L15" s="9">
        <v>2</v>
      </c>
      <c r="M15" s="9">
        <v>4938</v>
      </c>
      <c r="N15" s="9">
        <v>686.43103224377239</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134</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80" customHeight="1">
      <c r="A19" s="48" t="s">
        <v>135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2800-000000000000}"/>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R21"/>
  <sheetViews>
    <sheetView workbookViewId="0">
      <selection sqref="A1:R1"/>
    </sheetView>
  </sheetViews>
  <sheetFormatPr baseColWidth="10" defaultColWidth="10.6640625" defaultRowHeight="13"/>
  <cols>
    <col min="1" max="1" width="13.6640625" style="1" customWidth="1"/>
    <col min="2" max="16384" width="10.6640625" style="1"/>
  </cols>
  <sheetData>
    <row r="1" spans="1:18" ht="30" customHeight="1" thickBot="1">
      <c r="A1" s="53" t="s">
        <v>182</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16</v>
      </c>
      <c r="C6" s="8">
        <f t="shared" ref="C6:D6" si="0">SUM(C7:C15)</f>
        <v>535981</v>
      </c>
      <c r="D6" s="8">
        <f t="shared" si="0"/>
        <v>-21628.646229987957</v>
      </c>
      <c r="E6" s="8">
        <f>SUM(E7:E15)</f>
        <v>1</v>
      </c>
      <c r="F6" s="8">
        <f>SUM(F7:F15)</f>
        <v>129</v>
      </c>
      <c r="G6" s="8">
        <f>SUM(G7:G15)</f>
        <v>24.57840101203919</v>
      </c>
      <c r="H6" s="8">
        <f>SUM(H7:H15)</f>
        <v>53.645000000000003</v>
      </c>
      <c r="I6" s="8">
        <f t="shared" ref="I6:N6" si="1">SUM(I7:I15)</f>
        <v>1</v>
      </c>
      <c r="J6" s="8">
        <f t="shared" si="1"/>
        <v>20000</v>
      </c>
      <c r="K6" s="8">
        <f t="shared" si="1"/>
        <v>7991.6239999999998</v>
      </c>
      <c r="L6" s="8">
        <f t="shared" si="1"/>
        <v>14</v>
      </c>
      <c r="M6" s="8">
        <f t="shared" si="1"/>
        <v>515852</v>
      </c>
      <c r="N6" s="8">
        <f t="shared" si="1"/>
        <v>-29644.848630999997</v>
      </c>
      <c r="O6" s="8">
        <f>SUM(O7:O15)</f>
        <v>1</v>
      </c>
      <c r="P6" s="8">
        <f>SUM(P7:P15)</f>
        <v>71</v>
      </c>
      <c r="Q6" s="8">
        <f>SUM(Q7:Q15)</f>
        <v>25.90005164737704</v>
      </c>
      <c r="R6" s="8">
        <f>SUM(R7:R15)</f>
        <v>37.258000000000003</v>
      </c>
    </row>
    <row r="7" spans="1:18" ht="20" customHeight="1">
      <c r="A7" s="32" t="s">
        <v>10</v>
      </c>
      <c r="B7" s="9" t="s">
        <v>137</v>
      </c>
      <c r="C7" s="9" t="s">
        <v>137</v>
      </c>
      <c r="D7" s="9" t="s">
        <v>137</v>
      </c>
      <c r="E7" s="9" t="s">
        <v>137</v>
      </c>
      <c r="F7" s="9" t="s">
        <v>137</v>
      </c>
      <c r="G7" s="9" t="s">
        <v>137</v>
      </c>
      <c r="H7" s="9" t="s">
        <v>137</v>
      </c>
      <c r="I7" s="9" t="s">
        <v>137</v>
      </c>
      <c r="J7" s="9" t="s">
        <v>137</v>
      </c>
      <c r="K7" s="9" t="s">
        <v>137</v>
      </c>
      <c r="L7" s="9" t="s">
        <v>137</v>
      </c>
      <c r="M7" s="9" t="s">
        <v>137</v>
      </c>
      <c r="N7" s="9" t="s">
        <v>137</v>
      </c>
      <c r="O7" s="13" t="s">
        <v>137</v>
      </c>
      <c r="P7" s="13" t="s">
        <v>137</v>
      </c>
      <c r="Q7" s="13" t="s">
        <v>137</v>
      </c>
      <c r="R7" s="13" t="s">
        <v>137</v>
      </c>
    </row>
    <row r="8" spans="1:18" ht="20" customHeight="1">
      <c r="A8" s="33" t="s">
        <v>11</v>
      </c>
      <c r="B8" s="2">
        <v>1</v>
      </c>
      <c r="C8" s="2">
        <v>12278</v>
      </c>
      <c r="D8" s="2">
        <v>308.92500000000001</v>
      </c>
      <c r="E8" s="2" t="s">
        <v>137</v>
      </c>
      <c r="F8" s="2" t="s">
        <v>137</v>
      </c>
      <c r="G8" s="2" t="s">
        <v>137</v>
      </c>
      <c r="H8" s="2" t="s">
        <v>137</v>
      </c>
      <c r="I8" s="2" t="s">
        <v>137</v>
      </c>
      <c r="J8" s="2" t="s">
        <v>137</v>
      </c>
      <c r="K8" s="2" t="s">
        <v>137</v>
      </c>
      <c r="L8" s="2">
        <v>1</v>
      </c>
      <c r="M8" s="2">
        <v>12278</v>
      </c>
      <c r="N8" s="2">
        <v>308.92500000000001</v>
      </c>
      <c r="O8" s="2" t="s">
        <v>137</v>
      </c>
      <c r="P8" s="2" t="s">
        <v>137</v>
      </c>
      <c r="Q8" s="2" t="s">
        <v>137</v>
      </c>
      <c r="R8" s="2" t="s">
        <v>137</v>
      </c>
    </row>
    <row r="9" spans="1:18" ht="20" customHeight="1">
      <c r="A9" s="32" t="s">
        <v>12</v>
      </c>
      <c r="B9" s="9">
        <v>10</v>
      </c>
      <c r="C9" s="9">
        <v>1673</v>
      </c>
      <c r="D9" s="9">
        <v>-3814.6615989879588</v>
      </c>
      <c r="E9" s="9">
        <v>1</v>
      </c>
      <c r="F9" s="9">
        <v>129</v>
      </c>
      <c r="G9" s="9">
        <v>24.57840101203919</v>
      </c>
      <c r="H9" s="9">
        <v>53.645000000000003</v>
      </c>
      <c r="I9" s="9" t="s">
        <v>137</v>
      </c>
      <c r="J9" s="9" t="s">
        <v>137</v>
      </c>
      <c r="K9" s="9" t="s">
        <v>137</v>
      </c>
      <c r="L9" s="9">
        <v>9</v>
      </c>
      <c r="M9" s="9">
        <v>1544</v>
      </c>
      <c r="N9" s="9">
        <v>-3839.239999999998</v>
      </c>
      <c r="O9" s="13">
        <v>1</v>
      </c>
      <c r="P9" s="13">
        <v>71</v>
      </c>
      <c r="Q9" s="13">
        <v>25.90005164737704</v>
      </c>
      <c r="R9" s="13">
        <v>37.258000000000003</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v>1</v>
      </c>
      <c r="C11" s="9">
        <v>10000</v>
      </c>
      <c r="D11" s="9">
        <v>23796</v>
      </c>
      <c r="E11" s="9" t="s">
        <v>137</v>
      </c>
      <c r="F11" s="9" t="s">
        <v>137</v>
      </c>
      <c r="G11" s="9" t="s">
        <v>137</v>
      </c>
      <c r="H11" s="9" t="s">
        <v>137</v>
      </c>
      <c r="I11" s="9" t="s">
        <v>137</v>
      </c>
      <c r="J11" s="9" t="s">
        <v>137</v>
      </c>
      <c r="K11" s="9" t="s">
        <v>137</v>
      </c>
      <c r="L11" s="9">
        <v>1</v>
      </c>
      <c r="M11" s="9">
        <v>10000</v>
      </c>
      <c r="N11" s="9">
        <v>23796</v>
      </c>
      <c r="O11" s="13" t="s">
        <v>137</v>
      </c>
      <c r="P11" s="13" t="s">
        <v>137</v>
      </c>
      <c r="Q11" s="13" t="s">
        <v>137</v>
      </c>
      <c r="R11" s="13" t="s">
        <v>137</v>
      </c>
    </row>
    <row r="12" spans="1:18" ht="20" customHeight="1">
      <c r="A12" s="33" t="s">
        <v>186</v>
      </c>
      <c r="B12" s="2">
        <v>2</v>
      </c>
      <c r="C12" s="2">
        <v>20130</v>
      </c>
      <c r="D12" s="2">
        <v>8154.6903689999999</v>
      </c>
      <c r="E12" s="2" t="s">
        <v>137</v>
      </c>
      <c r="F12" s="2" t="s">
        <v>137</v>
      </c>
      <c r="G12" s="2" t="s">
        <v>137</v>
      </c>
      <c r="H12" s="2" t="s">
        <v>137</v>
      </c>
      <c r="I12" s="2">
        <v>1</v>
      </c>
      <c r="J12" s="2">
        <v>20000</v>
      </c>
      <c r="K12" s="2">
        <v>7991.6239999999998</v>
      </c>
      <c r="L12" s="2">
        <v>1</v>
      </c>
      <c r="M12" s="2">
        <v>130</v>
      </c>
      <c r="N12" s="2">
        <v>163.06636900000001</v>
      </c>
      <c r="O12" s="2" t="s">
        <v>137</v>
      </c>
      <c r="P12" s="2" t="s">
        <v>137</v>
      </c>
      <c r="Q12" s="2" t="s">
        <v>137</v>
      </c>
      <c r="R12" s="2" t="s">
        <v>137</v>
      </c>
    </row>
    <row r="13" spans="1:18" ht="20" customHeight="1">
      <c r="A13" s="32" t="s">
        <v>15</v>
      </c>
      <c r="B13" s="9">
        <v>1</v>
      </c>
      <c r="C13" s="9">
        <v>491863</v>
      </c>
      <c r="D13" s="9">
        <v>-50391</v>
      </c>
      <c r="E13" s="9" t="s">
        <v>137</v>
      </c>
      <c r="F13" s="9" t="s">
        <v>137</v>
      </c>
      <c r="G13" s="9" t="s">
        <v>137</v>
      </c>
      <c r="H13" s="9" t="s">
        <v>137</v>
      </c>
      <c r="I13" s="9" t="s">
        <v>137</v>
      </c>
      <c r="J13" s="9" t="s">
        <v>137</v>
      </c>
      <c r="K13" s="9" t="s">
        <v>137</v>
      </c>
      <c r="L13" s="9">
        <v>1</v>
      </c>
      <c r="M13" s="9">
        <v>491863</v>
      </c>
      <c r="N13" s="9">
        <v>-50391</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c r="M14" s="2"/>
      <c r="N14" s="2"/>
      <c r="O14" s="2" t="s">
        <v>137</v>
      </c>
      <c r="P14" s="2" t="s">
        <v>137</v>
      </c>
      <c r="Q14" s="2" t="s">
        <v>137</v>
      </c>
      <c r="R14" s="2" t="s">
        <v>137</v>
      </c>
    </row>
    <row r="15" spans="1:18" ht="20" customHeight="1" thickBot="1">
      <c r="A15" s="32" t="s">
        <v>17</v>
      </c>
      <c r="B15" s="9">
        <v>1</v>
      </c>
      <c r="C15" s="9">
        <v>37</v>
      </c>
      <c r="D15" s="9">
        <v>317.39999999999998</v>
      </c>
      <c r="E15" s="9" t="s">
        <v>137</v>
      </c>
      <c r="F15" s="9" t="s">
        <v>137</v>
      </c>
      <c r="G15" s="9" t="s">
        <v>137</v>
      </c>
      <c r="H15" s="9" t="s">
        <v>137</v>
      </c>
      <c r="I15" s="9" t="s">
        <v>137</v>
      </c>
      <c r="J15" s="9" t="s">
        <v>137</v>
      </c>
      <c r="K15" s="9" t="s">
        <v>137</v>
      </c>
      <c r="L15" s="9">
        <v>1</v>
      </c>
      <c r="M15" s="9">
        <v>37</v>
      </c>
      <c r="N15" s="9">
        <v>317.39999999999998</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136</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60" customHeight="1">
      <c r="A19" s="48" t="s">
        <v>185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1:R1"/>
    <mergeCell ref="O3:R3"/>
    <mergeCell ref="I3:K3"/>
    <mergeCell ref="L3:N3"/>
    <mergeCell ref="E4:E5"/>
    <mergeCell ref="F4:F5"/>
    <mergeCell ref="B4:B5"/>
    <mergeCell ref="C4:C5"/>
    <mergeCell ref="D4:D5"/>
    <mergeCell ref="L4:L5"/>
    <mergeCell ref="E3:H3"/>
    <mergeCell ref="A21:R21"/>
    <mergeCell ref="Q4:R4"/>
    <mergeCell ref="I4:I5"/>
    <mergeCell ref="A18:N18"/>
    <mergeCell ref="J4:J5"/>
    <mergeCell ref="K4:K5"/>
    <mergeCell ref="G4:H4"/>
    <mergeCell ref="O4:O5"/>
    <mergeCell ref="P4:P5"/>
    <mergeCell ref="A2:A5"/>
    <mergeCell ref="B2:N2"/>
    <mergeCell ref="O2:R2"/>
    <mergeCell ref="A20:N20"/>
    <mergeCell ref="M4:M5"/>
    <mergeCell ref="N4:N5"/>
    <mergeCell ref="B3:D3"/>
  </mergeCells>
  <hyperlinks>
    <hyperlink ref="A21:N21" location="'Table of contents'!A1" display="Back to table of contents" xr:uid="{00000000-0004-0000-29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workbookViewId="0">
      <selection activeCell="F22" sqref="F22"/>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146</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10</v>
      </c>
      <c r="C6" s="8">
        <f t="shared" ref="C6:D6" si="0">SUM(C7:C15)</f>
        <v>72491</v>
      </c>
      <c r="D6" s="8">
        <f t="shared" si="0"/>
        <v>4854.5701331408618</v>
      </c>
      <c r="E6" s="8">
        <f>SUM(E7:E15)</f>
        <v>2</v>
      </c>
      <c r="F6" s="8">
        <f>SUM(F7:F15)</f>
        <v>26574</v>
      </c>
      <c r="G6" s="8">
        <f>SUM(G7:G15)</f>
        <v>4758.7467675447779</v>
      </c>
      <c r="H6" s="8">
        <f>SUM(H7:H15)</f>
        <v>6101.0869963034811</v>
      </c>
      <c r="I6" s="8">
        <f t="shared" ref="I6:N6" si="1">SUM(I7:I15)</f>
        <v>7</v>
      </c>
      <c r="J6" s="8">
        <f t="shared" si="1"/>
        <v>45908</v>
      </c>
      <c r="K6" s="8">
        <f t="shared" si="1"/>
        <v>95.379738903509605</v>
      </c>
      <c r="L6" s="8">
        <f t="shared" si="1"/>
        <v>1</v>
      </c>
      <c r="M6" s="8">
        <f t="shared" si="1"/>
        <v>9</v>
      </c>
      <c r="N6" s="16">
        <f t="shared" si="1"/>
        <v>0.44362669257446552</v>
      </c>
      <c r="O6" s="8">
        <f>SUM(O7:O15)</f>
        <v>2</v>
      </c>
      <c r="P6" s="8">
        <f>SUM(P7:P15)</f>
        <v>41797</v>
      </c>
      <c r="Q6" s="8">
        <f>SUM(Q7:Q15)</f>
        <v>13200.899691209772</v>
      </c>
      <c r="R6" s="8">
        <f>SUM(R7:R15)</f>
        <v>12503.53958647338</v>
      </c>
    </row>
    <row r="7" spans="1:18" ht="20" customHeight="1">
      <c r="A7" s="32" t="s">
        <v>10</v>
      </c>
      <c r="B7" s="9">
        <v>1</v>
      </c>
      <c r="C7" s="9">
        <v>9</v>
      </c>
      <c r="D7" s="17">
        <v>0.44362669257446602</v>
      </c>
      <c r="E7" s="9" t="s">
        <v>137</v>
      </c>
      <c r="F7" s="9" t="s">
        <v>137</v>
      </c>
      <c r="G7" s="9" t="s">
        <v>137</v>
      </c>
      <c r="H7" s="9" t="s">
        <v>137</v>
      </c>
      <c r="I7" s="9" t="s">
        <v>137</v>
      </c>
      <c r="J7" s="9" t="s">
        <v>137</v>
      </c>
      <c r="K7" s="9" t="s">
        <v>137</v>
      </c>
      <c r="L7" s="9">
        <v>1</v>
      </c>
      <c r="M7" s="9">
        <v>9</v>
      </c>
      <c r="N7" s="17">
        <v>0.44362669257446552</v>
      </c>
      <c r="O7" s="13">
        <v>1</v>
      </c>
      <c r="P7" s="13">
        <v>24124</v>
      </c>
      <c r="Q7" s="13">
        <v>9484.3357442689285</v>
      </c>
      <c r="R7" s="13">
        <v>10470.699011488823</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4</v>
      </c>
      <c r="C9" s="9">
        <v>1337</v>
      </c>
      <c r="D9" s="9">
        <v>-5794.8736717539559</v>
      </c>
      <c r="E9" s="9" t="s">
        <v>137</v>
      </c>
      <c r="F9" s="9" t="s">
        <v>137</v>
      </c>
      <c r="G9" s="9" t="s">
        <v>137</v>
      </c>
      <c r="H9" s="9" t="s">
        <v>137</v>
      </c>
      <c r="I9" s="9">
        <v>4</v>
      </c>
      <c r="J9" s="9">
        <v>1337</v>
      </c>
      <c r="K9" s="9">
        <v>-5794.8736717539559</v>
      </c>
      <c r="L9" s="9" t="s">
        <v>137</v>
      </c>
      <c r="M9" s="9" t="s">
        <v>137</v>
      </c>
      <c r="N9" s="9" t="s">
        <v>137</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v>1</v>
      </c>
      <c r="P10" s="2">
        <v>17673</v>
      </c>
      <c r="Q10" s="2">
        <v>3716.5639469408425</v>
      </c>
      <c r="R10" s="2">
        <v>2032.8405749845563</v>
      </c>
    </row>
    <row r="11" spans="1:18" ht="20" customHeight="1">
      <c r="A11" s="32" t="s">
        <v>14</v>
      </c>
      <c r="B11" s="9">
        <v>1</v>
      </c>
      <c r="C11" s="9">
        <v>3098</v>
      </c>
      <c r="D11" s="9">
        <v>2239.174094979257</v>
      </c>
      <c r="E11" s="9">
        <v>1</v>
      </c>
      <c r="F11" s="9">
        <v>3098</v>
      </c>
      <c r="G11" s="9">
        <v>2239.174094979257</v>
      </c>
      <c r="H11" s="9">
        <v>5389.6206880871823</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2</v>
      </c>
      <c r="C12" s="2">
        <v>43422</v>
      </c>
      <c r="D12" s="2">
        <v>5841.4544744742743</v>
      </c>
      <c r="E12" s="2" t="s">
        <v>137</v>
      </c>
      <c r="F12" s="2" t="s">
        <v>137</v>
      </c>
      <c r="G12" s="2" t="s">
        <v>137</v>
      </c>
      <c r="H12" s="2" t="s">
        <v>137</v>
      </c>
      <c r="I12" s="2">
        <v>2</v>
      </c>
      <c r="J12" s="2">
        <v>43422</v>
      </c>
      <c r="K12" s="2">
        <v>5841.4544744742743</v>
      </c>
      <c r="L12" s="2" t="s">
        <v>137</v>
      </c>
      <c r="M12" s="2" t="s">
        <v>137</v>
      </c>
      <c r="N12" s="2" t="s">
        <v>137</v>
      </c>
      <c r="O12" s="2" t="s">
        <v>137</v>
      </c>
      <c r="P12" s="2" t="s">
        <v>137</v>
      </c>
      <c r="Q12" s="2" t="s">
        <v>137</v>
      </c>
      <c r="R12" s="2" t="s">
        <v>137</v>
      </c>
    </row>
    <row r="13" spans="1:18" ht="20" customHeight="1">
      <c r="A13" s="32" t="s">
        <v>15</v>
      </c>
      <c r="B13" s="9">
        <v>1</v>
      </c>
      <c r="C13" s="9">
        <v>23476</v>
      </c>
      <c r="D13" s="9">
        <v>2519.5726725655209</v>
      </c>
      <c r="E13" s="9">
        <v>1</v>
      </c>
      <c r="F13" s="9">
        <v>23476</v>
      </c>
      <c r="G13" s="9">
        <v>2519.5726725655209</v>
      </c>
      <c r="H13" s="9">
        <v>711.46630821629913</v>
      </c>
      <c r="I13" s="9" t="s">
        <v>137</v>
      </c>
      <c r="J13" s="9" t="s">
        <v>137</v>
      </c>
      <c r="K13" s="9" t="s">
        <v>137</v>
      </c>
      <c r="L13" s="9" t="s">
        <v>137</v>
      </c>
      <c r="M13" s="9" t="s">
        <v>137</v>
      </c>
      <c r="N13" s="9"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1</v>
      </c>
      <c r="C15" s="9">
        <v>1149</v>
      </c>
      <c r="D15" s="9">
        <v>48.798936183191209</v>
      </c>
      <c r="E15" s="9" t="s">
        <v>137</v>
      </c>
      <c r="F15" s="9" t="s">
        <v>137</v>
      </c>
      <c r="G15" s="9" t="s">
        <v>137</v>
      </c>
      <c r="H15" s="9" t="s">
        <v>137</v>
      </c>
      <c r="I15" s="9">
        <v>1</v>
      </c>
      <c r="J15" s="9">
        <v>1149</v>
      </c>
      <c r="K15" s="9">
        <v>48.798936183191209</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79</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64</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R1"/>
    <mergeCell ref="A2:A5"/>
    <mergeCell ref="B2:N2"/>
    <mergeCell ref="O2:R2"/>
    <mergeCell ref="Q4:R4"/>
    <mergeCell ref="E3:H3"/>
    <mergeCell ref="O3:R3"/>
    <mergeCell ref="I3:K3"/>
    <mergeCell ref="L3:N3"/>
    <mergeCell ref="I4:I5"/>
    <mergeCell ref="J4:J5"/>
    <mergeCell ref="O4:O5"/>
    <mergeCell ref="P4:P5"/>
    <mergeCell ref="M4:M5"/>
    <mergeCell ref="N4:N5"/>
    <mergeCell ref="B3:D3"/>
    <mergeCell ref="B4:B5"/>
    <mergeCell ref="C4:C5"/>
    <mergeCell ref="D4:D5"/>
    <mergeCell ref="K4:K5"/>
    <mergeCell ref="L4:L5"/>
    <mergeCell ref="E4:E5"/>
    <mergeCell ref="F4:F5"/>
    <mergeCell ref="G4:H4"/>
    <mergeCell ref="A18:N18"/>
    <mergeCell ref="A20:N20"/>
    <mergeCell ref="A17:R17"/>
    <mergeCell ref="A19:R19"/>
    <mergeCell ref="A21:R21"/>
  </mergeCells>
  <hyperlinks>
    <hyperlink ref="A21:N21" location="'Table of contents'!A1" display="Back to table of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147</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134</v>
      </c>
      <c r="C6" s="8">
        <f t="shared" ref="C6:D6" si="0">SUM(C7:C15)</f>
        <v>597505</v>
      </c>
      <c r="D6" s="8">
        <f t="shared" si="0"/>
        <v>145035.26067407991</v>
      </c>
      <c r="E6" s="8">
        <f>SUM(E7:E15)</f>
        <v>7</v>
      </c>
      <c r="F6" s="8">
        <f>SUM(F7:F15)</f>
        <v>222315</v>
      </c>
      <c r="G6" s="8">
        <f>SUM(G7:G15)</f>
        <v>47008.110157030897</v>
      </c>
      <c r="H6" s="8">
        <f>SUM(H7:H15)</f>
        <v>108267.24535316543</v>
      </c>
      <c r="I6" s="8">
        <f t="shared" ref="I6:K6" si="1">SUM(I7:I15)</f>
        <v>127</v>
      </c>
      <c r="J6" s="8">
        <f t="shared" si="1"/>
        <v>375190</v>
      </c>
      <c r="K6" s="8">
        <f t="shared" si="1"/>
        <v>98027.150517049056</v>
      </c>
      <c r="L6" s="8" t="s">
        <v>137</v>
      </c>
      <c r="M6" s="8" t="s">
        <v>137</v>
      </c>
      <c r="N6" s="8" t="s">
        <v>137</v>
      </c>
      <c r="O6" s="8">
        <f>SUM(O7:O15)</f>
        <v>15</v>
      </c>
      <c r="P6" s="8">
        <f>SUM(P7:P15)</f>
        <v>54590</v>
      </c>
      <c r="Q6" s="8">
        <f>SUM(Q7:Q15)</f>
        <v>43155.317953559897</v>
      </c>
      <c r="R6" s="8">
        <f>SUM(R7:R15)</f>
        <v>24991.829619319182</v>
      </c>
    </row>
    <row r="7" spans="1:18" ht="20" customHeight="1">
      <c r="A7" s="32" t="s">
        <v>10</v>
      </c>
      <c r="B7" s="9">
        <v>35</v>
      </c>
      <c r="C7" s="9">
        <v>101441</v>
      </c>
      <c r="D7" s="9">
        <v>63888.105256749237</v>
      </c>
      <c r="E7" s="9">
        <v>1</v>
      </c>
      <c r="F7" s="9">
        <v>78470</v>
      </c>
      <c r="G7" s="9">
        <v>30425.490897095726</v>
      </c>
      <c r="H7" s="9">
        <v>76496.829536735488</v>
      </c>
      <c r="I7" s="9">
        <v>34</v>
      </c>
      <c r="J7" s="9">
        <v>22971</v>
      </c>
      <c r="K7" s="9">
        <v>33462.614359653511</v>
      </c>
      <c r="L7" s="18" t="s">
        <v>137</v>
      </c>
      <c r="M7" s="18" t="s">
        <v>137</v>
      </c>
      <c r="N7" s="18" t="s">
        <v>137</v>
      </c>
      <c r="O7" s="13" t="s">
        <v>137</v>
      </c>
      <c r="P7" s="13" t="s">
        <v>137</v>
      </c>
      <c r="Q7" s="13" t="s">
        <v>137</v>
      </c>
      <c r="R7" s="13" t="s">
        <v>137</v>
      </c>
    </row>
    <row r="8" spans="1:18" ht="20" customHeight="1">
      <c r="A8" s="33" t="s">
        <v>11</v>
      </c>
      <c r="B8" s="2">
        <v>6</v>
      </c>
      <c r="C8" s="2">
        <v>7761</v>
      </c>
      <c r="D8" s="2">
        <v>906.91916257126593</v>
      </c>
      <c r="E8" s="2" t="s">
        <v>137</v>
      </c>
      <c r="F8" s="2" t="s">
        <v>137</v>
      </c>
      <c r="G8" s="2" t="s">
        <v>137</v>
      </c>
      <c r="H8" s="2" t="s">
        <v>137</v>
      </c>
      <c r="I8" s="2">
        <v>6</v>
      </c>
      <c r="J8" s="2">
        <v>7761</v>
      </c>
      <c r="K8" s="2">
        <v>906.91916257126593</v>
      </c>
      <c r="L8" s="8" t="s">
        <v>137</v>
      </c>
      <c r="M8" s="8" t="s">
        <v>137</v>
      </c>
      <c r="N8" s="8" t="s">
        <v>137</v>
      </c>
      <c r="O8" s="2">
        <v>10</v>
      </c>
      <c r="P8" s="2">
        <v>33121</v>
      </c>
      <c r="Q8" s="2">
        <v>26016.553972579593</v>
      </c>
      <c r="R8" s="2">
        <v>16034.357221043529</v>
      </c>
    </row>
    <row r="9" spans="1:18" ht="20" customHeight="1">
      <c r="A9" s="32" t="s">
        <v>12</v>
      </c>
      <c r="B9" s="9">
        <v>28</v>
      </c>
      <c r="C9" s="9">
        <v>221784</v>
      </c>
      <c r="D9" s="9">
        <v>66072.247303600569</v>
      </c>
      <c r="E9" s="9">
        <v>3</v>
      </c>
      <c r="F9" s="9">
        <v>119948</v>
      </c>
      <c r="G9" s="9">
        <v>13619.586531908451</v>
      </c>
      <c r="H9" s="9">
        <v>19239.241971738356</v>
      </c>
      <c r="I9" s="9">
        <v>25</v>
      </c>
      <c r="J9" s="9">
        <v>101836</v>
      </c>
      <c r="K9" s="9">
        <v>52452.660771692113</v>
      </c>
      <c r="L9" s="18" t="s">
        <v>137</v>
      </c>
      <c r="M9" s="18" t="s">
        <v>137</v>
      </c>
      <c r="N9" s="18" t="s">
        <v>137</v>
      </c>
      <c r="O9" s="13">
        <v>3</v>
      </c>
      <c r="P9" s="13">
        <v>5491</v>
      </c>
      <c r="Q9" s="13">
        <v>15048.498065365255</v>
      </c>
      <c r="R9" s="13">
        <v>3826.8084703847344</v>
      </c>
    </row>
    <row r="10" spans="1:18" ht="20" customHeight="1">
      <c r="A10" s="33" t="s">
        <v>13</v>
      </c>
      <c r="B10" s="2">
        <v>2</v>
      </c>
      <c r="C10" s="2">
        <v>364</v>
      </c>
      <c r="D10" s="2">
        <v>85.669880094508329</v>
      </c>
      <c r="E10" s="2">
        <v>1</v>
      </c>
      <c r="F10" s="2">
        <v>364</v>
      </c>
      <c r="G10" s="2">
        <v>76.961053698956434</v>
      </c>
      <c r="H10" s="2">
        <v>-65.693980849591057</v>
      </c>
      <c r="I10" s="2">
        <v>1</v>
      </c>
      <c r="J10" s="2" t="s">
        <v>60</v>
      </c>
      <c r="K10" s="2">
        <v>8.7088263955518919</v>
      </c>
      <c r="L10" s="8" t="s">
        <v>137</v>
      </c>
      <c r="M10" s="8" t="s">
        <v>137</v>
      </c>
      <c r="N10" s="8" t="s">
        <v>137</v>
      </c>
      <c r="O10" s="2" t="s">
        <v>137</v>
      </c>
      <c r="P10" s="2" t="s">
        <v>137</v>
      </c>
      <c r="Q10" s="2" t="s">
        <v>137</v>
      </c>
      <c r="R10" s="2" t="s">
        <v>137</v>
      </c>
    </row>
    <row r="11" spans="1:18" ht="20" customHeight="1">
      <c r="A11" s="32" t="s">
        <v>14</v>
      </c>
      <c r="B11" s="9">
        <v>31</v>
      </c>
      <c r="C11" s="9">
        <v>47976</v>
      </c>
      <c r="D11" s="9">
        <v>12230.04178803801</v>
      </c>
      <c r="E11" s="9">
        <v>2</v>
      </c>
      <c r="F11" s="9">
        <v>23533</v>
      </c>
      <c r="G11" s="9">
        <v>2886.0716743277644</v>
      </c>
      <c r="H11" s="9">
        <v>12596.867825541187</v>
      </c>
      <c r="I11" s="9">
        <v>29</v>
      </c>
      <c r="J11" s="9">
        <v>24443</v>
      </c>
      <c r="K11" s="9">
        <v>9343.9701137102456</v>
      </c>
      <c r="L11" s="18" t="s">
        <v>137</v>
      </c>
      <c r="M11" s="18" t="s">
        <v>137</v>
      </c>
      <c r="N11" s="18" t="s">
        <v>137</v>
      </c>
      <c r="O11" s="13">
        <v>2</v>
      </c>
      <c r="P11" s="13">
        <v>15978</v>
      </c>
      <c r="Q11" s="13">
        <v>2090.2659156150485</v>
      </c>
      <c r="R11" s="13">
        <v>5130.6639278909179</v>
      </c>
    </row>
    <row r="12" spans="1:18" ht="20" customHeight="1">
      <c r="A12" s="33" t="s">
        <v>186</v>
      </c>
      <c r="B12" s="2">
        <v>2</v>
      </c>
      <c r="C12" s="2">
        <v>5412</v>
      </c>
      <c r="D12" s="2">
        <v>359.1640127268987</v>
      </c>
      <c r="E12" s="2" t="s">
        <v>137</v>
      </c>
      <c r="F12" s="2" t="s">
        <v>137</v>
      </c>
      <c r="G12" s="2" t="s">
        <v>137</v>
      </c>
      <c r="H12" s="2" t="s">
        <v>137</v>
      </c>
      <c r="I12" s="2">
        <v>2</v>
      </c>
      <c r="J12" s="2">
        <v>5412</v>
      </c>
      <c r="K12" s="2">
        <v>359.1640127268987</v>
      </c>
      <c r="L12" s="8" t="s">
        <v>137</v>
      </c>
      <c r="M12" s="8" t="s">
        <v>137</v>
      </c>
      <c r="N12" s="8" t="s">
        <v>137</v>
      </c>
      <c r="O12" s="2" t="s">
        <v>137</v>
      </c>
      <c r="P12" s="2" t="s">
        <v>137</v>
      </c>
      <c r="Q12" s="2" t="s">
        <v>137</v>
      </c>
      <c r="R12" s="2" t="s">
        <v>137</v>
      </c>
    </row>
    <row r="13" spans="1:18" ht="20" customHeight="1">
      <c r="A13" s="32" t="s">
        <v>15</v>
      </c>
      <c r="B13" s="9">
        <v>16</v>
      </c>
      <c r="C13" s="9">
        <v>171178</v>
      </c>
      <c r="D13" s="9">
        <v>752.2624179606031</v>
      </c>
      <c r="E13" s="9" t="s">
        <v>137</v>
      </c>
      <c r="F13" s="9" t="s">
        <v>137</v>
      </c>
      <c r="G13" s="9" t="s">
        <v>137</v>
      </c>
      <c r="H13" s="9" t="s">
        <v>137</v>
      </c>
      <c r="I13" s="9">
        <v>16</v>
      </c>
      <c r="J13" s="9">
        <v>171178</v>
      </c>
      <c r="K13" s="9">
        <v>752.2624179606031</v>
      </c>
      <c r="L13" s="18" t="s">
        <v>137</v>
      </c>
      <c r="M13" s="18" t="s">
        <v>137</v>
      </c>
      <c r="N13" s="18" t="s">
        <v>137</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8" t="s">
        <v>137</v>
      </c>
      <c r="M14" s="8" t="s">
        <v>137</v>
      </c>
      <c r="N14" s="8" t="s">
        <v>137</v>
      </c>
      <c r="O14" s="2" t="s">
        <v>137</v>
      </c>
      <c r="P14" s="2" t="s">
        <v>137</v>
      </c>
      <c r="Q14" s="2" t="s">
        <v>137</v>
      </c>
      <c r="R14" s="2" t="s">
        <v>137</v>
      </c>
    </row>
    <row r="15" spans="1:18" ht="20" customHeight="1" thickBot="1">
      <c r="A15" s="32" t="s">
        <v>17</v>
      </c>
      <c r="B15" s="9">
        <v>14</v>
      </c>
      <c r="C15" s="9">
        <v>41589</v>
      </c>
      <c r="D15" s="9">
        <v>740.85085233884547</v>
      </c>
      <c r="E15" s="9" t="s">
        <v>137</v>
      </c>
      <c r="F15" s="9" t="s">
        <v>137</v>
      </c>
      <c r="G15" s="9" t="s">
        <v>137</v>
      </c>
      <c r="H15" s="9" t="s">
        <v>137</v>
      </c>
      <c r="I15" s="9">
        <v>14</v>
      </c>
      <c r="J15" s="9">
        <v>41589</v>
      </c>
      <c r="K15" s="9">
        <v>740.85085233884547</v>
      </c>
      <c r="L15" s="18" t="s">
        <v>137</v>
      </c>
      <c r="M15" s="18" t="s">
        <v>137</v>
      </c>
      <c r="N15" s="18"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30" customHeight="1">
      <c r="A17" s="42" t="s">
        <v>80</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81</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148</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44</v>
      </c>
      <c r="C6" s="8">
        <f t="shared" ref="C6:D6" si="0">SUM(C7:C15)</f>
        <v>83462</v>
      </c>
      <c r="D6" s="8">
        <f t="shared" si="0"/>
        <v>30316.199384253592</v>
      </c>
      <c r="E6" s="8" t="s">
        <v>137</v>
      </c>
      <c r="F6" s="8" t="s">
        <v>137</v>
      </c>
      <c r="G6" s="8" t="s">
        <v>137</v>
      </c>
      <c r="H6" s="8" t="s">
        <v>137</v>
      </c>
      <c r="I6" s="8" t="s">
        <v>137</v>
      </c>
      <c r="J6" s="8" t="s">
        <v>137</v>
      </c>
      <c r="K6" s="8" t="s">
        <v>137</v>
      </c>
      <c r="L6" s="8">
        <f t="shared" ref="L6:N6" si="1">SUM(L7:L15)</f>
        <v>44</v>
      </c>
      <c r="M6" s="8">
        <f t="shared" si="1"/>
        <v>83462</v>
      </c>
      <c r="N6" s="8">
        <f t="shared" si="1"/>
        <v>30316.199384253592</v>
      </c>
      <c r="O6" s="8" t="s">
        <v>137</v>
      </c>
      <c r="P6" s="8" t="s">
        <v>137</v>
      </c>
      <c r="Q6" s="8" t="s">
        <v>137</v>
      </c>
      <c r="R6" s="8" t="s">
        <v>137</v>
      </c>
    </row>
    <row r="7" spans="1:18" ht="20" customHeight="1">
      <c r="A7" s="32" t="s">
        <v>10</v>
      </c>
      <c r="B7" s="9">
        <v>4</v>
      </c>
      <c r="C7" s="9">
        <v>3760</v>
      </c>
      <c r="D7" s="9">
        <v>-4921.4735696561165</v>
      </c>
      <c r="E7" s="9" t="s">
        <v>137</v>
      </c>
      <c r="F7" s="9" t="s">
        <v>137</v>
      </c>
      <c r="G7" s="9" t="s">
        <v>137</v>
      </c>
      <c r="H7" s="9" t="s">
        <v>137</v>
      </c>
      <c r="I7" s="9" t="s">
        <v>137</v>
      </c>
      <c r="J7" s="9" t="s">
        <v>137</v>
      </c>
      <c r="K7" s="9" t="s">
        <v>137</v>
      </c>
      <c r="L7" s="9">
        <v>4</v>
      </c>
      <c r="M7" s="9">
        <v>3760</v>
      </c>
      <c r="N7" s="9">
        <v>-4921.4735696561165</v>
      </c>
      <c r="O7" s="13" t="s">
        <v>137</v>
      </c>
      <c r="P7" s="13" t="s">
        <v>137</v>
      </c>
      <c r="Q7" s="13" t="s">
        <v>137</v>
      </c>
      <c r="R7" s="13" t="s">
        <v>137</v>
      </c>
    </row>
    <row r="8" spans="1:18" ht="20" customHeight="1">
      <c r="A8" s="33" t="s">
        <v>11</v>
      </c>
      <c r="B8" s="2">
        <v>1</v>
      </c>
      <c r="C8" s="2">
        <v>1200</v>
      </c>
      <c r="D8" s="2">
        <v>215.64102203271369</v>
      </c>
      <c r="E8" s="2" t="s">
        <v>137</v>
      </c>
      <c r="F8" s="2" t="s">
        <v>137</v>
      </c>
      <c r="G8" s="2" t="s">
        <v>137</v>
      </c>
      <c r="H8" s="2" t="s">
        <v>137</v>
      </c>
      <c r="I8" s="2" t="s">
        <v>137</v>
      </c>
      <c r="J8" s="2" t="s">
        <v>137</v>
      </c>
      <c r="K8" s="2" t="s">
        <v>137</v>
      </c>
      <c r="L8" s="2">
        <v>1</v>
      </c>
      <c r="M8" s="2">
        <v>1200</v>
      </c>
      <c r="N8" s="2">
        <v>215.64102203271369</v>
      </c>
      <c r="O8" s="2" t="s">
        <v>137</v>
      </c>
      <c r="P8" s="2" t="s">
        <v>137</v>
      </c>
      <c r="Q8" s="2" t="s">
        <v>137</v>
      </c>
      <c r="R8" s="2" t="s">
        <v>137</v>
      </c>
    </row>
    <row r="9" spans="1:18" ht="20" customHeight="1">
      <c r="A9" s="32" t="s">
        <v>12</v>
      </c>
      <c r="B9" s="9">
        <v>7</v>
      </c>
      <c r="C9" s="9">
        <v>6930</v>
      </c>
      <c r="D9" s="9">
        <v>32246.815333930626</v>
      </c>
      <c r="E9" s="9" t="s">
        <v>137</v>
      </c>
      <c r="F9" s="9" t="s">
        <v>137</v>
      </c>
      <c r="G9" s="9" t="s">
        <v>137</v>
      </c>
      <c r="H9" s="9" t="s">
        <v>137</v>
      </c>
      <c r="I9" s="9" t="s">
        <v>137</v>
      </c>
      <c r="J9" s="9" t="s">
        <v>137</v>
      </c>
      <c r="K9" s="9" t="s">
        <v>137</v>
      </c>
      <c r="L9" s="9">
        <v>7</v>
      </c>
      <c r="M9" s="9">
        <v>6930</v>
      </c>
      <c r="N9" s="9">
        <v>32246.815333930626</v>
      </c>
      <c r="O9" s="13" t="s">
        <v>137</v>
      </c>
      <c r="P9" s="13" t="s">
        <v>137</v>
      </c>
      <c r="Q9" s="13" t="s">
        <v>137</v>
      </c>
      <c r="R9" s="13" t="s">
        <v>137</v>
      </c>
    </row>
    <row r="10" spans="1:18" ht="20" customHeight="1">
      <c r="A10" s="33" t="s">
        <v>13</v>
      </c>
      <c r="B10" s="2" t="s">
        <v>137</v>
      </c>
      <c r="C10" s="2" t="s">
        <v>137</v>
      </c>
      <c r="D10" s="2" t="s">
        <v>137</v>
      </c>
      <c r="E10" s="2" t="s">
        <v>137</v>
      </c>
      <c r="F10" s="2" t="s">
        <v>137</v>
      </c>
      <c r="G10" s="2" t="s">
        <v>137</v>
      </c>
      <c r="H10" s="2" t="s">
        <v>137</v>
      </c>
      <c r="I10" s="2" t="s">
        <v>137</v>
      </c>
      <c r="J10" s="2" t="s">
        <v>137</v>
      </c>
      <c r="K10" s="2" t="s">
        <v>137</v>
      </c>
      <c r="L10" s="2" t="s">
        <v>137</v>
      </c>
      <c r="M10" s="2" t="s">
        <v>137</v>
      </c>
      <c r="N10" s="2" t="s">
        <v>137</v>
      </c>
      <c r="O10" s="2" t="s">
        <v>137</v>
      </c>
      <c r="P10" s="2" t="s">
        <v>137</v>
      </c>
      <c r="Q10" s="2" t="s">
        <v>137</v>
      </c>
      <c r="R10" s="2" t="s">
        <v>137</v>
      </c>
    </row>
    <row r="11" spans="1:18" ht="20" customHeight="1">
      <c r="A11" s="32" t="s">
        <v>14</v>
      </c>
      <c r="B11" s="9" t="s">
        <v>137</v>
      </c>
      <c r="C11" s="9" t="s">
        <v>137</v>
      </c>
      <c r="D11" s="9" t="s">
        <v>137</v>
      </c>
      <c r="E11" s="9" t="s">
        <v>137</v>
      </c>
      <c r="F11" s="9" t="s">
        <v>137</v>
      </c>
      <c r="G11" s="9" t="s">
        <v>137</v>
      </c>
      <c r="H11" s="9" t="s">
        <v>137</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13</v>
      </c>
      <c r="C12" s="2">
        <v>4749</v>
      </c>
      <c r="D12" s="2">
        <v>1422.4430028035381</v>
      </c>
      <c r="E12" s="2" t="s">
        <v>137</v>
      </c>
      <c r="F12" s="2" t="s">
        <v>137</v>
      </c>
      <c r="G12" s="2" t="s">
        <v>137</v>
      </c>
      <c r="H12" s="2" t="s">
        <v>137</v>
      </c>
      <c r="I12" s="2" t="s">
        <v>137</v>
      </c>
      <c r="J12" s="2" t="s">
        <v>137</v>
      </c>
      <c r="K12" s="2" t="s">
        <v>137</v>
      </c>
      <c r="L12" s="2">
        <v>13</v>
      </c>
      <c r="M12" s="2">
        <v>4749</v>
      </c>
      <c r="N12" s="2">
        <v>1422.4430028035381</v>
      </c>
      <c r="O12" s="2" t="s">
        <v>137</v>
      </c>
      <c r="P12" s="2" t="s">
        <v>137</v>
      </c>
      <c r="Q12" s="2" t="s">
        <v>137</v>
      </c>
      <c r="R12" s="2" t="s">
        <v>137</v>
      </c>
    </row>
    <row r="13" spans="1:18" ht="20" customHeight="1">
      <c r="A13" s="32" t="s">
        <v>15</v>
      </c>
      <c r="B13" s="9">
        <v>5</v>
      </c>
      <c r="C13" s="9">
        <v>64346</v>
      </c>
      <c r="D13" s="9">
        <v>-828.22660968901516</v>
      </c>
      <c r="E13" s="9" t="s">
        <v>137</v>
      </c>
      <c r="F13" s="9" t="s">
        <v>137</v>
      </c>
      <c r="G13" s="9" t="s">
        <v>137</v>
      </c>
      <c r="H13" s="9" t="s">
        <v>137</v>
      </c>
      <c r="I13" s="9" t="s">
        <v>137</v>
      </c>
      <c r="J13" s="9" t="s">
        <v>137</v>
      </c>
      <c r="K13" s="9" t="s">
        <v>137</v>
      </c>
      <c r="L13" s="9">
        <v>5</v>
      </c>
      <c r="M13" s="9">
        <v>64346</v>
      </c>
      <c r="N13" s="9">
        <v>-828.22660968901516</v>
      </c>
      <c r="O13" s="13" t="s">
        <v>137</v>
      </c>
      <c r="P13" s="13" t="s">
        <v>137</v>
      </c>
      <c r="Q13" s="13" t="s">
        <v>137</v>
      </c>
      <c r="R13" s="13" t="s">
        <v>137</v>
      </c>
    </row>
    <row r="14" spans="1:18" ht="20" customHeight="1">
      <c r="A14" s="34" t="s">
        <v>16</v>
      </c>
      <c r="B14" s="19">
        <v>2</v>
      </c>
      <c r="C14" s="19">
        <v>945</v>
      </c>
      <c r="D14" s="19">
        <v>375.92975675046006</v>
      </c>
      <c r="E14" s="19" t="s">
        <v>137</v>
      </c>
      <c r="F14" s="19" t="s">
        <v>137</v>
      </c>
      <c r="G14" s="19" t="s">
        <v>137</v>
      </c>
      <c r="H14" s="19" t="s">
        <v>137</v>
      </c>
      <c r="I14" s="19" t="s">
        <v>137</v>
      </c>
      <c r="J14" s="19" t="s">
        <v>137</v>
      </c>
      <c r="K14" s="19" t="s">
        <v>137</v>
      </c>
      <c r="L14" s="19">
        <v>2</v>
      </c>
      <c r="M14" s="19">
        <v>945</v>
      </c>
      <c r="N14" s="19">
        <v>375.92975675046006</v>
      </c>
      <c r="O14" s="2" t="s">
        <v>137</v>
      </c>
      <c r="P14" s="2" t="s">
        <v>137</v>
      </c>
      <c r="Q14" s="2" t="s">
        <v>137</v>
      </c>
      <c r="R14" s="2" t="s">
        <v>137</v>
      </c>
    </row>
    <row r="15" spans="1:18" ht="20" customHeight="1" thickBot="1">
      <c r="A15" s="32" t="s">
        <v>17</v>
      </c>
      <c r="B15" s="9">
        <v>12</v>
      </c>
      <c r="C15" s="9">
        <v>1532</v>
      </c>
      <c r="D15" s="9">
        <v>1805.0704480813822</v>
      </c>
      <c r="E15" s="9" t="s">
        <v>137</v>
      </c>
      <c r="F15" s="9" t="s">
        <v>137</v>
      </c>
      <c r="G15" s="9" t="s">
        <v>137</v>
      </c>
      <c r="H15" s="9" t="s">
        <v>137</v>
      </c>
      <c r="I15" s="9" t="s">
        <v>137</v>
      </c>
      <c r="J15" s="9" t="s">
        <v>137</v>
      </c>
      <c r="K15" s="9" t="s">
        <v>137</v>
      </c>
      <c r="L15" s="9">
        <v>12</v>
      </c>
      <c r="M15" s="9">
        <v>1532</v>
      </c>
      <c r="N15" s="9">
        <v>1805.0704480813822</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82</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20" customHeight="1">
      <c r="A19" s="48" t="s">
        <v>65</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
  <sheetViews>
    <sheetView workbookViewId="0">
      <selection activeCell="A6" sqref="A6:A15"/>
    </sheetView>
  </sheetViews>
  <sheetFormatPr baseColWidth="10" defaultColWidth="9.1640625" defaultRowHeight="13"/>
  <cols>
    <col min="1" max="1" width="13.6640625" style="1" customWidth="1"/>
    <col min="2" max="18" width="10.6640625" style="1" customWidth="1"/>
    <col min="19" max="16384" width="9.1640625" style="1"/>
  </cols>
  <sheetData>
    <row r="1" spans="1:18" ht="30" customHeight="1" thickBot="1">
      <c r="A1" s="53" t="s">
        <v>149</v>
      </c>
      <c r="B1" s="53"/>
      <c r="C1" s="53"/>
      <c r="D1" s="53"/>
      <c r="E1" s="53"/>
      <c r="F1" s="53"/>
      <c r="G1" s="53"/>
      <c r="H1" s="53"/>
      <c r="I1" s="53"/>
      <c r="J1" s="53"/>
      <c r="K1" s="53"/>
      <c r="L1" s="53"/>
      <c r="M1" s="53"/>
      <c r="N1" s="53"/>
      <c r="O1" s="53"/>
      <c r="P1" s="53"/>
      <c r="Q1" s="53"/>
      <c r="R1" s="53"/>
    </row>
    <row r="2" spans="1:18" ht="20" customHeight="1" thickBot="1">
      <c r="A2" s="56"/>
      <c r="B2" s="55" t="s">
        <v>141</v>
      </c>
      <c r="C2" s="55"/>
      <c r="D2" s="55"/>
      <c r="E2" s="55"/>
      <c r="F2" s="55"/>
      <c r="G2" s="55"/>
      <c r="H2" s="55"/>
      <c r="I2" s="55"/>
      <c r="J2" s="55"/>
      <c r="K2" s="55"/>
      <c r="L2" s="55"/>
      <c r="M2" s="55"/>
      <c r="N2" s="55"/>
      <c r="O2" s="54" t="s">
        <v>142</v>
      </c>
      <c r="P2" s="54"/>
      <c r="Q2" s="54"/>
      <c r="R2" s="54"/>
    </row>
    <row r="3" spans="1:18" ht="24" customHeight="1">
      <c r="A3" s="57"/>
      <c r="B3" s="50" t="s">
        <v>46</v>
      </c>
      <c r="C3" s="50"/>
      <c r="D3" s="50"/>
      <c r="E3" s="50" t="s">
        <v>0</v>
      </c>
      <c r="F3" s="50"/>
      <c r="G3" s="50"/>
      <c r="H3" s="50"/>
      <c r="I3" s="50" t="s">
        <v>2</v>
      </c>
      <c r="J3" s="50"/>
      <c r="K3" s="50"/>
      <c r="L3" s="50" t="s">
        <v>3</v>
      </c>
      <c r="M3" s="50"/>
      <c r="N3" s="50"/>
      <c r="O3" s="58" t="s">
        <v>1</v>
      </c>
      <c r="P3" s="58"/>
      <c r="Q3" s="58"/>
      <c r="R3" s="58"/>
    </row>
    <row r="4" spans="1:18" ht="12.75" customHeight="1">
      <c r="A4" s="57"/>
      <c r="B4" s="52" t="s">
        <v>4</v>
      </c>
      <c r="C4" s="52" t="s">
        <v>5</v>
      </c>
      <c r="D4" s="52" t="s">
        <v>6</v>
      </c>
      <c r="E4" s="52" t="s">
        <v>4</v>
      </c>
      <c r="F4" s="52" t="s">
        <v>5</v>
      </c>
      <c r="G4" s="52" t="s">
        <v>6</v>
      </c>
      <c r="H4" s="52"/>
      <c r="I4" s="52" t="s">
        <v>4</v>
      </c>
      <c r="J4" s="52" t="s">
        <v>5</v>
      </c>
      <c r="K4" s="52" t="s">
        <v>6</v>
      </c>
      <c r="L4" s="52" t="s">
        <v>4</v>
      </c>
      <c r="M4" s="52" t="s">
        <v>5</v>
      </c>
      <c r="N4" s="52" t="s">
        <v>6</v>
      </c>
      <c r="O4" s="51" t="s">
        <v>4</v>
      </c>
      <c r="P4" s="51" t="s">
        <v>5</v>
      </c>
      <c r="Q4" s="51" t="s">
        <v>6</v>
      </c>
      <c r="R4" s="51"/>
    </row>
    <row r="5" spans="1:18">
      <c r="A5" s="57"/>
      <c r="B5" s="52"/>
      <c r="C5" s="52"/>
      <c r="D5" s="52"/>
      <c r="E5" s="59"/>
      <c r="F5" s="52"/>
      <c r="G5" s="7" t="s">
        <v>7</v>
      </c>
      <c r="H5" s="7" t="s">
        <v>8</v>
      </c>
      <c r="I5" s="52"/>
      <c r="J5" s="52"/>
      <c r="K5" s="52"/>
      <c r="L5" s="52"/>
      <c r="M5" s="52"/>
      <c r="N5" s="52"/>
      <c r="O5" s="51"/>
      <c r="P5" s="51"/>
      <c r="Q5" s="12" t="s">
        <v>7</v>
      </c>
      <c r="R5" s="12" t="s">
        <v>8</v>
      </c>
    </row>
    <row r="6" spans="1:18" ht="20" customHeight="1">
      <c r="A6" s="31" t="s">
        <v>9</v>
      </c>
      <c r="B6" s="8">
        <f>SUM(B7:B15)</f>
        <v>25</v>
      </c>
      <c r="C6" s="8">
        <f t="shared" ref="C6:D6" si="0">SUM(C7:C15)</f>
        <v>50361</v>
      </c>
      <c r="D6" s="8">
        <f t="shared" si="0"/>
        <v>20810.860893841087</v>
      </c>
      <c r="E6" s="8">
        <f>SUM(E7:E15)</f>
        <v>1</v>
      </c>
      <c r="F6" s="8">
        <f>SUM(F7:F15)</f>
        <v>301</v>
      </c>
      <c r="G6" s="8">
        <f>SUM(G7:G15)</f>
        <v>174.418970970488</v>
      </c>
      <c r="H6" s="8">
        <f>SUM(H7:H15)</f>
        <v>58.317363631763449</v>
      </c>
      <c r="I6" s="8">
        <f t="shared" ref="I6:N6" si="1">SUM(I7:I15)</f>
        <v>7</v>
      </c>
      <c r="J6" s="8">
        <f t="shared" si="1"/>
        <v>4073</v>
      </c>
      <c r="K6" s="8">
        <f t="shared" si="1"/>
        <v>3460.7882510367681</v>
      </c>
      <c r="L6" s="8">
        <f t="shared" si="1"/>
        <v>17</v>
      </c>
      <c r="M6" s="8">
        <f t="shared" si="1"/>
        <v>45987</v>
      </c>
      <c r="N6" s="8">
        <f t="shared" si="1"/>
        <v>17175.653671833832</v>
      </c>
      <c r="O6" s="8" t="s">
        <v>137</v>
      </c>
      <c r="P6" s="8" t="s">
        <v>137</v>
      </c>
      <c r="Q6" s="8" t="s">
        <v>137</v>
      </c>
      <c r="R6" s="8" t="s">
        <v>137</v>
      </c>
    </row>
    <row r="7" spans="1:18" ht="20" customHeight="1">
      <c r="A7" s="32" t="s">
        <v>10</v>
      </c>
      <c r="B7" s="9">
        <v>3</v>
      </c>
      <c r="C7" s="9">
        <v>24118</v>
      </c>
      <c r="D7" s="9">
        <v>13636.872575096988</v>
      </c>
      <c r="E7" s="9" t="s">
        <v>137</v>
      </c>
      <c r="F7" s="9" t="s">
        <v>137</v>
      </c>
      <c r="G7" s="9" t="s">
        <v>137</v>
      </c>
      <c r="H7" s="9" t="s">
        <v>137</v>
      </c>
      <c r="I7" s="9" t="s">
        <v>137</v>
      </c>
      <c r="J7" s="9" t="s">
        <v>137</v>
      </c>
      <c r="K7" s="9" t="s">
        <v>137</v>
      </c>
      <c r="L7" s="9">
        <v>3</v>
      </c>
      <c r="M7" s="9">
        <v>24118</v>
      </c>
      <c r="N7" s="9">
        <v>13636.872575096988</v>
      </c>
      <c r="O7" s="13" t="s">
        <v>137</v>
      </c>
      <c r="P7" s="13" t="s">
        <v>137</v>
      </c>
      <c r="Q7" s="13" t="s">
        <v>137</v>
      </c>
      <c r="R7" s="13" t="s">
        <v>137</v>
      </c>
    </row>
    <row r="8" spans="1:18" ht="20" customHeight="1">
      <c r="A8" s="33" t="s">
        <v>11</v>
      </c>
      <c r="B8" s="2" t="s">
        <v>137</v>
      </c>
      <c r="C8" s="2" t="s">
        <v>137</v>
      </c>
      <c r="D8" s="2" t="s">
        <v>137</v>
      </c>
      <c r="E8" s="2" t="s">
        <v>137</v>
      </c>
      <c r="F8" s="2" t="s">
        <v>137</v>
      </c>
      <c r="G8" s="2" t="s">
        <v>137</v>
      </c>
      <c r="H8" s="2" t="s">
        <v>137</v>
      </c>
      <c r="I8" s="2" t="s">
        <v>137</v>
      </c>
      <c r="J8" s="2" t="s">
        <v>137</v>
      </c>
      <c r="K8" s="2" t="s">
        <v>137</v>
      </c>
      <c r="L8" s="2" t="s">
        <v>137</v>
      </c>
      <c r="M8" s="2" t="s">
        <v>137</v>
      </c>
      <c r="N8" s="2" t="s">
        <v>137</v>
      </c>
      <c r="O8" s="2" t="s">
        <v>137</v>
      </c>
      <c r="P8" s="2" t="s">
        <v>137</v>
      </c>
      <c r="Q8" s="2" t="s">
        <v>137</v>
      </c>
      <c r="R8" s="2" t="s">
        <v>137</v>
      </c>
    </row>
    <row r="9" spans="1:18" ht="20" customHeight="1">
      <c r="A9" s="32" t="s">
        <v>12</v>
      </c>
      <c r="B9" s="9">
        <v>1</v>
      </c>
      <c r="C9" s="9">
        <v>13826</v>
      </c>
      <c r="D9" s="9">
        <v>2283.9198249995679</v>
      </c>
      <c r="E9" s="9" t="s">
        <v>137</v>
      </c>
      <c r="F9" s="9" t="s">
        <v>137</v>
      </c>
      <c r="G9" s="9" t="s">
        <v>137</v>
      </c>
      <c r="H9" s="9" t="s">
        <v>137</v>
      </c>
      <c r="I9" s="9" t="s">
        <v>137</v>
      </c>
      <c r="J9" s="9" t="s">
        <v>137</v>
      </c>
      <c r="K9" s="9" t="s">
        <v>137</v>
      </c>
      <c r="L9" s="9">
        <v>1</v>
      </c>
      <c r="M9" s="9">
        <v>13826</v>
      </c>
      <c r="N9" s="9">
        <v>2283.9198249995679</v>
      </c>
      <c r="O9" s="13" t="s">
        <v>137</v>
      </c>
      <c r="P9" s="13" t="s">
        <v>137</v>
      </c>
      <c r="Q9" s="13" t="s">
        <v>137</v>
      </c>
      <c r="R9" s="13" t="s">
        <v>137</v>
      </c>
    </row>
    <row r="10" spans="1:18" ht="20" customHeight="1">
      <c r="A10" s="33" t="s">
        <v>13</v>
      </c>
      <c r="B10" s="2">
        <v>1</v>
      </c>
      <c r="C10" s="2">
        <v>1076</v>
      </c>
      <c r="D10" s="2">
        <v>514.04924539548381</v>
      </c>
      <c r="E10" s="2" t="s">
        <v>137</v>
      </c>
      <c r="F10" s="2" t="s">
        <v>137</v>
      </c>
      <c r="G10" s="2" t="s">
        <v>137</v>
      </c>
      <c r="H10" s="2" t="s">
        <v>137</v>
      </c>
      <c r="I10" s="2" t="s">
        <v>137</v>
      </c>
      <c r="J10" s="2" t="s">
        <v>137</v>
      </c>
      <c r="K10" s="2" t="s">
        <v>137</v>
      </c>
      <c r="L10" s="2">
        <v>1</v>
      </c>
      <c r="M10" s="2">
        <v>1076</v>
      </c>
      <c r="N10" s="2">
        <v>514.04924539548381</v>
      </c>
      <c r="O10" s="2" t="s">
        <v>137</v>
      </c>
      <c r="P10" s="2" t="s">
        <v>137</v>
      </c>
      <c r="Q10" s="2" t="s">
        <v>137</v>
      </c>
      <c r="R10" s="2" t="s">
        <v>137</v>
      </c>
    </row>
    <row r="11" spans="1:18" ht="20" customHeight="1">
      <c r="A11" s="32" t="s">
        <v>14</v>
      </c>
      <c r="B11" s="9" t="s">
        <v>137</v>
      </c>
      <c r="C11" s="9" t="s">
        <v>137</v>
      </c>
      <c r="D11" s="9" t="s">
        <v>137</v>
      </c>
      <c r="E11" s="9" t="s">
        <v>137</v>
      </c>
      <c r="F11" s="9" t="s">
        <v>137</v>
      </c>
      <c r="G11" s="9" t="s">
        <v>137</v>
      </c>
      <c r="H11" s="9" t="s">
        <v>137</v>
      </c>
      <c r="I11" s="9" t="s">
        <v>137</v>
      </c>
      <c r="J11" s="9" t="s">
        <v>137</v>
      </c>
      <c r="K11" s="9" t="s">
        <v>137</v>
      </c>
      <c r="L11" s="9" t="s">
        <v>137</v>
      </c>
      <c r="M11" s="9" t="s">
        <v>137</v>
      </c>
      <c r="N11" s="9" t="s">
        <v>137</v>
      </c>
      <c r="O11" s="13" t="s">
        <v>137</v>
      </c>
      <c r="P11" s="13" t="s">
        <v>137</v>
      </c>
      <c r="Q11" s="13" t="s">
        <v>137</v>
      </c>
      <c r="R11" s="13" t="s">
        <v>137</v>
      </c>
    </row>
    <row r="12" spans="1:18" ht="20" customHeight="1">
      <c r="A12" s="33" t="s">
        <v>186</v>
      </c>
      <c r="B12" s="2">
        <v>12</v>
      </c>
      <c r="C12" s="2">
        <v>5219</v>
      </c>
      <c r="D12" s="2">
        <v>3638.5511556599122</v>
      </c>
      <c r="E12" s="2" t="s">
        <v>137</v>
      </c>
      <c r="F12" s="2" t="s">
        <v>137</v>
      </c>
      <c r="G12" s="2" t="s">
        <v>137</v>
      </c>
      <c r="H12" s="2" t="s">
        <v>137</v>
      </c>
      <c r="I12" s="2">
        <v>1</v>
      </c>
      <c r="J12" s="2">
        <v>3533</v>
      </c>
      <c r="K12" s="2">
        <v>2945.569502790067</v>
      </c>
      <c r="L12" s="2">
        <v>11</v>
      </c>
      <c r="M12" s="2">
        <v>1686</v>
      </c>
      <c r="N12" s="2">
        <v>692.98165286984533</v>
      </c>
      <c r="O12" s="2" t="s">
        <v>137</v>
      </c>
      <c r="P12" s="2" t="s">
        <v>137</v>
      </c>
      <c r="Q12" s="2" t="s">
        <v>137</v>
      </c>
      <c r="R12" s="2" t="s">
        <v>137</v>
      </c>
    </row>
    <row r="13" spans="1:18" ht="20" customHeight="1">
      <c r="A13" s="32" t="s">
        <v>15</v>
      </c>
      <c r="B13" s="9">
        <v>2</v>
      </c>
      <c r="C13" s="9">
        <v>5294</v>
      </c>
      <c r="D13" s="9">
        <v>426.63922640978984</v>
      </c>
      <c r="E13" s="9" t="s">
        <v>137</v>
      </c>
      <c r="F13" s="9" t="s">
        <v>137</v>
      </c>
      <c r="G13" s="9" t="s">
        <v>137</v>
      </c>
      <c r="H13" s="9" t="s">
        <v>137</v>
      </c>
      <c r="I13" s="9">
        <v>1</v>
      </c>
      <c r="J13" s="9">
        <v>13</v>
      </c>
      <c r="K13" s="9">
        <v>378.80885293784468</v>
      </c>
      <c r="L13" s="9">
        <v>1</v>
      </c>
      <c r="M13" s="9">
        <v>5281</v>
      </c>
      <c r="N13" s="9">
        <v>47.830373471945158</v>
      </c>
      <c r="O13" s="13" t="s">
        <v>137</v>
      </c>
      <c r="P13" s="13" t="s">
        <v>137</v>
      </c>
      <c r="Q13" s="13" t="s">
        <v>137</v>
      </c>
      <c r="R13" s="13" t="s">
        <v>137</v>
      </c>
    </row>
    <row r="14" spans="1:18" ht="20" customHeight="1">
      <c r="A14" s="33" t="s">
        <v>16</v>
      </c>
      <c r="B14" s="2" t="s">
        <v>137</v>
      </c>
      <c r="C14" s="2" t="s">
        <v>137</v>
      </c>
      <c r="D14" s="2" t="s">
        <v>137</v>
      </c>
      <c r="E14" s="2" t="s">
        <v>137</v>
      </c>
      <c r="F14" s="2" t="s">
        <v>137</v>
      </c>
      <c r="G14" s="2" t="s">
        <v>137</v>
      </c>
      <c r="H14" s="2" t="s">
        <v>137</v>
      </c>
      <c r="I14" s="2" t="s">
        <v>137</v>
      </c>
      <c r="J14" s="2" t="s">
        <v>137</v>
      </c>
      <c r="K14" s="2" t="s">
        <v>137</v>
      </c>
      <c r="L14" s="2" t="s">
        <v>137</v>
      </c>
      <c r="M14" s="2" t="s">
        <v>137</v>
      </c>
      <c r="N14" s="2" t="s">
        <v>137</v>
      </c>
      <c r="O14" s="2" t="s">
        <v>137</v>
      </c>
      <c r="P14" s="2" t="s">
        <v>137</v>
      </c>
      <c r="Q14" s="2" t="s">
        <v>137</v>
      </c>
      <c r="R14" s="2" t="s">
        <v>137</v>
      </c>
    </row>
    <row r="15" spans="1:18" ht="20" customHeight="1" thickBot="1">
      <c r="A15" s="32" t="s">
        <v>17</v>
      </c>
      <c r="B15" s="9">
        <v>6</v>
      </c>
      <c r="C15" s="9">
        <v>828</v>
      </c>
      <c r="D15" s="9">
        <v>310.82886627934454</v>
      </c>
      <c r="E15" s="9">
        <v>1</v>
      </c>
      <c r="F15" s="9">
        <v>301</v>
      </c>
      <c r="G15" s="9">
        <v>174.418970970488</v>
      </c>
      <c r="H15" s="9">
        <v>58.317363631763449</v>
      </c>
      <c r="I15" s="9">
        <v>5</v>
      </c>
      <c r="J15" s="9">
        <v>527</v>
      </c>
      <c r="K15" s="9">
        <v>136.40989530885653</v>
      </c>
      <c r="L15" s="9" t="s">
        <v>137</v>
      </c>
      <c r="M15" s="9" t="s">
        <v>137</v>
      </c>
      <c r="N15" s="9" t="s">
        <v>137</v>
      </c>
      <c r="O15" s="13" t="s">
        <v>137</v>
      </c>
      <c r="P15" s="13" t="s">
        <v>137</v>
      </c>
      <c r="Q15" s="13" t="s">
        <v>137</v>
      </c>
      <c r="R15" s="13" t="s">
        <v>137</v>
      </c>
    </row>
    <row r="16" spans="1:18">
      <c r="A16" s="27"/>
      <c r="B16" s="27"/>
      <c r="C16" s="27"/>
      <c r="D16" s="27"/>
      <c r="E16" s="27"/>
      <c r="F16" s="27"/>
      <c r="G16" s="27"/>
      <c r="H16" s="27"/>
      <c r="I16" s="27"/>
      <c r="J16" s="27"/>
      <c r="K16" s="27"/>
      <c r="L16" s="27"/>
      <c r="M16" s="27"/>
      <c r="N16" s="27"/>
      <c r="O16" s="28"/>
      <c r="P16" s="28"/>
      <c r="Q16" s="28"/>
      <c r="R16" s="28"/>
    </row>
    <row r="17" spans="1:18" ht="20" customHeight="1">
      <c r="A17" s="42" t="s">
        <v>83</v>
      </c>
      <c r="B17" s="42"/>
      <c r="C17" s="42"/>
      <c r="D17" s="42"/>
      <c r="E17" s="42"/>
      <c r="F17" s="42"/>
      <c r="G17" s="42"/>
      <c r="H17" s="42"/>
      <c r="I17" s="42"/>
      <c r="J17" s="42"/>
      <c r="K17" s="42"/>
      <c r="L17" s="42"/>
      <c r="M17" s="42"/>
      <c r="N17" s="42"/>
      <c r="O17" s="42"/>
      <c r="P17" s="42"/>
      <c r="Q17" s="42"/>
      <c r="R17" s="42"/>
    </row>
    <row r="18" spans="1:18">
      <c r="A18" s="47"/>
      <c r="B18" s="47"/>
      <c r="C18" s="47"/>
      <c r="D18" s="47"/>
      <c r="E18" s="47"/>
      <c r="F18" s="47"/>
      <c r="G18" s="47"/>
      <c r="H18" s="47"/>
      <c r="I18" s="47"/>
      <c r="J18" s="47"/>
      <c r="K18" s="47"/>
      <c r="L18" s="47"/>
      <c r="M18" s="47"/>
      <c r="N18" s="47"/>
    </row>
    <row r="19" spans="1:18" ht="40" customHeight="1">
      <c r="A19" s="48" t="s">
        <v>66</v>
      </c>
      <c r="B19" s="48"/>
      <c r="C19" s="48"/>
      <c r="D19" s="48"/>
      <c r="E19" s="48"/>
      <c r="F19" s="48"/>
      <c r="G19" s="48"/>
      <c r="H19" s="48"/>
      <c r="I19" s="48"/>
      <c r="J19" s="48"/>
      <c r="K19" s="48"/>
      <c r="L19" s="48"/>
      <c r="M19" s="48"/>
      <c r="N19" s="48"/>
      <c r="O19" s="48"/>
      <c r="P19" s="48"/>
      <c r="Q19" s="48"/>
      <c r="R19" s="48"/>
    </row>
    <row r="20" spans="1:18">
      <c r="A20" s="47"/>
      <c r="B20" s="47"/>
      <c r="C20" s="47"/>
      <c r="D20" s="47"/>
      <c r="E20" s="47"/>
      <c r="F20" s="47"/>
      <c r="G20" s="47"/>
      <c r="H20" s="47"/>
      <c r="I20" s="47"/>
      <c r="J20" s="47"/>
      <c r="K20" s="47"/>
      <c r="L20" s="47"/>
      <c r="M20" s="47"/>
      <c r="N20" s="47"/>
    </row>
    <row r="21" spans="1:18">
      <c r="A21" s="49" t="s">
        <v>59</v>
      </c>
      <c r="B21" s="49"/>
      <c r="C21" s="49"/>
      <c r="D21" s="49"/>
      <c r="E21" s="49"/>
      <c r="F21" s="49"/>
      <c r="G21" s="49"/>
      <c r="H21" s="49"/>
      <c r="I21" s="49"/>
      <c r="J21" s="49"/>
      <c r="K21" s="49"/>
      <c r="L21" s="49"/>
      <c r="M21" s="49"/>
      <c r="N21" s="49"/>
      <c r="O21" s="49"/>
      <c r="P21" s="49"/>
      <c r="Q21" s="49"/>
      <c r="R21" s="49"/>
    </row>
  </sheetData>
  <mergeCells count="29">
    <mergeCell ref="A17:R17"/>
    <mergeCell ref="A19:R19"/>
    <mergeCell ref="A21:R21"/>
    <mergeCell ref="Q4:R4"/>
    <mergeCell ref="I4:I5"/>
    <mergeCell ref="A18:N18"/>
    <mergeCell ref="A20:N20"/>
    <mergeCell ref="K4:K5"/>
    <mergeCell ref="G4:H4"/>
    <mergeCell ref="O4:O5"/>
    <mergeCell ref="P4:P5"/>
    <mergeCell ref="M4:M5"/>
    <mergeCell ref="N4:N5"/>
    <mergeCell ref="A1:R1"/>
    <mergeCell ref="A2:A5"/>
    <mergeCell ref="B2:N2"/>
    <mergeCell ref="O2:R2"/>
    <mergeCell ref="F4:F5"/>
    <mergeCell ref="B3:D3"/>
    <mergeCell ref="B4:B5"/>
    <mergeCell ref="C4:C5"/>
    <mergeCell ref="D4:D5"/>
    <mergeCell ref="L4:L5"/>
    <mergeCell ref="E3:H3"/>
    <mergeCell ref="O3:R3"/>
    <mergeCell ref="I3:K3"/>
    <mergeCell ref="L3:N3"/>
    <mergeCell ref="E4:E5"/>
    <mergeCell ref="J4:J5"/>
  </mergeCells>
  <hyperlinks>
    <hyperlink ref="A21:N21" location="'Table of contents'!A1" display="Back to table of contents" xr:uid="{00000000-0004-0000-07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2"/>
  <sheetViews>
    <sheetView workbookViewId="0">
      <selection activeCell="A6" sqref="A6:A15"/>
    </sheetView>
  </sheetViews>
  <sheetFormatPr baseColWidth="10" defaultColWidth="9.1640625" defaultRowHeight="13"/>
  <cols>
    <col min="1" max="1" width="13.6640625" style="1" customWidth="1"/>
    <col min="2" max="15" width="10.6640625" style="1" customWidth="1"/>
    <col min="16" max="16384" width="9.1640625" style="1"/>
  </cols>
  <sheetData>
    <row r="1" spans="1:18" ht="30" customHeight="1" thickBot="1">
      <c r="A1" s="53" t="s">
        <v>143</v>
      </c>
      <c r="B1" s="53"/>
      <c r="C1" s="53"/>
      <c r="D1" s="53"/>
      <c r="E1" s="53"/>
      <c r="F1" s="53"/>
      <c r="G1" s="53"/>
      <c r="H1" s="53"/>
      <c r="I1" s="53"/>
      <c r="J1" s="53"/>
      <c r="K1" s="53"/>
      <c r="L1" s="53"/>
      <c r="M1" s="53"/>
      <c r="N1" s="53"/>
      <c r="O1" s="53"/>
      <c r="P1" s="6"/>
      <c r="Q1" s="6"/>
      <c r="R1" s="6"/>
    </row>
    <row r="2" spans="1:18" ht="20" customHeight="1" thickBot="1">
      <c r="A2" s="56"/>
      <c r="B2" s="55" t="s">
        <v>144</v>
      </c>
      <c r="C2" s="55"/>
      <c r="D2" s="55"/>
      <c r="E2" s="55"/>
      <c r="F2" s="55"/>
      <c r="G2" s="55"/>
      <c r="H2" s="55"/>
      <c r="I2" s="55"/>
      <c r="J2" s="55"/>
      <c r="K2" s="55"/>
      <c r="L2" s="54" t="s">
        <v>142</v>
      </c>
      <c r="M2" s="54"/>
      <c r="N2" s="54"/>
      <c r="O2" s="54"/>
    </row>
    <row r="3" spans="1:18" ht="24" customHeight="1">
      <c r="A3" s="57"/>
      <c r="B3" s="50" t="s">
        <v>138</v>
      </c>
      <c r="C3" s="50"/>
      <c r="D3" s="50"/>
      <c r="E3" s="50" t="s">
        <v>139</v>
      </c>
      <c r="F3" s="50"/>
      <c r="G3" s="50"/>
      <c r="H3" s="50" t="s">
        <v>0</v>
      </c>
      <c r="I3" s="50"/>
      <c r="J3" s="50"/>
      <c r="K3" s="50"/>
      <c r="L3" s="58" t="s">
        <v>1</v>
      </c>
      <c r="M3" s="58"/>
      <c r="N3" s="58"/>
      <c r="O3" s="58"/>
    </row>
    <row r="4" spans="1:18" ht="22.5" customHeight="1">
      <c r="A4" s="57"/>
      <c r="B4" s="52" t="s">
        <v>4</v>
      </c>
      <c r="C4" s="52" t="s">
        <v>5</v>
      </c>
      <c r="D4" s="52" t="s">
        <v>6</v>
      </c>
      <c r="E4" s="52" t="s">
        <v>4</v>
      </c>
      <c r="F4" s="52" t="s">
        <v>5</v>
      </c>
      <c r="G4" s="52" t="s">
        <v>6</v>
      </c>
      <c r="H4" s="52" t="s">
        <v>4</v>
      </c>
      <c r="I4" s="52" t="s">
        <v>5</v>
      </c>
      <c r="J4" s="52" t="s">
        <v>6</v>
      </c>
      <c r="K4" s="52"/>
      <c r="L4" s="51" t="s">
        <v>4</v>
      </c>
      <c r="M4" s="51" t="s">
        <v>5</v>
      </c>
      <c r="N4" s="51" t="s">
        <v>6</v>
      </c>
      <c r="O4" s="51"/>
    </row>
    <row r="5" spans="1:18">
      <c r="A5" s="57"/>
      <c r="B5" s="52"/>
      <c r="C5" s="52"/>
      <c r="D5" s="52"/>
      <c r="E5" s="52"/>
      <c r="F5" s="52"/>
      <c r="G5" s="52"/>
      <c r="H5" s="59"/>
      <c r="I5" s="52"/>
      <c r="J5" s="7" t="s">
        <v>7</v>
      </c>
      <c r="K5" s="7" t="s">
        <v>8</v>
      </c>
      <c r="L5" s="51"/>
      <c r="M5" s="51"/>
      <c r="N5" s="12" t="s">
        <v>7</v>
      </c>
      <c r="O5" s="20" t="s">
        <v>8</v>
      </c>
    </row>
    <row r="6" spans="1:18" ht="20" customHeight="1">
      <c r="A6" s="31" t="s">
        <v>9</v>
      </c>
      <c r="B6" s="8">
        <f>SUM(B7:B15)</f>
        <v>51341</v>
      </c>
      <c r="C6" s="8">
        <f t="shared" ref="C6:D6" si="0">SUM(C7:C15)</f>
        <v>20248999</v>
      </c>
      <c r="D6" s="8">
        <f t="shared" si="0"/>
        <v>29201079.279305026</v>
      </c>
      <c r="E6" s="8">
        <v>159198</v>
      </c>
      <c r="F6" s="8">
        <v>40137000</v>
      </c>
      <c r="G6" s="8">
        <f>75962591/6.227489</f>
        <v>12197948.643506235</v>
      </c>
      <c r="H6" s="8">
        <f t="shared" ref="H6:O6" si="1">SUM(H7:H15)</f>
        <v>269</v>
      </c>
      <c r="I6" s="8">
        <f t="shared" si="1"/>
        <v>8444925</v>
      </c>
      <c r="J6" s="8">
        <f t="shared" si="1"/>
        <v>2732756.0048680934</v>
      </c>
      <c r="K6" s="8">
        <f t="shared" si="1"/>
        <v>2589618.1863990445</v>
      </c>
      <c r="L6" s="8">
        <f t="shared" si="1"/>
        <v>214</v>
      </c>
      <c r="M6" s="8">
        <f t="shared" si="1"/>
        <v>1482207</v>
      </c>
      <c r="N6" s="8">
        <f t="shared" si="1"/>
        <v>604798.5777253079</v>
      </c>
      <c r="O6" s="8">
        <f t="shared" si="1"/>
        <v>258739.77457045685</v>
      </c>
    </row>
    <row r="7" spans="1:18" ht="20" customHeight="1">
      <c r="A7" s="32" t="s">
        <v>10</v>
      </c>
      <c r="B7" s="9">
        <v>3267</v>
      </c>
      <c r="C7" s="9">
        <v>5935389</v>
      </c>
      <c r="D7" s="9">
        <v>2708541.757359989</v>
      </c>
      <c r="E7" s="9">
        <v>12894</v>
      </c>
      <c r="F7" s="9">
        <v>10636000</v>
      </c>
      <c r="G7" s="9">
        <f>12108100/6.227489</f>
        <v>1944298.8979988564</v>
      </c>
      <c r="H7" s="9">
        <v>21</v>
      </c>
      <c r="I7" s="9">
        <v>1271690</v>
      </c>
      <c r="J7" s="9">
        <v>76206.175554866495</v>
      </c>
      <c r="K7" s="9">
        <v>518841.72577422456</v>
      </c>
      <c r="L7" s="13">
        <v>10</v>
      </c>
      <c r="M7" s="13">
        <v>66378</v>
      </c>
      <c r="N7" s="13">
        <v>13958.703098471951</v>
      </c>
      <c r="O7" s="13">
        <v>8643.936585034513</v>
      </c>
    </row>
    <row r="8" spans="1:18" ht="20" customHeight="1">
      <c r="A8" s="33" t="s">
        <v>11</v>
      </c>
      <c r="B8" s="2">
        <v>10463</v>
      </c>
      <c r="C8" s="2">
        <v>3696749</v>
      </c>
      <c r="D8" s="2">
        <v>1662164.4775285833</v>
      </c>
      <c r="E8" s="2">
        <v>25000</v>
      </c>
      <c r="F8" s="2">
        <v>7129000</v>
      </c>
      <c r="G8" s="2">
        <f>8177870/6.227489</f>
        <v>1313188.9915823215</v>
      </c>
      <c r="H8" s="2">
        <v>106</v>
      </c>
      <c r="I8" s="2">
        <v>1472777</v>
      </c>
      <c r="J8" s="2">
        <v>414543.66438864841</v>
      </c>
      <c r="K8" s="2">
        <v>187561.05390150024</v>
      </c>
      <c r="L8" s="2">
        <v>130</v>
      </c>
      <c r="M8" s="2">
        <v>984590</v>
      </c>
      <c r="N8" s="2">
        <v>324009.92920260475</v>
      </c>
      <c r="O8" s="2">
        <v>114552.26496586343</v>
      </c>
    </row>
    <row r="9" spans="1:18" ht="20" customHeight="1">
      <c r="A9" s="32" t="s">
        <v>12</v>
      </c>
      <c r="B9" s="9">
        <v>313</v>
      </c>
      <c r="C9" s="9">
        <v>2218240</v>
      </c>
      <c r="D9" s="9">
        <v>16897344.338946242</v>
      </c>
      <c r="E9" s="9">
        <v>1252</v>
      </c>
      <c r="F9" s="9">
        <v>2779000</v>
      </c>
      <c r="G9" s="9">
        <f>9885971/6.227489</f>
        <v>1587473.0569576276</v>
      </c>
      <c r="H9" s="9">
        <v>26</v>
      </c>
      <c r="I9" s="9">
        <v>1818182</v>
      </c>
      <c r="J9" s="9">
        <v>1126006.1960767815</v>
      </c>
      <c r="K9" s="9">
        <v>1034339.7089902527</v>
      </c>
      <c r="L9" s="13">
        <v>6</v>
      </c>
      <c r="M9" s="13">
        <v>36180</v>
      </c>
      <c r="N9" s="13">
        <v>73006.372231247617</v>
      </c>
      <c r="O9" s="13">
        <v>44658.031511577137</v>
      </c>
    </row>
    <row r="10" spans="1:18" ht="20" customHeight="1">
      <c r="A10" s="33" t="s">
        <v>13</v>
      </c>
      <c r="B10" s="2">
        <v>712</v>
      </c>
      <c r="C10" s="2">
        <v>1191224</v>
      </c>
      <c r="D10" s="2">
        <v>922915.31948109413</v>
      </c>
      <c r="E10" s="2">
        <v>760</v>
      </c>
      <c r="F10" s="2">
        <v>1328000</v>
      </c>
      <c r="G10" s="2">
        <f>4282490/6.227489</f>
        <v>687675.24117666041</v>
      </c>
      <c r="H10" s="2">
        <v>9</v>
      </c>
      <c r="I10" s="2">
        <v>1320795</v>
      </c>
      <c r="J10" s="2">
        <v>343579.47480918869</v>
      </c>
      <c r="K10" s="2">
        <v>280563.69429155154</v>
      </c>
      <c r="L10" s="2" t="s">
        <v>137</v>
      </c>
      <c r="M10" s="2" t="s">
        <v>137</v>
      </c>
      <c r="N10" s="2" t="s">
        <v>137</v>
      </c>
      <c r="O10" s="2" t="s">
        <v>137</v>
      </c>
    </row>
    <row r="11" spans="1:18" ht="20" customHeight="1">
      <c r="A11" s="32" t="s">
        <v>14</v>
      </c>
      <c r="B11" s="9">
        <v>4308</v>
      </c>
      <c r="C11" s="9">
        <v>1569958</v>
      </c>
      <c r="D11" s="9">
        <v>1820906.4680804734</v>
      </c>
      <c r="E11" s="9">
        <v>6296</v>
      </c>
      <c r="F11" s="9">
        <v>2042000</v>
      </c>
      <c r="G11" s="9">
        <f>4915370/6.227489</f>
        <v>789302.07664758619</v>
      </c>
      <c r="H11" s="9">
        <v>28</v>
      </c>
      <c r="I11" s="9">
        <v>313921</v>
      </c>
      <c r="J11" s="9">
        <v>211738.51130046154</v>
      </c>
      <c r="K11" s="9">
        <v>143590.69441953249</v>
      </c>
      <c r="L11" s="13">
        <v>10</v>
      </c>
      <c r="M11" s="13">
        <v>33973</v>
      </c>
      <c r="N11" s="13">
        <v>13611.553549111046</v>
      </c>
      <c r="O11" s="13">
        <v>5103.8195330413264</v>
      </c>
    </row>
    <row r="12" spans="1:18" ht="20" customHeight="1">
      <c r="A12" s="33" t="s">
        <v>186</v>
      </c>
      <c r="B12" s="2">
        <v>3865</v>
      </c>
      <c r="C12" s="2">
        <v>2370720</v>
      </c>
      <c r="D12" s="2">
        <v>1929509.3094504061</v>
      </c>
      <c r="E12" s="2">
        <v>9919</v>
      </c>
      <c r="F12" s="2">
        <v>4629000</v>
      </c>
      <c r="G12" s="2">
        <f>10699520/6.227489</f>
        <v>1718111.42500613</v>
      </c>
      <c r="H12" s="2">
        <v>15</v>
      </c>
      <c r="I12" s="2">
        <v>343612</v>
      </c>
      <c r="J12" s="2">
        <v>92437.097841521681</v>
      </c>
      <c r="K12" s="2">
        <v>56903.931905780963</v>
      </c>
      <c r="L12" s="2">
        <v>10</v>
      </c>
      <c r="M12" s="2">
        <v>140009</v>
      </c>
      <c r="N12" s="2">
        <v>59827.461758663878</v>
      </c>
      <c r="O12" s="2">
        <v>36313.295776194864</v>
      </c>
    </row>
    <row r="13" spans="1:18" ht="20" customHeight="1">
      <c r="A13" s="32" t="s">
        <v>15</v>
      </c>
      <c r="B13" s="9">
        <v>1197</v>
      </c>
      <c r="C13" s="9">
        <v>169814</v>
      </c>
      <c r="D13" s="9">
        <v>94406.108144068974</v>
      </c>
      <c r="E13" s="9">
        <v>6514</v>
      </c>
      <c r="F13" s="9">
        <v>967000</v>
      </c>
      <c r="G13" s="9">
        <f>1390150/6.227489</f>
        <v>223228.01373073479</v>
      </c>
      <c r="H13" s="9">
        <v>2</v>
      </c>
      <c r="I13" s="9">
        <v>3556</v>
      </c>
      <c r="J13" s="9">
        <v>3983.0146628922184</v>
      </c>
      <c r="K13" s="9">
        <v>1074.6112919669549</v>
      </c>
      <c r="L13" s="13">
        <v>3</v>
      </c>
      <c r="M13" s="13">
        <v>23238</v>
      </c>
      <c r="N13" s="13">
        <v>6570.4106422347759</v>
      </c>
      <c r="O13" s="13">
        <v>1511.1885384301761</v>
      </c>
    </row>
    <row r="14" spans="1:18" ht="20" customHeight="1">
      <c r="A14" s="33" t="s">
        <v>16</v>
      </c>
      <c r="B14" s="2">
        <v>3847</v>
      </c>
      <c r="C14" s="2">
        <v>180344</v>
      </c>
      <c r="D14" s="2">
        <v>610908.82697665144</v>
      </c>
      <c r="E14" s="2">
        <v>15530</v>
      </c>
      <c r="F14" s="2">
        <v>818000</v>
      </c>
      <c r="G14" s="2">
        <f>4858760/6.227489</f>
        <v>780211.73542016686</v>
      </c>
      <c r="H14" s="2">
        <v>14</v>
      </c>
      <c r="I14" s="2">
        <v>104096</v>
      </c>
      <c r="J14" s="2">
        <v>100572.48113966962</v>
      </c>
      <c r="K14" s="2">
        <v>82908.107906734163</v>
      </c>
      <c r="L14" s="2">
        <v>11</v>
      </c>
      <c r="M14" s="2">
        <v>54262</v>
      </c>
      <c r="N14" s="2">
        <v>35566.635284301585</v>
      </c>
      <c r="O14" s="2">
        <v>26457.458214699374</v>
      </c>
    </row>
    <row r="15" spans="1:18" ht="20" customHeight="1" thickBot="1">
      <c r="A15" s="32" t="s">
        <v>17</v>
      </c>
      <c r="B15" s="9">
        <v>23369</v>
      </c>
      <c r="C15" s="9">
        <v>2916561</v>
      </c>
      <c r="D15" s="9">
        <v>2554382.6733375201</v>
      </c>
      <c r="E15" s="9">
        <v>81033</v>
      </c>
      <c r="F15" s="9">
        <v>9809000</v>
      </c>
      <c r="G15" s="9">
        <f>19644360/6.227489</f>
        <v>3154459.2049861508</v>
      </c>
      <c r="H15" s="9">
        <v>48</v>
      </c>
      <c r="I15" s="9">
        <v>1796296</v>
      </c>
      <c r="J15" s="9">
        <v>363689.38909406343</v>
      </c>
      <c r="K15" s="9">
        <v>283834.65791750094</v>
      </c>
      <c r="L15" s="13">
        <v>34</v>
      </c>
      <c r="M15" s="13">
        <v>143577</v>
      </c>
      <c r="N15" s="13">
        <v>78247.511958672272</v>
      </c>
      <c r="O15" s="13">
        <v>21499.779445616045</v>
      </c>
    </row>
    <row r="16" spans="1:18">
      <c r="A16" s="27"/>
      <c r="B16" s="27"/>
      <c r="C16" s="27"/>
      <c r="D16" s="27"/>
      <c r="E16" s="27"/>
      <c r="F16" s="27"/>
      <c r="G16" s="27"/>
      <c r="H16" s="27"/>
      <c r="I16" s="27"/>
      <c r="J16" s="27"/>
      <c r="K16" s="27"/>
      <c r="L16" s="29"/>
      <c r="M16" s="29"/>
      <c r="N16" s="28"/>
      <c r="O16" s="28"/>
    </row>
    <row r="17" spans="1:15" ht="30" customHeight="1">
      <c r="A17" s="42" t="s">
        <v>84</v>
      </c>
      <c r="B17" s="42"/>
      <c r="C17" s="42"/>
      <c r="D17" s="42"/>
      <c r="E17" s="42"/>
      <c r="F17" s="42"/>
      <c r="G17" s="42"/>
      <c r="H17" s="42"/>
      <c r="I17" s="42"/>
      <c r="J17" s="42"/>
      <c r="K17" s="42"/>
      <c r="L17" s="42"/>
      <c r="M17" s="42"/>
      <c r="N17" s="42"/>
      <c r="O17" s="42"/>
    </row>
    <row r="18" spans="1:15">
      <c r="A18" s="47"/>
      <c r="B18" s="47"/>
      <c r="C18" s="47"/>
      <c r="D18" s="47"/>
      <c r="E18" s="47"/>
      <c r="F18" s="47"/>
      <c r="G18" s="47"/>
      <c r="H18" s="47"/>
      <c r="I18" s="47"/>
      <c r="J18" s="47"/>
      <c r="K18" s="47"/>
    </row>
    <row r="19" spans="1:15" ht="110" customHeight="1">
      <c r="A19" s="48" t="s">
        <v>85</v>
      </c>
      <c r="B19" s="48"/>
      <c r="C19" s="48"/>
      <c r="D19" s="48"/>
      <c r="E19" s="48"/>
      <c r="F19" s="48"/>
      <c r="G19" s="48"/>
      <c r="H19" s="48"/>
      <c r="I19" s="48"/>
      <c r="J19" s="48"/>
      <c r="K19" s="48"/>
      <c r="L19" s="48"/>
      <c r="M19" s="48"/>
      <c r="N19" s="48"/>
      <c r="O19" s="48"/>
    </row>
    <row r="20" spans="1:15">
      <c r="A20" s="47"/>
      <c r="B20" s="47"/>
      <c r="C20" s="47"/>
      <c r="D20" s="47"/>
      <c r="E20" s="47"/>
      <c r="F20" s="47"/>
      <c r="G20" s="47"/>
      <c r="H20" s="47"/>
      <c r="I20" s="47"/>
      <c r="J20" s="47"/>
      <c r="K20" s="47"/>
    </row>
    <row r="21" spans="1:15">
      <c r="A21" s="49" t="s">
        <v>59</v>
      </c>
      <c r="B21" s="49"/>
      <c r="C21" s="49"/>
      <c r="D21" s="49"/>
      <c r="E21" s="49"/>
      <c r="F21" s="49"/>
      <c r="G21" s="49"/>
      <c r="H21" s="49"/>
      <c r="I21" s="49"/>
      <c r="J21" s="49"/>
      <c r="K21" s="49"/>
      <c r="L21" s="49"/>
      <c r="M21" s="49"/>
      <c r="N21" s="49"/>
      <c r="O21" s="49"/>
    </row>
    <row r="42" ht="12.75" customHeight="1"/>
  </sheetData>
  <mergeCells count="25">
    <mergeCell ref="A1:O1"/>
    <mergeCell ref="B2:K2"/>
    <mergeCell ref="L2:O2"/>
    <mergeCell ref="L3:O3"/>
    <mergeCell ref="B3:D3"/>
    <mergeCell ref="B4:B5"/>
    <mergeCell ref="C4:C5"/>
    <mergeCell ref="D4:D5"/>
    <mergeCell ref="L4:L5"/>
    <mergeCell ref="A2:A5"/>
    <mergeCell ref="H3:K3"/>
    <mergeCell ref="M4:M5"/>
    <mergeCell ref="N4:O4"/>
    <mergeCell ref="E3:G3"/>
    <mergeCell ref="E4:E5"/>
    <mergeCell ref="F4:F5"/>
    <mergeCell ref="G4:G5"/>
    <mergeCell ref="H4:H5"/>
    <mergeCell ref="I4:I5"/>
    <mergeCell ref="J4:K4"/>
    <mergeCell ref="A18:K18"/>
    <mergeCell ref="A20:K20"/>
    <mergeCell ref="A17:O17"/>
    <mergeCell ref="A19:O19"/>
    <mergeCell ref="A21:O21"/>
  </mergeCells>
  <hyperlinks>
    <hyperlink ref="A21:K21" location="'Table of contents'!A1" display="Back to table of contents" xr:uid="{00000000-0004-0000-08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Table of contents</vt:lpstr>
      <vt:lpstr>Argentina</vt:lpstr>
      <vt:lpstr>Australia</vt:lpstr>
      <vt:lpstr>Austria</vt:lpstr>
      <vt:lpstr>Brazil</vt:lpstr>
      <vt:lpstr>Canada</vt:lpstr>
      <vt:lpstr>Chile</vt:lpstr>
      <vt:lpstr>China</vt:lpstr>
      <vt:lpstr>Colombia</vt:lpstr>
      <vt:lpstr>CostaRica</vt:lpstr>
      <vt:lpstr>CzechRepublic</vt:lpstr>
      <vt:lpstr>Denmark</vt:lpstr>
      <vt:lpstr>Estonia</vt:lpstr>
      <vt:lpstr>Finland</vt:lpstr>
      <vt:lpstr>France</vt:lpstr>
      <vt:lpstr>Germany</vt:lpstr>
      <vt:lpstr>Greece</vt:lpstr>
      <vt:lpstr>Hungary</vt:lpstr>
      <vt:lpstr>Iceland</vt:lpstr>
      <vt:lpstr>India</vt:lpstr>
      <vt:lpstr>Ireland</vt:lpstr>
      <vt:lpstr>Israel</vt:lpstr>
      <vt:lpstr>Italy</vt:lpstr>
      <vt:lpstr>Japan</vt:lpstr>
      <vt:lpstr>Korea</vt:lpstr>
      <vt:lpstr>Latvia</vt:lpstr>
      <vt:lpstr>Lithuania</vt:lpstr>
      <vt:lpstr>Mexico</vt:lpstr>
      <vt:lpstr>Netherlands</vt:lpstr>
      <vt:lpstr>NewZealand</vt:lpstr>
      <vt:lpstr>Norway</vt:lpstr>
      <vt:lpstr>Poland</vt:lpstr>
      <vt:lpstr>SaudiArabia</vt:lpstr>
      <vt:lpstr>SlovakRepublic</vt:lpstr>
      <vt:lpstr>Slovenia</vt:lpstr>
      <vt:lpstr>Spain</vt:lpstr>
      <vt:lpstr>Sweden</vt:lpstr>
      <vt:lpstr>Switzerland</vt:lpstr>
      <vt:lpstr>Turkey</vt:lpstr>
      <vt:lpstr>UnitedKingdom</vt:lpstr>
      <vt:lpstr>UnitedStates</vt:lpstr>
      <vt:lpstr>China!OLE_LINK1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Korin Kane</dc:creator>
  <cp:lastModifiedBy>Nick Warino</cp:lastModifiedBy>
  <cp:lastPrinted>2016-11-14T14:46:43Z</cp:lastPrinted>
  <dcterms:created xsi:type="dcterms:W3CDTF">2016-08-03T09:22:03Z</dcterms:created>
  <dcterms:modified xsi:type="dcterms:W3CDTF">2019-11-10T19:07:40Z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