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3"/>
  <workbookPr defaultThemeVersion="124226"/>
  <mc:AlternateContent xmlns:mc="http://schemas.openxmlformats.org/markup-compatibility/2006">
    <mc:Choice Requires="x15">
      <x15ac:absPath xmlns:x15ac="http://schemas.microsoft.com/office/spreadsheetml/2010/11/ac" url="/Users/nicholaswarino/Desktop/Dropbox/CREATIVE projects/Joy and Socialism/Added to Google Sheets/"/>
    </mc:Choice>
  </mc:AlternateContent>
  <xr:revisionPtr revIDLastSave="0" documentId="13_ncr:1_{76D0F095-5006-A24E-BABF-3C2DC6B0CCD7}" xr6:coauthVersionLast="45" xr6:coauthVersionMax="45" xr10:uidLastSave="{00000000-0000-0000-0000-000000000000}"/>
  <bookViews>
    <workbookView xWindow="25600" yWindow="460" windowWidth="25600" windowHeight="28340" tabRatio="926" firstSheet="24" activeTab="25" xr2:uid="{00000000-000D-0000-FFFF-FFFF00000000}"/>
  </bookViews>
  <sheets>
    <sheet name="Table of Contents" sheetId="39" r:id="rId1"/>
    <sheet name="Australia" sheetId="4" r:id="rId2"/>
    <sheet name="Austria" sheetId="5" r:id="rId3"/>
    <sheet name="Belgium" sheetId="6" r:id="rId4"/>
    <sheet name="Canada" sheetId="7" r:id="rId5"/>
    <sheet name="Chile" sheetId="8" r:id="rId6"/>
    <sheet name="Colombia" sheetId="9" r:id="rId7"/>
    <sheet name="CzechRepublic" sheetId="10" r:id="rId8"/>
    <sheet name="Denmark" sheetId="11" r:id="rId9"/>
    <sheet name="Estonia" sheetId="12" r:id="rId10"/>
    <sheet name="Finland" sheetId="13" r:id="rId11"/>
    <sheet name="France" sheetId="14" r:id="rId12"/>
    <sheet name="Germany" sheetId="15" r:id="rId13"/>
    <sheet name="Greece" sheetId="16" r:id="rId14"/>
    <sheet name="Hungary" sheetId="17" r:id="rId15"/>
    <sheet name="Ireland" sheetId="18" r:id="rId16"/>
    <sheet name="Israel" sheetId="19" r:id="rId17"/>
    <sheet name="Italy" sheetId="20" r:id="rId18"/>
    <sheet name="Japan" sheetId="21" r:id="rId19"/>
    <sheet name="Korea" sheetId="22" r:id="rId20"/>
    <sheet name="Latvia" sheetId="23" r:id="rId21"/>
    <sheet name="Lithuania" sheetId="24" r:id="rId22"/>
    <sheet name="Mexico" sheetId="26" r:id="rId23"/>
    <sheet name="Netherlands" sheetId="27" r:id="rId24"/>
    <sheet name="NewZealand" sheetId="28" r:id="rId25"/>
    <sheet name="Norway" sheetId="29" r:id="rId26"/>
    <sheet name="Poland" sheetId="30" r:id="rId27"/>
    <sheet name="Portugal" sheetId="31" r:id="rId28"/>
    <sheet name="Slovenia" sheetId="32" r:id="rId29"/>
    <sheet name="Spain" sheetId="33" r:id="rId30"/>
    <sheet name="Sweden" sheetId="34" r:id="rId31"/>
    <sheet name="Switzerland" sheetId="35" r:id="rId32"/>
    <sheet name="Turkey" sheetId="36" r:id="rId33"/>
    <sheet name="UnitedKingdom" sheetId="37" r:id="rId34"/>
    <sheet name="UnitedStates" sheetId="38" r:id="rId35"/>
    <sheet name="Sheet1" sheetId="41" r:id="rId36"/>
  </sheets>
  <definedNames>
    <definedName name="_ftn1" localSheetId="2">Austria!$A$22</definedName>
    <definedName name="_ftn2" localSheetId="2">Austria!$A$23</definedName>
    <definedName name="_ftnref1" localSheetId="2">Austria!$L$3</definedName>
    <definedName name="_ftnref2" localSheetId="2">Austria!$A$6</definedName>
    <definedName name="_GoBack" localSheetId="21">Lithuania!#REF!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5" i="29" l="1"/>
  <c r="P5" i="6" l="1"/>
  <c r="P5" i="31" l="1"/>
  <c r="P5" i="20"/>
  <c r="Q5" i="6"/>
  <c r="B5" i="38" l="1"/>
  <c r="C5" i="38"/>
  <c r="D5" i="38"/>
  <c r="F5" i="38"/>
  <c r="G5" i="38"/>
  <c r="H5" i="38"/>
  <c r="J5" i="38"/>
  <c r="K5" i="38"/>
  <c r="L5" i="38"/>
  <c r="M5" i="38"/>
  <c r="N5" i="38"/>
  <c r="O5" i="38"/>
  <c r="B5" i="37"/>
  <c r="C5" i="37"/>
  <c r="D5" i="37"/>
  <c r="F5" i="37"/>
  <c r="G5" i="37"/>
  <c r="H5" i="37"/>
  <c r="J5" i="37"/>
  <c r="K5" i="37"/>
  <c r="L5" i="37"/>
  <c r="M5" i="37"/>
  <c r="N5" i="37"/>
  <c r="N5" i="36"/>
  <c r="M5" i="36"/>
  <c r="K5" i="36"/>
  <c r="J5" i="36"/>
  <c r="G5" i="36"/>
  <c r="F5" i="36"/>
  <c r="C5" i="36"/>
  <c r="B5" i="36"/>
  <c r="L5" i="35"/>
  <c r="D5" i="35"/>
  <c r="C5" i="35"/>
  <c r="O5" i="35"/>
  <c r="N5" i="35"/>
  <c r="M5" i="35"/>
  <c r="K5" i="35"/>
  <c r="J5" i="35"/>
  <c r="B5" i="35"/>
  <c r="N5" i="34"/>
  <c r="J5" i="34"/>
  <c r="F5" i="34"/>
  <c r="K5" i="34"/>
  <c r="G5" i="34"/>
  <c r="M5" i="34"/>
  <c r="B5" i="33"/>
  <c r="N5" i="33"/>
  <c r="M5" i="33"/>
  <c r="J5" i="33"/>
  <c r="F5" i="33"/>
  <c r="K5" i="33"/>
  <c r="G5" i="33"/>
  <c r="C5" i="33"/>
  <c r="J5" i="32"/>
  <c r="F5" i="32"/>
  <c r="B5" i="32"/>
  <c r="K5" i="32"/>
  <c r="G5" i="32"/>
  <c r="C5" i="32"/>
  <c r="J5" i="31"/>
  <c r="O5" i="31"/>
  <c r="N5" i="31"/>
  <c r="M5" i="31"/>
  <c r="K5" i="31"/>
  <c r="N5" i="30"/>
  <c r="M5" i="30"/>
  <c r="L5" i="30"/>
  <c r="K5" i="30"/>
  <c r="J5" i="30"/>
  <c r="H5" i="30"/>
  <c r="G5" i="30"/>
  <c r="F5" i="30"/>
  <c r="D5" i="30"/>
  <c r="C5" i="30"/>
  <c r="B5" i="30"/>
  <c r="N5" i="29"/>
  <c r="M5" i="29"/>
  <c r="K5" i="29"/>
  <c r="J5" i="29"/>
  <c r="G5" i="29"/>
  <c r="F5" i="29"/>
  <c r="C5" i="29"/>
  <c r="B5" i="29"/>
  <c r="O5" i="28"/>
  <c r="N5" i="28"/>
  <c r="M5" i="28"/>
  <c r="K5" i="28"/>
  <c r="J5" i="28"/>
  <c r="C5" i="28"/>
  <c r="B5" i="28"/>
  <c r="L5" i="27"/>
  <c r="K5" i="27"/>
  <c r="J5" i="27"/>
  <c r="M5" i="26"/>
  <c r="J5" i="26"/>
  <c r="N5" i="24"/>
  <c r="M5" i="24"/>
  <c r="K5" i="24"/>
  <c r="J5" i="24"/>
  <c r="G5" i="24"/>
  <c r="F5" i="24"/>
  <c r="C5" i="24"/>
  <c r="B5" i="24"/>
  <c r="L5" i="23"/>
  <c r="K5" i="23"/>
  <c r="J5" i="23"/>
  <c r="I5" i="23"/>
  <c r="H5" i="23"/>
  <c r="G5" i="23"/>
  <c r="F5" i="23"/>
  <c r="E8" i="22"/>
  <c r="E5" i="22" s="1"/>
  <c r="L5" i="22"/>
  <c r="K5" i="22"/>
  <c r="J5" i="22"/>
  <c r="H5" i="22"/>
  <c r="G5" i="22"/>
  <c r="F5" i="22"/>
  <c r="D5" i="22"/>
  <c r="C5" i="22"/>
  <c r="B5" i="22"/>
  <c r="N5" i="21"/>
  <c r="M5" i="21"/>
  <c r="K5" i="21"/>
  <c r="J5" i="21"/>
  <c r="G5" i="21"/>
  <c r="F5" i="21"/>
  <c r="K5" i="20"/>
  <c r="J5" i="20"/>
  <c r="C5" i="20"/>
  <c r="B5" i="20"/>
  <c r="L10" i="19"/>
  <c r="K10" i="19"/>
  <c r="J10" i="19"/>
  <c r="L7" i="19"/>
  <c r="K7" i="19"/>
  <c r="J7" i="19"/>
  <c r="J5" i="19"/>
  <c r="L5" i="18"/>
  <c r="K5" i="18"/>
  <c r="J5" i="18"/>
  <c r="H5" i="18"/>
  <c r="G5" i="18"/>
  <c r="F5" i="18"/>
  <c r="K5" i="17"/>
  <c r="J5" i="17"/>
  <c r="G5" i="17"/>
  <c r="F5" i="17"/>
  <c r="C5" i="17"/>
  <c r="B5" i="17"/>
  <c r="B5" i="16"/>
  <c r="G5" i="16"/>
  <c r="F5" i="16"/>
  <c r="G5" i="15"/>
  <c r="M5" i="15"/>
  <c r="K5" i="15"/>
  <c r="N5" i="15"/>
  <c r="J5" i="15"/>
  <c r="F5" i="15"/>
  <c r="N5" i="14"/>
  <c r="J5" i="14"/>
  <c r="F5" i="14"/>
  <c r="B5" i="14"/>
  <c r="K5" i="14"/>
  <c r="G5" i="14"/>
  <c r="M5" i="14"/>
  <c r="N5" i="13"/>
  <c r="J5" i="13"/>
  <c r="B5" i="13"/>
  <c r="M5" i="13"/>
  <c r="K5" i="13"/>
  <c r="G5" i="13"/>
  <c r="C5" i="13"/>
  <c r="N5" i="12"/>
  <c r="M5" i="12"/>
  <c r="L5" i="12"/>
  <c r="K5" i="12"/>
  <c r="J5" i="12"/>
  <c r="K5" i="11"/>
  <c r="G5" i="11"/>
  <c r="J5" i="11"/>
  <c r="M5" i="11"/>
  <c r="N5" i="11"/>
  <c r="F5" i="11"/>
  <c r="C5" i="11"/>
  <c r="B5" i="11"/>
  <c r="O5" i="10"/>
  <c r="K5" i="10"/>
  <c r="C5" i="10"/>
  <c r="N5" i="10"/>
  <c r="M5" i="10"/>
  <c r="L5" i="10"/>
  <c r="J5" i="10"/>
  <c r="D5" i="10"/>
  <c r="B5" i="10"/>
  <c r="O5" i="9"/>
  <c r="N5" i="9"/>
  <c r="M5" i="9"/>
  <c r="L5" i="9"/>
  <c r="K5" i="9"/>
  <c r="J5" i="9"/>
  <c r="E5" i="9"/>
  <c r="D5" i="9"/>
  <c r="C5" i="9"/>
  <c r="B5" i="9"/>
  <c r="O14" i="8"/>
  <c r="L14" i="8"/>
  <c r="E14" i="8"/>
  <c r="D14" i="8"/>
  <c r="O12" i="8"/>
  <c r="L12" i="8"/>
  <c r="L11" i="8"/>
  <c r="O9" i="8"/>
  <c r="L9" i="8"/>
  <c r="O8" i="8"/>
  <c r="O6" i="8"/>
  <c r="E6" i="8"/>
  <c r="D6" i="8"/>
  <c r="D5" i="8" s="1"/>
  <c r="N5" i="8"/>
  <c r="M5" i="8"/>
  <c r="K5" i="8"/>
  <c r="J5" i="8"/>
  <c r="C5" i="8"/>
  <c r="B5" i="8"/>
  <c r="N5" i="7"/>
  <c r="M5" i="7"/>
  <c r="G5" i="6"/>
  <c r="C5" i="6"/>
  <c r="K5" i="6"/>
  <c r="J5" i="6"/>
  <c r="F5" i="6"/>
  <c r="B5" i="6"/>
  <c r="O5" i="8" l="1"/>
  <c r="L5" i="19"/>
  <c r="K5" i="19"/>
  <c r="C5" i="16"/>
  <c r="K5" i="16"/>
  <c r="J5" i="16"/>
  <c r="O5" i="37"/>
  <c r="L5" i="31"/>
  <c r="H5" i="32"/>
  <c r="E5" i="32"/>
  <c r="I5" i="32"/>
  <c r="L5" i="32"/>
  <c r="L5" i="28"/>
  <c r="O5" i="36"/>
  <c r="L5" i="15"/>
  <c r="H5" i="15"/>
  <c r="H5" i="16"/>
  <c r="H5" i="6"/>
  <c r="L5" i="8"/>
  <c r="E5" i="8"/>
  <c r="O5" i="11"/>
  <c r="H5" i="11"/>
  <c r="E5" i="11"/>
  <c r="F5" i="13"/>
  <c r="I5" i="14"/>
  <c r="C5" i="14"/>
  <c r="D5" i="16" l="1"/>
  <c r="L5" i="16"/>
  <c r="D5" i="36"/>
  <c r="O5" i="33"/>
  <c r="E5" i="35"/>
  <c r="I5" i="33"/>
  <c r="O5" i="34"/>
  <c r="H5" i="33"/>
  <c r="I5" i="30"/>
  <c r="O5" i="30"/>
  <c r="H5" i="29"/>
  <c r="O5" i="26"/>
  <c r="D5" i="32"/>
  <c r="L5" i="36"/>
  <c r="E5" i="33"/>
  <c r="L5" i="34"/>
  <c r="D5" i="33"/>
  <c r="E5" i="30"/>
  <c r="O5" i="29"/>
  <c r="D5" i="28"/>
  <c r="D5" i="29"/>
  <c r="H5" i="36"/>
  <c r="I5" i="36"/>
  <c r="H5" i="34"/>
  <c r="L5" i="26"/>
  <c r="E5" i="36"/>
  <c r="L5" i="33"/>
  <c r="L5" i="29"/>
  <c r="E5" i="28"/>
  <c r="I5" i="24"/>
  <c r="H5" i="24"/>
  <c r="I5" i="17"/>
  <c r="D5" i="17"/>
  <c r="E5" i="24"/>
  <c r="L5" i="21"/>
  <c r="D5" i="24"/>
  <c r="E5" i="17"/>
  <c r="D5" i="20"/>
  <c r="I5" i="18"/>
  <c r="H5" i="21"/>
  <c r="O5" i="21"/>
  <c r="L5" i="17"/>
  <c r="O5" i="15"/>
  <c r="L5" i="24"/>
  <c r="O5" i="24"/>
  <c r="H5" i="17"/>
  <c r="L5" i="20"/>
  <c r="E5" i="20"/>
  <c r="H5" i="13"/>
  <c r="H5" i="14"/>
  <c r="E5" i="13"/>
  <c r="D5" i="13"/>
  <c r="D5" i="14"/>
  <c r="O5" i="12"/>
  <c r="I5" i="11"/>
  <c r="D5" i="11"/>
  <c r="O5" i="14"/>
  <c r="D5" i="6"/>
  <c r="E5" i="6"/>
  <c r="L5" i="13"/>
  <c r="E5" i="14"/>
  <c r="L5" i="14"/>
  <c r="I5" i="13"/>
  <c r="E5" i="10"/>
  <c r="L5" i="11"/>
  <c r="O5" i="7"/>
  <c r="L5" i="6"/>
  <c r="O5" i="13"/>
</calcChain>
</file>

<file path=xl/sharedStrings.xml><?xml version="1.0" encoding="utf-8"?>
<sst xmlns="http://schemas.openxmlformats.org/spreadsheetml/2006/main" count="4522" uniqueCount="156">
  <si>
    <t xml:space="preserve"> </t>
  </si>
  <si>
    <t>Majority-owned listed entities</t>
  </si>
  <si>
    <t>Minority-owned listed entities</t>
  </si>
  <si>
    <t>Majority owned non-listed enterprises</t>
  </si>
  <si>
    <t>Statutory corporations and quasi-corporations</t>
  </si>
  <si>
    <t>N° of enterprises</t>
  </si>
  <si>
    <t>N° of employees</t>
  </si>
  <si>
    <t>Value of enterprises</t>
  </si>
  <si>
    <t>Market</t>
  </si>
  <si>
    <t>Book equity</t>
  </si>
  <si>
    <t xml:space="preserve">Total </t>
  </si>
  <si>
    <t xml:space="preserve">Primary sectors </t>
  </si>
  <si>
    <t xml:space="preserve">Manufacturing </t>
  </si>
  <si>
    <t>Finance</t>
  </si>
  <si>
    <t xml:space="preserve">Telecoms </t>
  </si>
  <si>
    <t>Electricity and gas</t>
  </si>
  <si>
    <t xml:space="preserve">Other utilities </t>
  </si>
  <si>
    <t xml:space="preserve">Real estate </t>
  </si>
  <si>
    <t xml:space="preserve">Other activities </t>
  </si>
  <si>
    <t xml:space="preserve">Aggregate data on SOEs: Belgium (USD mn) </t>
  </si>
  <si>
    <t xml:space="preserve">Aggregate data on SOEs: Canada (USD mn) </t>
  </si>
  <si>
    <t xml:space="preserve">Aggregate data on SOEs: Colombia (USD mn) </t>
  </si>
  <si>
    <t xml:space="preserve">Aggregate data on SOEs: Estonia (USD mn) </t>
  </si>
  <si>
    <t xml:space="preserve">Aggregate data on SOEs: Greece (USD mn) </t>
  </si>
  <si>
    <t>..</t>
  </si>
  <si>
    <t xml:space="preserve">Aggregate data on SOEs: Hungary (USD mn) </t>
  </si>
  <si>
    <t xml:space="preserve">Aggregate data on SOEs: Israel (USD mn) </t>
  </si>
  <si>
    <t xml:space="preserve">Aggregate data on SOEs: Italy (USD mn) </t>
  </si>
  <si>
    <t>Aggregate data on SOEs: Latvia (USD mn)</t>
  </si>
  <si>
    <t xml:space="preserve">Aggregate data on SOEs: Netherlands (USD mn) </t>
  </si>
  <si>
    <t>Aggregate data on SOEs: Norway (USD mn)</t>
  </si>
  <si>
    <t xml:space="preserve">Aggregate data on SOEs: Portugal (USD mn) </t>
  </si>
  <si>
    <t xml:space="preserve">Aggregate data on SOEs: Slovenia (USD mn) </t>
  </si>
  <si>
    <t>Aggregate data on SOEs: Switzerland (USD mn)</t>
  </si>
  <si>
    <t>Aggregate data on SOEs: United Kingdom (USD mn)</t>
  </si>
  <si>
    <t>Australia</t>
  </si>
  <si>
    <t>Austria</t>
  </si>
  <si>
    <t>Belgium</t>
  </si>
  <si>
    <t>Canada</t>
  </si>
  <si>
    <t>Chile</t>
  </si>
  <si>
    <t>Czech Republic</t>
  </si>
  <si>
    <t>Colombia</t>
  </si>
  <si>
    <t>Denmark</t>
  </si>
  <si>
    <t>Estonia</t>
  </si>
  <si>
    <t>Finland</t>
  </si>
  <si>
    <t>France</t>
  </si>
  <si>
    <t>Germany</t>
  </si>
  <si>
    <t>Greece</t>
  </si>
  <si>
    <t>Hungary</t>
  </si>
  <si>
    <t>Ireland</t>
  </si>
  <si>
    <t>Israel</t>
  </si>
  <si>
    <t>Italy</t>
  </si>
  <si>
    <t>Japan</t>
  </si>
  <si>
    <t>Korea</t>
  </si>
  <si>
    <t>Latvia</t>
  </si>
  <si>
    <t>Lithuania</t>
  </si>
  <si>
    <t>Mexico</t>
  </si>
  <si>
    <t>Netherlands</t>
  </si>
  <si>
    <t>New Zealand</t>
  </si>
  <si>
    <t>Norway</t>
  </si>
  <si>
    <t>Poland</t>
  </si>
  <si>
    <t>Portugal</t>
  </si>
  <si>
    <t>Slovenia</t>
  </si>
  <si>
    <t>Spain</t>
  </si>
  <si>
    <t>Sweden</t>
  </si>
  <si>
    <t>Switzerland</t>
  </si>
  <si>
    <t>Turkey</t>
  </si>
  <si>
    <t>United Kingdom</t>
  </si>
  <si>
    <t>United States</t>
  </si>
  <si>
    <t>Transportation</t>
  </si>
  <si>
    <t>-</t>
  </si>
  <si>
    <t>1. Data is from 30 June 2012, based on entity annual reports for the Australian financial year (July 2011 to 30 June 2012). Entity valuations are based on consolidated entity equity.</t>
  </si>
  <si>
    <t>1. Enterprise values for unlisted entities are based on book equity as of 31 December 2012.</t>
  </si>
  <si>
    <t>1. Figures on minority-owned listed entities based on OECD Secretariat estimates and Thomson Reuters market valuation and employment data.</t>
  </si>
  <si>
    <t>1. The value reported in the finance category Includes government minority holdings in the U.S. automobile industry classified as financial investments.</t>
  </si>
  <si>
    <t>2. Market values of Zofri and Enacar are as of 2 January 2013.</t>
  </si>
  <si>
    <t xml:space="preserve">1. SOEs in liquidation or bankruptcy are not included in aggregate data. Statutory corporations (“state enterprises”) are wholly state-owned and incorporated in accordance with Act No. 77/1997 Coll. of Laws. Some large SOEs are incorporated and operated in accordance with special laws (e.g. Czech Railways). Majority-owned listed and non-listed enterprises are fully or partially state-owned and incorporated in accordance with the Commercial Code (Act No. 513/1991 of the Coll. of Laws, the Commercial Code). </t>
  </si>
  <si>
    <t>2. Number of employees is the average for 2012.</t>
  </si>
  <si>
    <t>1. Included in the category "Statutory corporations and quasi-corporations" are foundations whose sales are at least 25% of annual revenues and the State Forest Management Centre.</t>
  </si>
  <si>
    <t xml:space="preserve">2. The Estonian submission included a number of unallocated SOEs which the Secretariat has placed under “other activities”. </t>
  </si>
  <si>
    <t xml:space="preserve">1. The OECD Secretariat has added two listed entities not under the purview of the French reporting entity (Agence des participations de l’État): Tessenderlo Chemie and Icade SA. For these two companies, ownership share, employment and valuation figures are as reported by Thomson Reuters. Enterprise values for unlisted entities are based on book equity as of 31 December 2012.  </t>
  </si>
  <si>
    <t>1. SOE classification is based on the German government’s annual report on state ownership (Die Beteiligungen des Bundes: Beteiligungsbericht 2012). Data for most companies is from end-2011, with the following exceptions: Kreditanstalt für Wiederaufbau and the 14 SOEs in its portfolio (end-2012, KfW Financial Report 2012), Hypo Real Estate Holding (end-2012, company financial accounts), and the three listed companies Commerzbank AG, Deutsche Post and Deutsche Telekom (end-2012, Thomson Reuters).</t>
  </si>
  <si>
    <t>2. The state-owned development bank Kreditanstalt für Wiederaufbau is counted in the total number of enterprises in the financial sector, but its full equity value is not included in the sectoral total to avoid double counting with the SOEs in its portfolio. The finance sector total comprises the equity value of all financial SOEs including the five held by KfW, plus an estimated residual value for KfW.</t>
  </si>
  <si>
    <t xml:space="preserve">1. Employment figures are only available for 145 enterprises; valuation figures for 192. </t>
  </si>
  <si>
    <t>2. The decrease in the number of statutory corporations since 2009 (from 12 to zero) may reflect a change in enterprise classification, and not necessarily the incorporation or privatisation of those statutory corporations.</t>
  </si>
  <si>
    <t xml:space="preserve">1. Several entities not under the purview of the Irish reporting entity (NewERA) are excluded from the aggregate data, notably: VHI (statutory corporation providing healthcare insurance); the National Asset Management Agency (NAMA); and state-owned banks. All valuations are based on capital employed figures (total assets less current liabilities) from entity financial reports. NewERA has reporting responsibilities only for certain energy (electricity and gas) entities (four) and for forestry-related activities in one SOE.  </t>
  </si>
  <si>
    <t>1. Three Israeli SOEs have issued exchange-traded debt instruments, but for the purpose of the present exercise are not considered “listed”. These SOEs are included in the category of majority-owned non-listed enterprises.</t>
  </si>
  <si>
    <t>2. Statutory corporations, quasi corporations and banks are not considered SOEs by the national authorities and are therefore excluded from the aggregate data.</t>
  </si>
  <si>
    <t xml:space="preserve">1. Figures include listed entities in which the state owns less than 50% of traded shares, but which are considered majority-owned SOEs because their corporate by-laws stipulate that the state can appoint more than half of board members. </t>
  </si>
  <si>
    <t xml:space="preserve">2. The apparent decrease in the number of statutory corporations since the 2009 reporting is primarily due to the exclusion of entities not considered market producers that are primarily engaged in public administration activities. </t>
  </si>
  <si>
    <t>1. Figures are based on Japanese fiscal year 2012, ending in March 2013. Government holdings in listed entities are also as of March 2013.</t>
  </si>
  <si>
    <t xml:space="preserve">2. For one majority-owned non-listed company in this category, figures are from end-2012. </t>
  </si>
  <si>
    <t xml:space="preserve">1. Three listed entities not considered SOEs by Korean legislation have been included in the data to ensure methodological consistency: Industrial Bank of Korea, Lotte Tour Development Co. and Korea Aerospace Industries, Ltd. Market capitalisation and employment figures for these three companies are as reported by Thomson Reuters; equity figures are from 2012 company annual reports. </t>
  </si>
  <si>
    <t>1. Valuation is based on the “equity method”. According to the Law On Consolidated Annual Accounts Section 1, the equity method is an accounting technique whereby the participation in the capital of an affiliated company – on the day of acquisition (purchase) – is evaluated and recorded in accordance with the expenses of acquisition, but the value of the referred to participation is adjusted after this date at the end of each accounting, according to the increase or decrease in the total amount of equity of the affiliated company during the relevant period of time.</t>
  </si>
  <si>
    <t>2. The large number of SOEs categorised under “other activities” is mainly due to the extensive corporatisation of healthcare and cultural services.</t>
  </si>
  <si>
    <t xml:space="preserve">2. Three listed subsidiaries of SOEs are not reported on separately, but are included in the consolidated figures of their parent companies. </t>
  </si>
  <si>
    <t xml:space="preserve">1. All figures as of September 2013. The aggregate value of PEMEX (the Mexican oil company including its subsidiaries) is 599 838 MXN million. This aggregate value is distributed among the relevant sectors as follows: Pemex-Petroquímica (34 448 MXN million) and Pemex-Refinación (-68 695 MXN million) in manufacturing; Petróleos Mexicanos (170 069 MXN million) in other activities; Pemex Gas y Petroquímica Básica (56 492 MXN million) in electricity and gas; and Pemex Exploración y Producción (407 524 MXN million) in primary sectors. </t>
  </si>
  <si>
    <t xml:space="preserve">2. For non-listed enterprises, value solely denotes the sum of the book equity value of the referenced enterprises. In some cases, the liabilities exceed the value of the assets; thus, the value of the concerned enterprise is negative. </t>
  </si>
  <si>
    <t>1. All figures for the 2012 New Zealand financial year (ending 30 June 2012). Subsequent to this reporting period (in May 2013), the government floated 49% of the electricity company MRP in an IPO on the New Zealand Stock Exchange. As reporting refers to 2012, it is categorised as a wholly-owned SOE for the purpose of this exercise.</t>
  </si>
  <si>
    <t xml:space="preserve">2. Accounting book equity value. </t>
  </si>
  <si>
    <t>1. Number of employees in the “statutory corporations” category includes 103 390 man-years (number of full-time equivalents) employed in the health enterprises (the health trust group).</t>
  </si>
  <si>
    <t xml:space="preserve">1. Employment data not included for 92 enterprises outside the purview of the reporting entity. Entities with negative equity were attributed a value of PLN 0. The book value of unlisted entities is based on the equity value as reported in the approved financial statements for 2012. </t>
  </si>
  <si>
    <t xml:space="preserve">1. Includes two listed companies not under the purview of the reporting entity: Bankia and Tecnocom Telecomunicaciones Energia SA. For these two companies, figures are as reported by Thomson Reuters. With the exception of these two companies, any unlisted SOEs held by government agencies other than SEPI are not included in reporting. </t>
  </si>
  <si>
    <t xml:space="preserve">2. Value for minority-owned listed company Red Electrica based on the reported value of state-owned shares multiplied by five (the state holds a 20% ownership stake). </t>
  </si>
  <si>
    <t>2. The market value for the portfolio of majority-owned non-listed enterprises is estimated at 465 000 SEK mn (not available at sectoral level).</t>
  </si>
  <si>
    <t xml:space="preserve">1. Data comprises enterprises under the purview of both the Turkish Privatisation Administration and the Undersecretariat of Treasury. For six subsidiaries of Savings Deposit Insurance Fund and two subsidiaries of Housing Development Administration of Turkey, figures are from end-2011. </t>
  </si>
  <si>
    <t>2. For listed entities, valuation figures are based on approximate market value and book equity value. For non-listed companies, valuation is based on book equity.</t>
  </si>
  <si>
    <t>1. Total market capitalisation at 31 December 2012.</t>
  </si>
  <si>
    <t xml:space="preserve">2. The company under "electricity and gas" is an energy holding company with no employees. </t>
  </si>
  <si>
    <t xml:space="preserve">2. Total enterprise valuation is of little relevance since most entities are federal agencies operating with Treasury guarantees. </t>
  </si>
  <si>
    <t xml:space="preserve">1. All data is from end-2012, unless otherwise specified. Valuation and employment figures are based on company financial accounts for unlisted entities and on Thomson Reuters for listed entities. Missing values are treated as zero.  </t>
  </si>
  <si>
    <t>Source: OECD Dataset on the Size and Sectoral Composition of National SOE Sectors (2012)</t>
  </si>
  <si>
    <r>
      <t>Aggregate data on SOEs: Australia (USD mn)</t>
    </r>
    <r>
      <rPr>
        <b/>
        <vertAlign val="superscript"/>
        <sz val="12"/>
        <color theme="1"/>
        <rFont val="Verdana"/>
        <family val="2"/>
      </rPr>
      <t>1</t>
    </r>
    <r>
      <rPr>
        <b/>
        <sz val="12"/>
        <color theme="1"/>
        <rFont val="Verdana"/>
        <family val="2"/>
      </rPr>
      <t xml:space="preserve"> </t>
    </r>
  </si>
  <si>
    <r>
      <t>Aggregate data on SOEs: Austria (USD mn)</t>
    </r>
    <r>
      <rPr>
        <b/>
        <vertAlign val="superscript"/>
        <sz val="12"/>
        <color theme="1"/>
        <rFont val="Verdana"/>
        <family val="2"/>
      </rPr>
      <t>1</t>
    </r>
    <r>
      <rPr>
        <b/>
        <sz val="12"/>
        <color theme="1"/>
        <rFont val="Verdana"/>
        <family val="2"/>
      </rPr>
      <t xml:space="preserve"> </t>
    </r>
  </si>
  <si>
    <r>
      <t>Minority-owned listed entities</t>
    </r>
    <r>
      <rPr>
        <b/>
        <vertAlign val="superscript"/>
        <sz val="12"/>
        <color theme="1"/>
        <rFont val="Verdana"/>
        <family val="2"/>
      </rPr>
      <t>1</t>
    </r>
  </si>
  <si>
    <r>
      <t>Value of enterprises</t>
    </r>
    <r>
      <rPr>
        <b/>
        <vertAlign val="superscript"/>
        <sz val="12"/>
        <color theme="1"/>
        <rFont val="Verdana"/>
        <family val="2"/>
      </rPr>
      <t>1</t>
    </r>
  </si>
  <si>
    <r>
      <t>Aggregate data on SOEs: Chile (USD mn)</t>
    </r>
    <r>
      <rPr>
        <b/>
        <vertAlign val="superscript"/>
        <sz val="12"/>
        <color theme="1"/>
        <rFont val="Verdana"/>
        <family val="2"/>
      </rPr>
      <t>1</t>
    </r>
  </si>
  <si>
    <r>
      <t>Market</t>
    </r>
    <r>
      <rPr>
        <b/>
        <vertAlign val="superscript"/>
        <sz val="12"/>
        <color theme="1"/>
        <rFont val="Verdana"/>
        <family val="2"/>
      </rPr>
      <t>2</t>
    </r>
  </si>
  <si>
    <r>
      <t>Aggregate data on SOEs: Czech Republic (USD mn)</t>
    </r>
    <r>
      <rPr>
        <b/>
        <vertAlign val="superscript"/>
        <sz val="12"/>
        <color theme="1"/>
        <rFont val="Verdana"/>
        <family val="2"/>
      </rPr>
      <t>1</t>
    </r>
    <r>
      <rPr>
        <b/>
        <sz val="12"/>
        <color theme="1"/>
        <rFont val="Verdana"/>
        <family val="2"/>
      </rPr>
      <t xml:space="preserve"> </t>
    </r>
  </si>
  <si>
    <r>
      <t>Aggregate data on SOEs: Denmark (USD mn)</t>
    </r>
    <r>
      <rPr>
        <b/>
        <vertAlign val="superscript"/>
        <sz val="12"/>
        <color theme="1"/>
        <rFont val="Verdana"/>
        <family val="2"/>
      </rPr>
      <t>1</t>
    </r>
    <r>
      <rPr>
        <b/>
        <sz val="12"/>
        <color theme="1"/>
        <rFont val="Verdana"/>
        <family val="2"/>
      </rPr>
      <t xml:space="preserve"> </t>
    </r>
  </si>
  <si>
    <r>
      <t>N° of employees</t>
    </r>
    <r>
      <rPr>
        <b/>
        <vertAlign val="superscript"/>
        <sz val="12"/>
        <color theme="1"/>
        <rFont val="Verdana"/>
        <family val="2"/>
      </rPr>
      <t>2</t>
    </r>
  </si>
  <si>
    <r>
      <t>N° of enterprises</t>
    </r>
    <r>
      <rPr>
        <b/>
        <vertAlign val="superscript"/>
        <sz val="12"/>
        <color theme="1"/>
        <rFont val="Verdana"/>
        <family val="2"/>
      </rPr>
      <t>3</t>
    </r>
  </si>
  <si>
    <r>
      <t>Statutory corporations and quasi-corporations</t>
    </r>
    <r>
      <rPr>
        <b/>
        <vertAlign val="superscript"/>
        <sz val="12"/>
        <color theme="1"/>
        <rFont val="Verdana"/>
        <family val="2"/>
      </rPr>
      <t>1</t>
    </r>
  </si>
  <si>
    <r>
      <t>Other activities</t>
    </r>
    <r>
      <rPr>
        <vertAlign val="superscript"/>
        <sz val="12"/>
        <color theme="1"/>
        <rFont val="Verdana"/>
        <family val="2"/>
      </rPr>
      <t>2</t>
    </r>
    <r>
      <rPr>
        <sz val="12"/>
        <color theme="1"/>
        <rFont val="Verdana"/>
        <family val="2"/>
      </rPr>
      <t xml:space="preserve"> </t>
    </r>
  </si>
  <si>
    <r>
      <t>Aggregate data on SOEs: Finland (USD mn)</t>
    </r>
    <r>
      <rPr>
        <b/>
        <vertAlign val="superscript"/>
        <sz val="12"/>
        <color theme="1"/>
        <rFont val="Verdana"/>
        <family val="2"/>
      </rPr>
      <t>1</t>
    </r>
    <r>
      <rPr>
        <b/>
        <sz val="12"/>
        <color theme="1"/>
        <rFont val="Verdana"/>
        <family val="2"/>
      </rPr>
      <t xml:space="preserve"> </t>
    </r>
  </si>
  <si>
    <r>
      <t>Aggregate data on SOEs: France (USD mn)</t>
    </r>
    <r>
      <rPr>
        <b/>
        <vertAlign val="superscript"/>
        <sz val="12"/>
        <color theme="1"/>
        <rFont val="Verdana"/>
        <family val="2"/>
      </rPr>
      <t>1</t>
    </r>
    <r>
      <rPr>
        <b/>
        <sz val="12"/>
        <color theme="1"/>
        <rFont val="Verdana"/>
        <family val="2"/>
      </rPr>
      <t xml:space="preserve"> </t>
    </r>
  </si>
  <si>
    <r>
      <t>Aggregate data on SOEs: Germany (USD mn)</t>
    </r>
    <r>
      <rPr>
        <b/>
        <vertAlign val="superscript"/>
        <sz val="12"/>
        <color theme="1"/>
        <rFont val="Verdana"/>
        <family val="2"/>
      </rPr>
      <t>1</t>
    </r>
  </si>
  <si>
    <r>
      <t>N° of enterprises</t>
    </r>
    <r>
      <rPr>
        <b/>
        <vertAlign val="superscript"/>
        <sz val="12"/>
        <color theme="1"/>
        <rFont val="Verdana"/>
        <family val="2"/>
      </rPr>
      <t>2</t>
    </r>
  </si>
  <si>
    <r>
      <t>Majority owned non-listed enterprises</t>
    </r>
    <r>
      <rPr>
        <b/>
        <vertAlign val="superscript"/>
        <sz val="12"/>
        <color theme="1"/>
        <rFont val="Verdana"/>
        <family val="2"/>
      </rPr>
      <t>1</t>
    </r>
  </si>
  <si>
    <r>
      <t>Aggregate data on SOEs: Ireland (USD mn)</t>
    </r>
    <r>
      <rPr>
        <b/>
        <vertAlign val="superscript"/>
        <sz val="12"/>
        <color theme="1"/>
        <rFont val="Verdana"/>
        <family val="2"/>
      </rPr>
      <t>1</t>
    </r>
    <r>
      <rPr>
        <b/>
        <sz val="12"/>
        <color theme="1"/>
        <rFont val="Verdana"/>
        <family val="2"/>
      </rPr>
      <t xml:space="preserve"> </t>
    </r>
  </si>
  <si>
    <r>
      <t>Majority-owned listed entities</t>
    </r>
    <r>
      <rPr>
        <b/>
        <vertAlign val="superscript"/>
        <sz val="12"/>
        <color theme="1"/>
        <rFont val="Verdana"/>
        <family val="2"/>
      </rPr>
      <t>1</t>
    </r>
  </si>
  <si>
    <r>
      <t>Statutory corporations and quasi-corporations</t>
    </r>
    <r>
      <rPr>
        <b/>
        <vertAlign val="superscript"/>
        <sz val="12"/>
        <color theme="1"/>
        <rFont val="Verdana"/>
        <family val="2"/>
      </rPr>
      <t>2</t>
    </r>
  </si>
  <si>
    <r>
      <t>Aggregate data on SOEs: Japan (USD mn)</t>
    </r>
    <r>
      <rPr>
        <b/>
        <vertAlign val="superscript"/>
        <sz val="12"/>
        <color theme="1"/>
        <rFont val="Verdana"/>
        <family val="2"/>
      </rPr>
      <t>1</t>
    </r>
  </si>
  <si>
    <r>
      <t>Aggregate data on SOEs: Korea (USD mn)</t>
    </r>
    <r>
      <rPr>
        <b/>
        <vertAlign val="superscript"/>
        <sz val="12"/>
        <color theme="1"/>
        <rFont val="Verdana"/>
        <family val="2"/>
      </rPr>
      <t>1</t>
    </r>
    <r>
      <rPr>
        <b/>
        <sz val="12"/>
        <color theme="1"/>
        <rFont val="Verdana"/>
        <family val="2"/>
      </rPr>
      <t xml:space="preserve"> </t>
    </r>
  </si>
  <si>
    <r>
      <t>Book equity</t>
    </r>
    <r>
      <rPr>
        <b/>
        <vertAlign val="superscript"/>
        <sz val="12"/>
        <color theme="1"/>
        <rFont val="Verdana"/>
        <family val="2"/>
      </rPr>
      <t>1</t>
    </r>
  </si>
  <si>
    <r>
      <t>Aggregate data on SOEs: Lithuania (USD mn)</t>
    </r>
    <r>
      <rPr>
        <b/>
        <vertAlign val="superscript"/>
        <sz val="12"/>
        <color theme="1"/>
        <rFont val="Verdana"/>
        <family val="2"/>
      </rPr>
      <t>1</t>
    </r>
  </si>
  <si>
    <r>
      <t>Minority-owned listed entities</t>
    </r>
    <r>
      <rPr>
        <b/>
        <vertAlign val="superscript"/>
        <sz val="12"/>
        <color theme="1"/>
        <rFont val="Verdana"/>
        <family val="2"/>
      </rPr>
      <t>2</t>
    </r>
  </si>
  <si>
    <r>
      <t>Aggregate data on SOEs: Mexico (USD mn)</t>
    </r>
    <r>
      <rPr>
        <b/>
        <vertAlign val="superscript"/>
        <sz val="12"/>
        <color theme="1"/>
        <rFont val="Verdana"/>
        <family val="2"/>
      </rPr>
      <t>1</t>
    </r>
    <r>
      <rPr>
        <b/>
        <sz val="12"/>
        <color theme="1"/>
        <rFont val="Verdana"/>
        <family val="2"/>
      </rPr>
      <t xml:space="preserve"> </t>
    </r>
  </si>
  <si>
    <r>
      <t>Value of enterprises</t>
    </r>
    <r>
      <rPr>
        <b/>
        <vertAlign val="superscript"/>
        <sz val="12"/>
        <color theme="1"/>
        <rFont val="Verdana"/>
        <family val="2"/>
      </rPr>
      <t>2</t>
    </r>
  </si>
  <si>
    <r>
      <t>Electricity and gas</t>
    </r>
    <r>
      <rPr>
        <vertAlign val="superscript"/>
        <sz val="12"/>
        <color theme="1"/>
        <rFont val="Verdana"/>
        <family val="2"/>
      </rPr>
      <t>3</t>
    </r>
  </si>
  <si>
    <r>
      <t>Aggregate data on SOEs: New Zealand (USD mn)</t>
    </r>
    <r>
      <rPr>
        <b/>
        <vertAlign val="superscript"/>
        <sz val="12"/>
        <color theme="1"/>
        <rFont val="Verdana"/>
        <family val="2"/>
      </rPr>
      <t>1</t>
    </r>
  </si>
  <si>
    <r>
      <t>Other activities</t>
    </r>
    <r>
      <rPr>
        <vertAlign val="superscript"/>
        <sz val="12"/>
        <color theme="1"/>
        <rFont val="Verdana"/>
        <family val="2"/>
      </rPr>
      <t>1</t>
    </r>
    <r>
      <rPr>
        <sz val="12"/>
        <color theme="1"/>
        <rFont val="Verdana"/>
        <family val="2"/>
      </rPr>
      <t xml:space="preserve"> </t>
    </r>
  </si>
  <si>
    <r>
      <t>Aggregate data on SOEs: Poland (USD mn)</t>
    </r>
    <r>
      <rPr>
        <b/>
        <vertAlign val="superscript"/>
        <sz val="12"/>
        <color theme="1"/>
        <rFont val="Verdana"/>
        <family val="2"/>
      </rPr>
      <t>1</t>
    </r>
  </si>
  <si>
    <r>
      <t>Aggregate data on SOEs: Spain (USD mn)</t>
    </r>
    <r>
      <rPr>
        <b/>
        <vertAlign val="superscript"/>
        <sz val="12"/>
        <color theme="1"/>
        <rFont val="Verdana"/>
        <family val="2"/>
      </rPr>
      <t>1</t>
    </r>
    <r>
      <rPr>
        <b/>
        <sz val="12"/>
        <color theme="1"/>
        <rFont val="Verdana"/>
        <family val="2"/>
      </rPr>
      <t xml:space="preserve"> </t>
    </r>
  </si>
  <si>
    <r>
      <t>Statutory corporations and quasi-corporations</t>
    </r>
    <r>
      <rPr>
        <b/>
        <vertAlign val="superscript"/>
        <sz val="12"/>
        <color theme="1"/>
        <rFont val="Verdana"/>
        <family val="2"/>
      </rPr>
      <t>3</t>
    </r>
  </si>
  <si>
    <r>
      <t>Electricity and gas</t>
    </r>
    <r>
      <rPr>
        <vertAlign val="superscript"/>
        <sz val="12"/>
        <color theme="1"/>
        <rFont val="Verdana"/>
        <family val="2"/>
      </rPr>
      <t>2</t>
    </r>
  </si>
  <si>
    <r>
      <t>Aggregate data on SOEs: Sweden (USD mn)</t>
    </r>
    <r>
      <rPr>
        <b/>
        <vertAlign val="superscript"/>
        <sz val="12"/>
        <color theme="1"/>
        <rFont val="Verdana"/>
        <family val="2"/>
      </rPr>
      <t>1</t>
    </r>
    <r>
      <rPr>
        <b/>
        <sz val="12"/>
        <color theme="1"/>
        <rFont val="Verdana"/>
        <family val="2"/>
      </rPr>
      <t xml:space="preserve"> </t>
    </r>
  </si>
  <si>
    <r>
      <t>Value of enterprises</t>
    </r>
    <r>
      <rPr>
        <b/>
        <vertAlign val="superscript"/>
        <sz val="12"/>
        <color theme="1"/>
        <rFont val="Verdana"/>
        <family val="2"/>
      </rPr>
      <t>3</t>
    </r>
  </si>
  <si>
    <r>
      <t>Aggregate data on SOEs: Turkey (USD mn)</t>
    </r>
    <r>
      <rPr>
        <b/>
        <vertAlign val="superscript"/>
        <sz val="12"/>
        <color theme="1"/>
        <rFont val="Verdana"/>
        <family val="2"/>
      </rPr>
      <t>1</t>
    </r>
    <r>
      <rPr>
        <b/>
        <sz val="12"/>
        <color theme="1"/>
        <rFont val="Verdana"/>
        <family val="2"/>
      </rPr>
      <t xml:space="preserve"> </t>
    </r>
  </si>
  <si>
    <r>
      <t>Aggregate data on SOEs: United States (USD mn)</t>
    </r>
    <r>
      <rPr>
        <b/>
        <vertAlign val="superscript"/>
        <sz val="12"/>
        <color theme="1"/>
        <rFont val="Verdana"/>
        <family val="2"/>
      </rPr>
      <t>1</t>
    </r>
    <r>
      <rPr>
        <b/>
        <sz val="12"/>
        <color theme="1"/>
        <rFont val="Verdana"/>
        <family val="2"/>
      </rPr>
      <t xml:space="preserve"> </t>
    </r>
  </si>
  <si>
    <r>
      <t>Other activities</t>
    </r>
    <r>
      <rPr>
        <vertAlign val="superscript"/>
        <sz val="12"/>
        <color theme="1"/>
        <rFont val="Verdana"/>
        <family val="2"/>
      </rPr>
      <t>3</t>
    </r>
    <r>
      <rPr>
        <sz val="12"/>
        <color theme="1"/>
        <rFont val="Verdana"/>
        <family val="2"/>
      </rPr>
      <t xml:space="preserve"> </t>
    </r>
  </si>
  <si>
    <t>OECD Dataset on the Size and Sectoral Composition of National State-Owned Enterprise Sectors (2012)</t>
  </si>
  <si>
    <t>Back to table of contents</t>
  </si>
  <si>
    <t xml:space="preserve">3. Not including the value of the national postal service operator. </t>
  </si>
  <si>
    <t>This dataset provides an overview of the size of national SOE sectors (in terms of value and employment) and a breakdown by sector and corporate form. It is based on a questionnaire exercise carried out by the OECD Working Party on State Ownership and Privatisation Practices, to which 34 countries contributed. Individual country tables can be accessed by clicking on the relevant country tabs below. Information on the OECD's work on state-owned enterprises in the marketplace can be found here:</t>
  </si>
  <si>
    <t>www.oecd.org/daf/ca/soemarket.htm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</si>
</sst>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_-* #,##0.00_-;\-* #,##0.00_-;_-* &quot;-&quot;??_-;_-@_-"/>
    <numFmt numFmtId="166" formatCode="#,##0.0"/>
    <numFmt numFmtId="167" formatCode="0.000%"/>
  </numFmts>
  <fonts count="18" x14ac:knownFonts="1">
    <font>
      <sz val="10"/>
      <color theme="1"/>
      <name val="Arial"/>
      <family val="2"/>
    </font>
    <font>
      <sz val="10"/>
      <color theme="1"/>
      <name val="Arial"/>
      <family val="2"/>
    </font>
    <font>
      <u/>
      <sz val="10"/>
      <color theme="10"/>
      <name val="Arial"/>
      <family val="2"/>
    </font>
    <font>
      <sz val="10"/>
      <name val="Arial"/>
      <family val="2"/>
    </font>
    <font>
      <u/>
      <sz val="11"/>
      <color theme="10"/>
      <name val="Calibri"/>
      <family val="2"/>
      <charset val="186"/>
    </font>
    <font>
      <sz val="11"/>
      <color theme="1"/>
      <name val="Calibri"/>
      <family val="2"/>
      <charset val="186"/>
      <scheme val="minor"/>
    </font>
    <font>
      <b/>
      <sz val="14"/>
      <color theme="1"/>
      <name val="Verdana"/>
      <family val="2"/>
    </font>
    <font>
      <sz val="14"/>
      <color theme="1"/>
      <name val="Verdana"/>
      <family val="2"/>
    </font>
    <font>
      <b/>
      <sz val="16"/>
      <color theme="1"/>
      <name val="Verdana"/>
      <family val="2"/>
    </font>
    <font>
      <sz val="12"/>
      <color theme="1"/>
      <name val="Verdana"/>
      <family val="2"/>
    </font>
    <font>
      <b/>
      <sz val="12"/>
      <color theme="1"/>
      <name val="Verdana"/>
      <family val="2"/>
    </font>
    <font>
      <b/>
      <vertAlign val="superscript"/>
      <sz val="12"/>
      <color theme="1"/>
      <name val="Verdana"/>
      <family val="2"/>
    </font>
    <font>
      <sz val="12"/>
      <color indexed="8"/>
      <name val="Verdana"/>
      <family val="2"/>
    </font>
    <font>
      <u/>
      <sz val="12"/>
      <color theme="10"/>
      <name val="Verdana"/>
      <family val="2"/>
    </font>
    <font>
      <sz val="12"/>
      <name val="Verdana"/>
      <family val="2"/>
    </font>
    <font>
      <b/>
      <sz val="12"/>
      <color rgb="FF0066AA"/>
      <name val="Verdana"/>
      <family val="2"/>
    </font>
    <font>
      <vertAlign val="superscript"/>
      <sz val="12"/>
      <color theme="1"/>
      <name val="Verdana"/>
      <family val="2"/>
    </font>
    <font>
      <u/>
      <sz val="14"/>
      <color theme="10"/>
      <name val="Verdana"/>
      <family val="2"/>
    </font>
  </fonts>
  <fills count="2">
    <fill>
      <patternFill patternType="none"/>
    </fill>
    <fill>
      <patternFill patternType="gray125"/>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ck">
        <color theme="4"/>
      </left>
      <right/>
      <top/>
      <bottom/>
      <diagonal/>
    </border>
    <border>
      <left style="thick">
        <color theme="4"/>
      </left>
      <right/>
      <top style="thick">
        <color theme="4"/>
      </top>
      <bottom/>
      <diagonal/>
    </border>
    <border>
      <left/>
      <right style="thick">
        <color theme="4"/>
      </right>
      <top style="thick">
        <color theme="4"/>
      </top>
      <bottom/>
      <diagonal/>
    </border>
    <border>
      <left/>
      <right style="thick">
        <color theme="4"/>
      </right>
      <top/>
      <bottom/>
      <diagonal/>
    </border>
    <border>
      <left style="thick">
        <color theme="4"/>
      </left>
      <right/>
      <top/>
      <bottom style="thick">
        <color theme="4"/>
      </bottom>
      <diagonal/>
    </border>
    <border>
      <left/>
      <right style="thick">
        <color theme="4"/>
      </right>
      <top/>
      <bottom style="thick">
        <color theme="4"/>
      </bottom>
      <diagonal/>
    </border>
  </borders>
  <cellStyleXfs count="7">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3" fillId="0" borderId="0"/>
    <xf numFmtId="0" fontId="4" fillId="0" borderId="0" applyNumberFormat="0" applyFill="0" applyBorder="0" applyAlignment="0" applyProtection="0">
      <alignment vertical="top"/>
      <protection locked="0"/>
    </xf>
    <xf numFmtId="0" fontId="5" fillId="0" borderId="0"/>
    <xf numFmtId="9" fontId="5" fillId="0" borderId="0" applyFont="0" applyFill="0" applyBorder="0" applyAlignment="0" applyProtection="0"/>
  </cellStyleXfs>
  <cellXfs count="92">
    <xf numFmtId="0" fontId="0" fillId="0" borderId="0" xfId="0"/>
    <xf numFmtId="0" fontId="6" fillId="0" borderId="0" xfId="0" applyFont="1" applyBorder="1" applyAlignment="1">
      <alignment vertical="center"/>
    </xf>
    <xf numFmtId="0" fontId="7" fillId="0" borderId="0" xfId="0" applyFont="1"/>
    <xf numFmtId="0" fontId="0" fillId="0" borderId="0" xfId="0" applyAlignment="1">
      <alignment horizontal="left" indent="1"/>
    </xf>
    <xf numFmtId="0" fontId="0" fillId="0" borderId="0" xfId="0" applyBorder="1" applyAlignment="1">
      <alignment horizontal="left" indent="1"/>
    </xf>
    <xf numFmtId="0" fontId="7" fillId="0" borderId="9" xfId="2" applyFont="1" applyBorder="1" applyAlignment="1" applyProtection="1">
      <alignment horizontal="left" vertical="center" indent="1"/>
    </xf>
    <xf numFmtId="0" fontId="7" fillId="0" borderId="12" xfId="2" applyFont="1" applyBorder="1" applyAlignment="1" applyProtection="1">
      <alignment horizontal="left" vertical="center" indent="1"/>
    </xf>
    <xf numFmtId="0" fontId="7" fillId="0" borderId="13" xfId="2" applyFont="1" applyBorder="1" applyAlignment="1" applyProtection="1">
      <alignment horizontal="left" vertical="center" indent="1"/>
    </xf>
    <xf numFmtId="0" fontId="7" fillId="0" borderId="14" xfId="2" applyFont="1" applyBorder="1" applyAlignment="1" applyProtection="1">
      <alignment horizontal="left" vertical="center" indent="1"/>
    </xf>
    <xf numFmtId="0" fontId="10" fillId="0" borderId="5" xfId="0" applyFont="1" applyBorder="1" applyAlignment="1">
      <alignment vertical="center" wrapText="1"/>
    </xf>
    <xf numFmtId="0" fontId="10" fillId="0" borderId="0" xfId="0" applyFont="1" applyBorder="1" applyAlignment="1">
      <alignment vertical="center" wrapText="1"/>
    </xf>
    <xf numFmtId="0" fontId="9" fillId="0" borderId="0" xfId="0" applyFont="1" applyAlignment="1">
      <alignment vertical="center"/>
    </xf>
    <xf numFmtId="0" fontId="10" fillId="0" borderId="1" xfId="0" applyFont="1" applyBorder="1" applyAlignment="1">
      <alignment horizontal="center" vertical="center" wrapText="1"/>
    </xf>
    <xf numFmtId="0" fontId="10" fillId="0" borderId="1" xfId="0" applyFont="1" applyBorder="1" applyAlignment="1">
      <alignment vertical="center" wrapText="1"/>
    </xf>
    <xf numFmtId="3" fontId="10" fillId="0" borderId="1" xfId="0" applyNumberFormat="1" applyFont="1" applyBorder="1" applyAlignment="1">
      <alignment horizontal="right" vertical="center" wrapText="1"/>
    </xf>
    <xf numFmtId="3" fontId="10" fillId="0" borderId="0" xfId="0" applyNumberFormat="1" applyFont="1" applyBorder="1" applyAlignment="1">
      <alignment horizontal="right" vertical="center" wrapText="1"/>
    </xf>
    <xf numFmtId="164" fontId="10" fillId="0" borderId="0" xfId="0" applyNumberFormat="1" applyFont="1" applyBorder="1" applyAlignment="1">
      <alignment horizontal="right" vertical="center" wrapText="1"/>
    </xf>
    <xf numFmtId="0" fontId="9" fillId="0" borderId="1" xfId="0" applyFont="1" applyBorder="1" applyAlignment="1">
      <alignment vertical="center" wrapText="1"/>
    </xf>
    <xf numFmtId="3" fontId="9" fillId="0" borderId="0" xfId="0" applyNumberFormat="1" applyFont="1" applyBorder="1" applyAlignment="1">
      <alignment horizontal="right" vertical="center" wrapText="1"/>
    </xf>
    <xf numFmtId="164" fontId="9" fillId="0" borderId="0" xfId="0" applyNumberFormat="1" applyFont="1" applyBorder="1" applyAlignment="1">
      <alignment horizontal="right" vertical="center" wrapText="1"/>
    </xf>
    <xf numFmtId="3" fontId="9" fillId="0" borderId="1" xfId="0" applyNumberFormat="1" applyFont="1" applyBorder="1" applyAlignment="1">
      <alignment horizontal="right" vertical="center" wrapText="1"/>
    </xf>
    <xf numFmtId="0" fontId="9" fillId="0" borderId="0" xfId="0" applyFont="1" applyBorder="1" applyAlignment="1">
      <alignment vertical="center" wrapText="1"/>
    </xf>
    <xf numFmtId="0" fontId="9" fillId="0" borderId="0" xfId="0" applyFont="1" applyBorder="1" applyAlignment="1">
      <alignment horizontal="justify" vertical="center" wrapText="1"/>
    </xf>
    <xf numFmtId="0" fontId="10" fillId="0" borderId="0" xfId="0" applyFont="1" applyBorder="1" applyAlignment="1">
      <alignment vertical="center" wrapText="1"/>
    </xf>
    <xf numFmtId="0" fontId="10" fillId="0" borderId="0" xfId="0" applyFont="1" applyBorder="1" applyAlignment="1">
      <alignment horizontal="center" vertical="center" wrapText="1"/>
    </xf>
    <xf numFmtId="0" fontId="9" fillId="0" borderId="0" xfId="0" applyFont="1" applyBorder="1" applyAlignment="1">
      <alignment vertical="center"/>
    </xf>
    <xf numFmtId="0" fontId="13" fillId="0" borderId="0" xfId="2" applyFont="1" applyAlignment="1" applyProtection="1">
      <alignment horizontal="justify" vertical="center"/>
    </xf>
    <xf numFmtId="10" fontId="9" fillId="0" borderId="0" xfId="0" applyNumberFormat="1" applyFont="1" applyBorder="1" applyAlignment="1">
      <alignment horizontal="justify" vertical="center" wrapText="1"/>
    </xf>
    <xf numFmtId="10" fontId="12" fillId="0" borderId="0" xfId="1" applyNumberFormat="1" applyFont="1" applyFill="1" applyBorder="1" applyAlignment="1">
      <alignment horizontal="left" vertical="center" wrapText="1"/>
    </xf>
    <xf numFmtId="3" fontId="9" fillId="0" borderId="1" xfId="0" applyNumberFormat="1" applyFont="1" applyFill="1" applyBorder="1" applyAlignment="1">
      <alignment horizontal="right" vertical="center" wrapText="1"/>
    </xf>
    <xf numFmtId="3" fontId="9" fillId="0" borderId="0" xfId="0" applyNumberFormat="1" applyFont="1" applyBorder="1" applyAlignment="1">
      <alignment horizontal="justify" vertical="center" wrapText="1"/>
    </xf>
    <xf numFmtId="3" fontId="9" fillId="0" borderId="0" xfId="0" applyNumberFormat="1" applyFont="1" applyBorder="1" applyAlignment="1">
      <alignment vertical="center"/>
    </xf>
    <xf numFmtId="164" fontId="9" fillId="0" borderId="0" xfId="0" applyNumberFormat="1" applyFont="1" applyFill="1" applyBorder="1" applyAlignment="1">
      <alignment horizontal="right" vertical="center" wrapText="1"/>
    </xf>
    <xf numFmtId="3" fontId="9" fillId="0" borderId="0" xfId="0" applyNumberFormat="1" applyFont="1" applyAlignment="1">
      <alignment vertical="center"/>
    </xf>
    <xf numFmtId="0" fontId="9" fillId="0" borderId="0" xfId="0" applyFont="1" applyBorder="1" applyAlignment="1">
      <alignment horizontal="center" vertical="center" wrapText="1"/>
    </xf>
    <xf numFmtId="0" fontId="9" fillId="0" borderId="5" xfId="0" applyFont="1" applyBorder="1" applyAlignment="1">
      <alignment vertical="center"/>
    </xf>
    <xf numFmtId="3" fontId="10" fillId="0" borderId="2" xfId="0" applyNumberFormat="1" applyFont="1" applyBorder="1" applyAlignment="1">
      <alignment horizontal="right" vertical="center" wrapText="1"/>
    </xf>
    <xf numFmtId="3" fontId="10" fillId="0" borderId="5" xfId="0" applyNumberFormat="1" applyFont="1" applyBorder="1" applyAlignment="1">
      <alignment horizontal="right" vertical="center" wrapText="1"/>
    </xf>
    <xf numFmtId="3" fontId="9" fillId="0" borderId="5" xfId="0" applyNumberFormat="1" applyFont="1" applyBorder="1" applyAlignment="1">
      <alignment horizontal="right" vertical="center" wrapText="1"/>
    </xf>
    <xf numFmtId="3" fontId="9" fillId="0" borderId="2" xfId="0" applyNumberFormat="1" applyFont="1" applyBorder="1" applyAlignment="1">
      <alignment horizontal="right" vertical="center" wrapText="1"/>
    </xf>
    <xf numFmtId="0" fontId="10" fillId="0" borderId="0" xfId="0" applyFont="1" applyFill="1" applyBorder="1" applyAlignment="1">
      <alignment horizontal="center" vertical="center" wrapText="1"/>
    </xf>
    <xf numFmtId="0" fontId="14" fillId="0" borderId="0" xfId="0" applyFont="1" applyBorder="1" applyAlignment="1">
      <alignment vertical="center"/>
    </xf>
    <xf numFmtId="0" fontId="15" fillId="0" borderId="0" xfId="0" applyFont="1" applyBorder="1" applyAlignment="1">
      <alignment vertical="center"/>
    </xf>
    <xf numFmtId="0" fontId="13" fillId="0" borderId="0" xfId="2" applyFont="1" applyBorder="1" applyAlignment="1" applyProtection="1">
      <alignment horizontal="justify" vertical="center"/>
    </xf>
    <xf numFmtId="164" fontId="9" fillId="0" borderId="0" xfId="0" applyNumberFormat="1" applyFont="1" applyAlignment="1">
      <alignment vertical="center"/>
    </xf>
    <xf numFmtId="0" fontId="9" fillId="0" borderId="0" xfId="0" applyFont="1" applyAlignment="1">
      <alignment horizontal="left" vertical="center"/>
    </xf>
    <xf numFmtId="165" fontId="9" fillId="0" borderId="0" xfId="1" applyNumberFormat="1" applyFont="1" applyBorder="1" applyAlignment="1">
      <alignment vertical="center"/>
    </xf>
    <xf numFmtId="166" fontId="10" fillId="0" borderId="1" xfId="0" applyNumberFormat="1" applyFont="1" applyBorder="1" applyAlignment="1">
      <alignment horizontal="right" vertical="center" wrapText="1"/>
    </xf>
    <xf numFmtId="166" fontId="9" fillId="0" borderId="1" xfId="0" applyNumberFormat="1" applyFont="1" applyBorder="1" applyAlignment="1">
      <alignment horizontal="right" vertical="center" wrapText="1"/>
    </xf>
    <xf numFmtId="166" fontId="9" fillId="0" borderId="1" xfId="0" applyNumberFormat="1" applyFont="1" applyFill="1" applyBorder="1" applyAlignment="1">
      <alignment horizontal="right" vertical="center" wrapText="1"/>
    </xf>
    <xf numFmtId="9" fontId="9" fillId="0" borderId="0" xfId="0" applyNumberFormat="1" applyFont="1" applyBorder="1" applyAlignment="1">
      <alignment horizontal="justify" vertical="center" wrapText="1"/>
    </xf>
    <xf numFmtId="10" fontId="9" fillId="0" borderId="0" xfId="0" applyNumberFormat="1" applyFont="1" applyBorder="1" applyAlignment="1">
      <alignment horizontal="left" vertical="center" wrapText="1"/>
    </xf>
    <xf numFmtId="167" fontId="9" fillId="0" borderId="0" xfId="0" applyNumberFormat="1" applyFont="1" applyBorder="1" applyAlignment="1">
      <alignment horizontal="justify" vertical="center" wrapText="1"/>
    </xf>
    <xf numFmtId="0" fontId="9" fillId="0" borderId="0" xfId="0" applyFont="1" applyAlignment="1">
      <alignment vertical="center" wrapText="1"/>
    </xf>
    <xf numFmtId="3" fontId="10" fillId="0" borderId="1" xfId="0" applyNumberFormat="1" applyFont="1" applyBorder="1" applyAlignment="1">
      <alignment horizontal="justify" vertical="center" wrapText="1"/>
    </xf>
    <xf numFmtId="3" fontId="10" fillId="0" borderId="2" xfId="0" applyNumberFormat="1" applyFont="1" applyBorder="1" applyAlignment="1">
      <alignment horizontal="justify" vertical="center" wrapText="1"/>
    </xf>
    <xf numFmtId="3" fontId="9" fillId="0" borderId="1" xfId="0" applyNumberFormat="1" applyFont="1" applyBorder="1" applyAlignment="1">
      <alignment horizontal="justify" vertical="center" wrapText="1"/>
    </xf>
    <xf numFmtId="3" fontId="9" fillId="0" borderId="2" xfId="0" applyNumberFormat="1" applyFont="1" applyBorder="1" applyAlignment="1">
      <alignment horizontal="justify" vertical="center" wrapText="1"/>
    </xf>
    <xf numFmtId="166" fontId="10" fillId="0" borderId="2" xfId="0" applyNumberFormat="1" applyFont="1" applyBorder="1" applyAlignment="1">
      <alignment horizontal="right" vertical="center" wrapText="1"/>
    </xf>
    <xf numFmtId="166" fontId="9" fillId="0" borderId="2" xfId="0" applyNumberFormat="1" applyFont="1" applyBorder="1" applyAlignment="1">
      <alignment horizontal="right" vertical="center" wrapText="1"/>
    </xf>
    <xf numFmtId="0" fontId="10" fillId="0" borderId="5" xfId="0" applyFont="1" applyBorder="1" applyAlignment="1">
      <alignment vertical="center"/>
    </xf>
    <xf numFmtId="0" fontId="10" fillId="0" borderId="0" xfId="0" applyFont="1" applyBorder="1" applyAlignment="1">
      <alignment vertical="center"/>
    </xf>
    <xf numFmtId="3" fontId="10" fillId="0" borderId="1" xfId="0" applyNumberFormat="1" applyFont="1" applyFill="1" applyBorder="1" applyAlignment="1">
      <alignment horizontal="right" vertical="center" wrapText="1"/>
    </xf>
    <xf numFmtId="0" fontId="9" fillId="0" borderId="0" xfId="0" applyFont="1" applyBorder="1" applyAlignment="1">
      <alignment horizontal="left" vertical="center" wrapText="1"/>
    </xf>
    <xf numFmtId="43" fontId="10" fillId="0" borderId="0" xfId="1" applyFont="1" applyBorder="1" applyAlignment="1">
      <alignment horizontal="right" vertical="center" wrapText="1"/>
    </xf>
    <xf numFmtId="0" fontId="7" fillId="0" borderId="9" xfId="0" applyFont="1" applyBorder="1" applyAlignment="1">
      <alignment horizontal="left" vertical="justify" wrapText="1" indent="1"/>
    </xf>
    <xf numFmtId="0" fontId="7" fillId="0" borderId="12" xfId="0" applyFont="1" applyBorder="1" applyAlignment="1">
      <alignment horizontal="left" vertical="justify" wrapText="1" indent="1"/>
    </xf>
    <xf numFmtId="0" fontId="8" fillId="0" borderId="10" xfId="0" applyFont="1" applyBorder="1" applyAlignment="1">
      <alignment horizontal="center" vertical="center" wrapText="1"/>
    </xf>
    <xf numFmtId="0" fontId="8" fillId="0" borderId="11" xfId="0" applyFont="1" applyBorder="1" applyAlignment="1">
      <alignment horizontal="center" vertical="center" wrapText="1"/>
    </xf>
    <xf numFmtId="0" fontId="17" fillId="0" borderId="9" xfId="2" applyFont="1" applyBorder="1" applyAlignment="1" applyProtection="1">
      <alignment horizontal="center" vertical="center" wrapText="1"/>
    </xf>
    <xf numFmtId="0" fontId="7" fillId="0" borderId="12" xfId="0" applyFont="1" applyBorder="1" applyAlignment="1">
      <alignment horizontal="center" vertical="center" wrapText="1"/>
    </xf>
    <xf numFmtId="0" fontId="10" fillId="0" borderId="1" xfId="0" applyFont="1" applyBorder="1" applyAlignment="1">
      <alignment horizontal="center" vertical="center"/>
    </xf>
    <xf numFmtId="0" fontId="9"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13" fillId="0" borderId="0" xfId="2" applyFont="1" applyBorder="1" applyAlignment="1" applyProtection="1">
      <alignment horizontal="left" vertical="center" wrapText="1"/>
    </xf>
    <xf numFmtId="0" fontId="9" fillId="0" borderId="0" xfId="0" applyFont="1" applyBorder="1" applyAlignment="1">
      <alignment vertical="center" wrapText="1"/>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0" xfId="0" applyFont="1" applyBorder="1" applyAlignment="1">
      <alignment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0" fontId="9" fillId="0" borderId="6" xfId="0" applyFont="1" applyBorder="1" applyAlignment="1">
      <alignment horizontal="center" vertical="center" wrapText="1"/>
    </xf>
    <xf numFmtId="0" fontId="9" fillId="0" borderId="8" xfId="0" applyFont="1" applyBorder="1" applyAlignment="1">
      <alignment horizontal="center" vertical="center" wrapText="1"/>
    </xf>
    <xf numFmtId="0" fontId="9" fillId="0" borderId="7"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3" xfId="0" applyFont="1" applyBorder="1" applyAlignment="1">
      <alignment horizontal="center" vertical="center" wrapText="1"/>
    </xf>
    <xf numFmtId="0" fontId="9" fillId="0" borderId="0" xfId="0" applyFont="1" applyBorder="1" applyAlignment="1">
      <alignment horizontal="left" vertical="center" wrapText="1"/>
    </xf>
    <xf numFmtId="0" fontId="10" fillId="0" borderId="5" xfId="0" applyFont="1" applyBorder="1" applyAlignment="1">
      <alignment horizontal="center" vertical="center" wrapText="1"/>
    </xf>
    <xf numFmtId="0" fontId="10" fillId="0" borderId="0" xfId="0" applyFont="1" applyBorder="1" applyAlignment="1">
      <alignment horizontal="center" vertical="center" wrapText="1"/>
    </xf>
    <xf numFmtId="0" fontId="9" fillId="0" borderId="0" xfId="0" applyFont="1" applyBorder="1" applyAlignment="1">
      <alignment horizontal="justify" vertical="center" wrapText="1"/>
    </xf>
  </cellXfs>
  <cellStyles count="7">
    <cellStyle name="Comma" xfId="1" builtinId="3"/>
    <cellStyle name="Comma 2" xfId="3" xr:uid="{00000000-0005-0000-0000-000001000000}"/>
    <cellStyle name="Hyperlink" xfId="2" builtinId="8"/>
    <cellStyle name="Hyperlink 2" xfId="4" xr:uid="{00000000-0005-0000-0000-000003000000}"/>
    <cellStyle name="Normal" xfId="0" builtinId="0"/>
    <cellStyle name="Normal 2" xfId="5" xr:uid="{00000000-0005-0000-0000-000005000000}"/>
    <cellStyle name="Percent 2" xfId="6"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oecd.org/daf/ca/soemarket.htm"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41"/>
  <sheetViews>
    <sheetView showGridLines="0" zoomScale="75" zoomScaleNormal="75" workbookViewId="0">
      <selection activeCell="B54" sqref="B54"/>
    </sheetView>
  </sheetViews>
  <sheetFormatPr baseColWidth="10" defaultColWidth="8.83203125" defaultRowHeight="13" x14ac:dyDescent="0.15"/>
  <cols>
    <col min="2" max="3" width="60.6640625" customWidth="1"/>
  </cols>
  <sheetData>
    <row r="1" spans="2:4" ht="14" thickBot="1" x14ac:dyDescent="0.2"/>
    <row r="2" spans="2:4" ht="103.5" customHeight="1" thickTop="1" x14ac:dyDescent="0.15">
      <c r="B2" s="67" t="s">
        <v>151</v>
      </c>
      <c r="C2" s="68"/>
    </row>
    <row r="3" spans="2:4" ht="108" customHeight="1" x14ac:dyDescent="0.15">
      <c r="B3" s="65" t="s">
        <v>154</v>
      </c>
      <c r="C3" s="66"/>
    </row>
    <row r="4" spans="2:4" ht="30" customHeight="1" x14ac:dyDescent="0.15">
      <c r="B4" s="69" t="s">
        <v>155</v>
      </c>
      <c r="C4" s="70"/>
    </row>
    <row r="5" spans="2:4" s="3" customFormat="1" ht="30" customHeight="1" x14ac:dyDescent="0.15">
      <c r="B5" s="5" t="s">
        <v>35</v>
      </c>
      <c r="C5" s="6" t="s">
        <v>52</v>
      </c>
      <c r="D5" s="4"/>
    </row>
    <row r="6" spans="2:4" s="3" customFormat="1" ht="30" customHeight="1" x14ac:dyDescent="0.15">
      <c r="B6" s="5" t="s">
        <v>36</v>
      </c>
      <c r="C6" s="6" t="s">
        <v>53</v>
      </c>
    </row>
    <row r="7" spans="2:4" s="3" customFormat="1" ht="25" customHeight="1" x14ac:dyDescent="0.15">
      <c r="B7" s="5" t="s">
        <v>37</v>
      </c>
      <c r="C7" s="6" t="s">
        <v>54</v>
      </c>
    </row>
    <row r="8" spans="2:4" s="3" customFormat="1" ht="25" customHeight="1" x14ac:dyDescent="0.15">
      <c r="B8" s="5" t="s">
        <v>38</v>
      </c>
      <c r="C8" s="6" t="s">
        <v>55</v>
      </c>
    </row>
    <row r="9" spans="2:4" s="3" customFormat="1" ht="25" customHeight="1" x14ac:dyDescent="0.15">
      <c r="B9" s="5" t="s">
        <v>39</v>
      </c>
      <c r="C9" s="6" t="s">
        <v>56</v>
      </c>
    </row>
    <row r="10" spans="2:4" s="3" customFormat="1" ht="25" customHeight="1" x14ac:dyDescent="0.15">
      <c r="B10" s="5" t="s">
        <v>40</v>
      </c>
      <c r="C10" s="6" t="s">
        <v>57</v>
      </c>
    </row>
    <row r="11" spans="2:4" s="3" customFormat="1" ht="25" customHeight="1" x14ac:dyDescent="0.15">
      <c r="B11" s="5" t="s">
        <v>41</v>
      </c>
      <c r="C11" s="6" t="s">
        <v>58</v>
      </c>
    </row>
    <row r="12" spans="2:4" s="3" customFormat="1" ht="25" customHeight="1" x14ac:dyDescent="0.15">
      <c r="B12" s="5" t="s">
        <v>42</v>
      </c>
      <c r="C12" s="6" t="s">
        <v>59</v>
      </c>
    </row>
    <row r="13" spans="2:4" s="3" customFormat="1" ht="25" customHeight="1" x14ac:dyDescent="0.15">
      <c r="B13" s="5" t="s">
        <v>43</v>
      </c>
      <c r="C13" s="6" t="s">
        <v>60</v>
      </c>
    </row>
    <row r="14" spans="2:4" s="3" customFormat="1" ht="25" customHeight="1" x14ac:dyDescent="0.15">
      <c r="B14" s="5" t="s">
        <v>44</v>
      </c>
      <c r="C14" s="6" t="s">
        <v>61</v>
      </c>
    </row>
    <row r="15" spans="2:4" s="3" customFormat="1" ht="25" customHeight="1" x14ac:dyDescent="0.15">
      <c r="B15" s="5" t="s">
        <v>45</v>
      </c>
      <c r="C15" s="6" t="s">
        <v>62</v>
      </c>
    </row>
    <row r="16" spans="2:4" s="3" customFormat="1" ht="25" customHeight="1" x14ac:dyDescent="0.15">
      <c r="B16" s="5" t="s">
        <v>46</v>
      </c>
      <c r="C16" s="6" t="s">
        <v>63</v>
      </c>
    </row>
    <row r="17" spans="2:3" s="3" customFormat="1" ht="25" customHeight="1" x14ac:dyDescent="0.15">
      <c r="B17" s="5" t="s">
        <v>47</v>
      </c>
      <c r="C17" s="6" t="s">
        <v>64</v>
      </c>
    </row>
    <row r="18" spans="2:3" s="3" customFormat="1" ht="25" customHeight="1" x14ac:dyDescent="0.15">
      <c r="B18" s="5" t="s">
        <v>48</v>
      </c>
      <c r="C18" s="6" t="s">
        <v>65</v>
      </c>
    </row>
    <row r="19" spans="2:3" s="3" customFormat="1" ht="25" customHeight="1" x14ac:dyDescent="0.15">
      <c r="B19" s="5" t="s">
        <v>49</v>
      </c>
      <c r="C19" s="6" t="s">
        <v>66</v>
      </c>
    </row>
    <row r="20" spans="2:3" s="3" customFormat="1" ht="25" customHeight="1" x14ac:dyDescent="0.15">
      <c r="B20" s="5" t="s">
        <v>50</v>
      </c>
      <c r="C20" s="6" t="s">
        <v>67</v>
      </c>
    </row>
    <row r="21" spans="2:3" s="3" customFormat="1" ht="25" customHeight="1" thickBot="1" x14ac:dyDescent="0.2">
      <c r="B21" s="7" t="s">
        <v>51</v>
      </c>
      <c r="C21" s="8" t="s">
        <v>68</v>
      </c>
    </row>
    <row r="22" spans="2:3" s="3" customFormat="1" ht="25" customHeight="1" thickTop="1" x14ac:dyDescent="0.15"/>
    <row r="23" spans="2:3" s="3" customFormat="1" ht="25" customHeight="1" x14ac:dyDescent="0.15"/>
    <row r="24" spans="2:3" s="3" customFormat="1" ht="25" customHeight="1" x14ac:dyDescent="0.15"/>
    <row r="25" spans="2:3" s="3" customFormat="1" ht="25" customHeight="1" x14ac:dyDescent="0.15"/>
    <row r="26" spans="2:3" s="3" customFormat="1" ht="25" customHeight="1" x14ac:dyDescent="0.15"/>
    <row r="27" spans="2:3" s="3" customFormat="1" ht="25" customHeight="1" x14ac:dyDescent="0.15"/>
    <row r="28" spans="2:3" s="3" customFormat="1" ht="25" customHeight="1" x14ac:dyDescent="0.15"/>
    <row r="29" spans="2:3" s="3" customFormat="1" ht="25" customHeight="1" x14ac:dyDescent="0.15"/>
    <row r="30" spans="2:3" s="3" customFormat="1" ht="25" customHeight="1" x14ac:dyDescent="0.15"/>
    <row r="31" spans="2:3" s="3" customFormat="1" ht="25" customHeight="1" x14ac:dyDescent="0.15"/>
    <row r="32" spans="2:3" s="3" customFormat="1" ht="25" customHeight="1" x14ac:dyDescent="0.15"/>
    <row r="33" spans="2:2" s="3" customFormat="1" ht="25" customHeight="1" x14ac:dyDescent="0.15"/>
    <row r="34" spans="2:2" s="3" customFormat="1" ht="25" customHeight="1" x14ac:dyDescent="0.15"/>
    <row r="35" spans="2:2" s="3" customFormat="1" ht="25" customHeight="1" x14ac:dyDescent="0.15"/>
    <row r="36" spans="2:2" s="3" customFormat="1" ht="25" customHeight="1" x14ac:dyDescent="0.15"/>
    <row r="37" spans="2:2" s="3" customFormat="1" ht="25" customHeight="1" x14ac:dyDescent="0.15"/>
    <row r="38" spans="2:2" s="3" customFormat="1" ht="25" customHeight="1" x14ac:dyDescent="0.15"/>
    <row r="39" spans="2:2" ht="20" customHeight="1" x14ac:dyDescent="0.15"/>
    <row r="40" spans="2:2" ht="20" customHeight="1" x14ac:dyDescent="0.2">
      <c r="B40" s="2"/>
    </row>
    <row r="41" spans="2:2" ht="20" customHeight="1" x14ac:dyDescent="0.15">
      <c r="B41" s="1"/>
    </row>
  </sheetData>
  <mergeCells count="3">
    <mergeCell ref="B3:C3"/>
    <mergeCell ref="B2:C2"/>
    <mergeCell ref="B4:C4"/>
  </mergeCells>
  <hyperlinks>
    <hyperlink ref="B5" location="Australia!A1" display="Australia" xr:uid="{00000000-0004-0000-0000-000000000000}"/>
    <hyperlink ref="B6" location="Austria!A1" display="Austria" xr:uid="{00000000-0004-0000-0000-000001000000}"/>
    <hyperlink ref="B7" location="Belgium!A1" display="Belgium" xr:uid="{00000000-0004-0000-0000-000002000000}"/>
    <hyperlink ref="B8" location="Canada!A1" display="Canada" xr:uid="{00000000-0004-0000-0000-000003000000}"/>
    <hyperlink ref="B9" location="Chile!A1" display="Chile" xr:uid="{00000000-0004-0000-0000-000004000000}"/>
    <hyperlink ref="B10" location="CzechRepublic!A1" display="Czech Republic" xr:uid="{00000000-0004-0000-0000-000005000000}"/>
    <hyperlink ref="B11" location="Colombia!A1" display="Colombia" xr:uid="{00000000-0004-0000-0000-000006000000}"/>
    <hyperlink ref="B12" location="Denmark!A1" display="Denmark" xr:uid="{00000000-0004-0000-0000-000007000000}"/>
    <hyperlink ref="B13" location="Estonia!A1" display="Estonia" xr:uid="{00000000-0004-0000-0000-000008000000}"/>
    <hyperlink ref="B14" location="Finland!A1" display="Finland" xr:uid="{00000000-0004-0000-0000-000009000000}"/>
    <hyperlink ref="B15" location="France!A1" display="France" xr:uid="{00000000-0004-0000-0000-00000A000000}"/>
    <hyperlink ref="B16" location="Germany!A1" display="Germany" xr:uid="{00000000-0004-0000-0000-00000B000000}"/>
    <hyperlink ref="B17" location="Greece!A1" display="Greece" xr:uid="{00000000-0004-0000-0000-00000C000000}"/>
    <hyperlink ref="B18" location="Hungary!A1" display="Hungary" xr:uid="{00000000-0004-0000-0000-00000D000000}"/>
    <hyperlink ref="B19" location="Ireland!A1" display="Ireland" xr:uid="{00000000-0004-0000-0000-00000E000000}"/>
    <hyperlink ref="B20" location="Israel!A1" display="Israel" xr:uid="{00000000-0004-0000-0000-00000F000000}"/>
    <hyperlink ref="B21" location="Italy!A1" display="Italy" xr:uid="{00000000-0004-0000-0000-000010000000}"/>
    <hyperlink ref="C5" location="Japan!A1" display="Japan" xr:uid="{00000000-0004-0000-0000-000011000000}"/>
    <hyperlink ref="C6" location="Korea!A1" display="Korea" xr:uid="{00000000-0004-0000-0000-000012000000}"/>
    <hyperlink ref="C7" location="Latvia!A1" display="Latvia" xr:uid="{00000000-0004-0000-0000-000013000000}"/>
    <hyperlink ref="C8" location="Lithuania!A1" display="Lithuania" xr:uid="{00000000-0004-0000-0000-000014000000}"/>
    <hyperlink ref="C9" location="Mexico!A1" display="Mexico" xr:uid="{00000000-0004-0000-0000-000015000000}"/>
    <hyperlink ref="C10" location="Netherlands!A1" display="Netherlands" xr:uid="{00000000-0004-0000-0000-000016000000}"/>
    <hyperlink ref="C11" location="NewZealand!A1" display="New Zealand" xr:uid="{00000000-0004-0000-0000-000017000000}"/>
    <hyperlink ref="C12" location="Norway!A1" display="Norway" xr:uid="{00000000-0004-0000-0000-000018000000}"/>
    <hyperlink ref="C13" location="Poland!A1" display="Poland" xr:uid="{00000000-0004-0000-0000-000019000000}"/>
    <hyperlink ref="C14" location="Portugal!A1" display="Portugal" xr:uid="{00000000-0004-0000-0000-00001A000000}"/>
    <hyperlink ref="C15" location="Slovenia!A1" display="Slovenia" xr:uid="{00000000-0004-0000-0000-00001B000000}"/>
    <hyperlink ref="C16" location="Spain!A1" display="Spain" xr:uid="{00000000-0004-0000-0000-00001C000000}"/>
    <hyperlink ref="C17" location="Sweden!A1" display="Sweden" xr:uid="{00000000-0004-0000-0000-00001D000000}"/>
    <hyperlink ref="C18" location="Switzerland!A1" display="Switzerland" xr:uid="{00000000-0004-0000-0000-00001E000000}"/>
    <hyperlink ref="C19" location="Turkey!A1" display="Turkey" xr:uid="{00000000-0004-0000-0000-00001F000000}"/>
    <hyperlink ref="C20" location="UnitedKingdom!A1" display="United Kingdom" xr:uid="{00000000-0004-0000-0000-000020000000}"/>
    <hyperlink ref="C21" location="UnitedStates!A1" display="United States" xr:uid="{00000000-0004-0000-0000-000021000000}"/>
    <hyperlink ref="B4" r:id="rId1" xr:uid="{00000000-0004-0000-0000-00002200000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46"/>
  <sheetViews>
    <sheetView showGridLines="0" zoomScale="75" zoomScaleNormal="75" workbookViewId="0">
      <selection sqref="A1:O1"/>
    </sheetView>
  </sheetViews>
  <sheetFormatPr baseColWidth="10" defaultColWidth="9.1640625" defaultRowHeight="16" x14ac:dyDescent="0.15"/>
  <cols>
    <col min="1" max="1" width="20.6640625" style="11" customWidth="1"/>
    <col min="2" max="15" width="16.6640625" style="11" customWidth="1"/>
    <col min="16" max="16384" width="9.1640625" style="11"/>
  </cols>
  <sheetData>
    <row r="1" spans="1:17" ht="40" customHeight="1" x14ac:dyDescent="0.15">
      <c r="A1" s="71" t="s">
        <v>22</v>
      </c>
      <c r="B1" s="71"/>
      <c r="C1" s="71"/>
      <c r="D1" s="71"/>
      <c r="E1" s="71"/>
      <c r="F1" s="71"/>
      <c r="G1" s="71"/>
      <c r="H1" s="71"/>
      <c r="I1" s="71"/>
      <c r="J1" s="71"/>
      <c r="K1" s="71"/>
      <c r="L1" s="71"/>
      <c r="M1" s="71"/>
      <c r="N1" s="71"/>
      <c r="O1" s="79"/>
      <c r="P1" s="35"/>
      <c r="Q1" s="25"/>
    </row>
    <row r="2" spans="1:17" ht="40" customHeight="1" x14ac:dyDescent="0.15">
      <c r="A2" s="72" t="s">
        <v>0</v>
      </c>
      <c r="B2" s="73" t="s">
        <v>1</v>
      </c>
      <c r="C2" s="73"/>
      <c r="D2" s="73"/>
      <c r="E2" s="73"/>
      <c r="F2" s="73" t="s">
        <v>2</v>
      </c>
      <c r="G2" s="73"/>
      <c r="H2" s="73"/>
      <c r="I2" s="73"/>
      <c r="J2" s="73" t="s">
        <v>3</v>
      </c>
      <c r="K2" s="73"/>
      <c r="L2" s="73"/>
      <c r="M2" s="73" t="s">
        <v>122</v>
      </c>
      <c r="N2" s="73"/>
      <c r="O2" s="85"/>
      <c r="P2" s="9"/>
      <c r="Q2" s="10"/>
    </row>
    <row r="3" spans="1:17" x14ac:dyDescent="0.15">
      <c r="A3" s="72"/>
      <c r="B3" s="76" t="s">
        <v>5</v>
      </c>
      <c r="C3" s="76" t="s">
        <v>6</v>
      </c>
      <c r="D3" s="73" t="s">
        <v>7</v>
      </c>
      <c r="E3" s="73"/>
      <c r="F3" s="73" t="s">
        <v>5</v>
      </c>
      <c r="G3" s="73" t="s">
        <v>6</v>
      </c>
      <c r="H3" s="73" t="s">
        <v>7</v>
      </c>
      <c r="I3" s="73"/>
      <c r="J3" s="73" t="s">
        <v>5</v>
      </c>
      <c r="K3" s="73" t="s">
        <v>6</v>
      </c>
      <c r="L3" s="73" t="s">
        <v>7</v>
      </c>
      <c r="M3" s="73" t="s">
        <v>5</v>
      </c>
      <c r="N3" s="73" t="s">
        <v>6</v>
      </c>
      <c r="O3" s="85" t="s">
        <v>7</v>
      </c>
      <c r="P3" s="9"/>
      <c r="Q3" s="10"/>
    </row>
    <row r="4" spans="1:17" ht="30" customHeight="1" x14ac:dyDescent="0.15">
      <c r="A4" s="72"/>
      <c r="B4" s="77"/>
      <c r="C4" s="77"/>
      <c r="D4" s="12" t="s">
        <v>8</v>
      </c>
      <c r="E4" s="12" t="s">
        <v>9</v>
      </c>
      <c r="F4" s="73"/>
      <c r="G4" s="73"/>
      <c r="H4" s="12" t="s">
        <v>8</v>
      </c>
      <c r="I4" s="12" t="s">
        <v>9</v>
      </c>
      <c r="J4" s="73"/>
      <c r="K4" s="73"/>
      <c r="L4" s="73"/>
      <c r="M4" s="73"/>
      <c r="N4" s="73"/>
      <c r="O4" s="85"/>
      <c r="P4" s="9"/>
      <c r="Q4" s="10"/>
    </row>
    <row r="5" spans="1:17" ht="30" customHeight="1" x14ac:dyDescent="0.15">
      <c r="A5" s="13" t="s">
        <v>10</v>
      </c>
      <c r="B5" s="14" t="s">
        <v>70</v>
      </c>
      <c r="C5" s="14" t="s">
        <v>70</v>
      </c>
      <c r="D5" s="14" t="s">
        <v>70</v>
      </c>
      <c r="E5" s="14" t="s">
        <v>70</v>
      </c>
      <c r="F5" s="14" t="s">
        <v>70</v>
      </c>
      <c r="G5" s="14" t="s">
        <v>70</v>
      </c>
      <c r="H5" s="14" t="s">
        <v>70</v>
      </c>
      <c r="I5" s="14" t="s">
        <v>70</v>
      </c>
      <c r="J5" s="14">
        <f t="shared" ref="J5:O5" si="0">SUM(J6:J14)</f>
        <v>29</v>
      </c>
      <c r="K5" s="14">
        <f t="shared" si="0"/>
        <v>16046.09</v>
      </c>
      <c r="L5" s="14">
        <f t="shared" si="0"/>
        <v>3554.9346439588694</v>
      </c>
      <c r="M5" s="14">
        <f t="shared" si="0"/>
        <v>24</v>
      </c>
      <c r="N5" s="14">
        <f t="shared" si="0"/>
        <v>9170.4500000000007</v>
      </c>
      <c r="O5" s="36">
        <f t="shared" si="0"/>
        <v>1863.7598712210795</v>
      </c>
      <c r="P5" s="37"/>
      <c r="Q5" s="16"/>
    </row>
    <row r="6" spans="1:17" ht="30" customHeight="1" x14ac:dyDescent="0.15">
      <c r="A6" s="17" t="s">
        <v>11</v>
      </c>
      <c r="B6" s="14" t="s">
        <v>70</v>
      </c>
      <c r="C6" s="14" t="s">
        <v>70</v>
      </c>
      <c r="D6" s="14" t="s">
        <v>70</v>
      </c>
      <c r="E6" s="14" t="s">
        <v>70</v>
      </c>
      <c r="F6" s="14" t="s">
        <v>70</v>
      </c>
      <c r="G6" s="14" t="s">
        <v>70</v>
      </c>
      <c r="H6" s="14" t="s">
        <v>70</v>
      </c>
      <c r="I6" s="14" t="s">
        <v>70</v>
      </c>
      <c r="J6" s="20">
        <v>1</v>
      </c>
      <c r="K6" s="20">
        <v>24</v>
      </c>
      <c r="L6" s="20">
        <v>3.7012442159383041</v>
      </c>
      <c r="M6" s="20">
        <v>1</v>
      </c>
      <c r="N6" s="20">
        <v>823</v>
      </c>
      <c r="O6" s="39">
        <v>1517.5146908740358</v>
      </c>
      <c r="P6" s="38"/>
      <c r="Q6" s="19"/>
    </row>
    <row r="7" spans="1:17" ht="30" customHeight="1" x14ac:dyDescent="0.15">
      <c r="A7" s="17" t="s">
        <v>12</v>
      </c>
      <c r="B7" s="14" t="s">
        <v>70</v>
      </c>
      <c r="C7" s="14" t="s">
        <v>70</v>
      </c>
      <c r="D7" s="14" t="s">
        <v>70</v>
      </c>
      <c r="E7" s="14" t="s">
        <v>70</v>
      </c>
      <c r="F7" s="14" t="s">
        <v>70</v>
      </c>
      <c r="G7" s="14" t="s">
        <v>70</v>
      </c>
      <c r="H7" s="14" t="s">
        <v>70</v>
      </c>
      <c r="I7" s="14" t="s">
        <v>70</v>
      </c>
      <c r="J7" s="20">
        <v>1</v>
      </c>
      <c r="K7" s="20">
        <v>24</v>
      </c>
      <c r="L7" s="20">
        <v>1.2627519280205657</v>
      </c>
      <c r="M7" s="20" t="s">
        <v>70</v>
      </c>
      <c r="N7" s="20" t="s">
        <v>70</v>
      </c>
      <c r="O7" s="39" t="s">
        <v>70</v>
      </c>
      <c r="P7" s="38"/>
      <c r="Q7" s="19"/>
    </row>
    <row r="8" spans="1:17" ht="30" customHeight="1" x14ac:dyDescent="0.15">
      <c r="A8" s="17" t="s">
        <v>13</v>
      </c>
      <c r="B8" s="14" t="s">
        <v>70</v>
      </c>
      <c r="C8" s="14" t="s">
        <v>70</v>
      </c>
      <c r="D8" s="14" t="s">
        <v>70</v>
      </c>
      <c r="E8" s="14" t="s">
        <v>70</v>
      </c>
      <c r="F8" s="14" t="s">
        <v>70</v>
      </c>
      <c r="G8" s="14" t="s">
        <v>70</v>
      </c>
      <c r="H8" s="14" t="s">
        <v>70</v>
      </c>
      <c r="I8" s="14" t="s">
        <v>70</v>
      </c>
      <c r="J8" s="20">
        <v>1</v>
      </c>
      <c r="K8" s="20">
        <v>8</v>
      </c>
      <c r="L8" s="20">
        <v>25.188277634961441</v>
      </c>
      <c r="M8" s="20">
        <v>1</v>
      </c>
      <c r="N8" s="20">
        <v>16.63</v>
      </c>
      <c r="O8" s="39">
        <v>47.564843933161946</v>
      </c>
      <c r="P8" s="38"/>
      <c r="Q8" s="19"/>
    </row>
    <row r="9" spans="1:17" ht="30" customHeight="1" x14ac:dyDescent="0.15">
      <c r="A9" s="17" t="s">
        <v>14</v>
      </c>
      <c r="B9" s="14" t="s">
        <v>70</v>
      </c>
      <c r="C9" s="14" t="s">
        <v>70</v>
      </c>
      <c r="D9" s="14" t="s">
        <v>70</v>
      </c>
      <c r="E9" s="14" t="s">
        <v>70</v>
      </c>
      <c r="F9" s="14" t="s">
        <v>70</v>
      </c>
      <c r="G9" s="14" t="s">
        <v>70</v>
      </c>
      <c r="H9" s="14" t="s">
        <v>70</v>
      </c>
      <c r="I9" s="14" t="s">
        <v>70</v>
      </c>
      <c r="J9" s="20">
        <v>1</v>
      </c>
      <c r="K9" s="20">
        <v>95</v>
      </c>
      <c r="L9" s="20">
        <v>30.317589974293057</v>
      </c>
      <c r="M9" s="20">
        <v>1</v>
      </c>
      <c r="N9" s="20">
        <v>59.09</v>
      </c>
      <c r="O9" s="39">
        <v>5.7232100642673531</v>
      </c>
      <c r="P9" s="38"/>
      <c r="Q9" s="19"/>
    </row>
    <row r="10" spans="1:17" ht="30" customHeight="1" x14ac:dyDescent="0.15">
      <c r="A10" s="17" t="s">
        <v>15</v>
      </c>
      <c r="B10" s="14" t="s">
        <v>70</v>
      </c>
      <c r="C10" s="14" t="s">
        <v>70</v>
      </c>
      <c r="D10" s="14" t="s">
        <v>70</v>
      </c>
      <c r="E10" s="14" t="s">
        <v>70</v>
      </c>
      <c r="F10" s="14" t="s">
        <v>70</v>
      </c>
      <c r="G10" s="14" t="s">
        <v>70</v>
      </c>
      <c r="H10" s="14" t="s">
        <v>70</v>
      </c>
      <c r="I10" s="14" t="s">
        <v>70</v>
      </c>
      <c r="J10" s="20">
        <v>2</v>
      </c>
      <c r="K10" s="20">
        <v>7718</v>
      </c>
      <c r="L10" s="20">
        <v>2100.5604113110544</v>
      </c>
      <c r="M10" s="20" t="s">
        <v>70</v>
      </c>
      <c r="N10" s="20" t="s">
        <v>70</v>
      </c>
      <c r="O10" s="39" t="s">
        <v>70</v>
      </c>
      <c r="P10" s="38"/>
      <c r="Q10" s="19"/>
    </row>
    <row r="11" spans="1:17" ht="30" customHeight="1" x14ac:dyDescent="0.15">
      <c r="A11" s="17" t="s">
        <v>69</v>
      </c>
      <c r="B11" s="14" t="s">
        <v>70</v>
      </c>
      <c r="C11" s="14" t="s">
        <v>70</v>
      </c>
      <c r="D11" s="14" t="s">
        <v>70</v>
      </c>
      <c r="E11" s="14" t="s">
        <v>70</v>
      </c>
      <c r="F11" s="14" t="s">
        <v>70</v>
      </c>
      <c r="G11" s="14" t="s">
        <v>70</v>
      </c>
      <c r="H11" s="14" t="s">
        <v>70</v>
      </c>
      <c r="I11" s="14" t="s">
        <v>70</v>
      </c>
      <c r="J11" s="20">
        <v>10</v>
      </c>
      <c r="K11" s="20">
        <v>3944.09</v>
      </c>
      <c r="L11" s="20">
        <v>853.04453213367606</v>
      </c>
      <c r="M11" s="20" t="s">
        <v>70</v>
      </c>
      <c r="N11" s="20" t="s">
        <v>70</v>
      </c>
      <c r="O11" s="39" t="s">
        <v>70</v>
      </c>
      <c r="P11" s="38"/>
      <c r="Q11" s="19"/>
    </row>
    <row r="12" spans="1:17" ht="30" customHeight="1" x14ac:dyDescent="0.15">
      <c r="A12" s="17" t="s">
        <v>16</v>
      </c>
      <c r="B12" s="14" t="s">
        <v>70</v>
      </c>
      <c r="C12" s="14" t="s">
        <v>70</v>
      </c>
      <c r="D12" s="14" t="s">
        <v>70</v>
      </c>
      <c r="E12" s="14" t="s">
        <v>70</v>
      </c>
      <c r="F12" s="14" t="s">
        <v>70</v>
      </c>
      <c r="G12" s="14" t="s">
        <v>70</v>
      </c>
      <c r="H12" s="14" t="s">
        <v>70</v>
      </c>
      <c r="I12" s="14" t="s">
        <v>70</v>
      </c>
      <c r="J12" s="20">
        <v>1</v>
      </c>
      <c r="K12" s="20">
        <v>3</v>
      </c>
      <c r="L12" s="20">
        <v>184.7044460154242</v>
      </c>
      <c r="M12" s="20" t="s">
        <v>70</v>
      </c>
      <c r="N12" s="20" t="s">
        <v>70</v>
      </c>
      <c r="O12" s="39" t="s">
        <v>70</v>
      </c>
      <c r="P12" s="38"/>
      <c r="Q12" s="19"/>
    </row>
    <row r="13" spans="1:17" ht="30" customHeight="1" x14ac:dyDescent="0.15">
      <c r="A13" s="17" t="s">
        <v>17</v>
      </c>
      <c r="B13" s="14" t="s">
        <v>70</v>
      </c>
      <c r="C13" s="14" t="s">
        <v>70</v>
      </c>
      <c r="D13" s="14" t="s">
        <v>70</v>
      </c>
      <c r="E13" s="14" t="s">
        <v>70</v>
      </c>
      <c r="F13" s="14" t="s">
        <v>70</v>
      </c>
      <c r="G13" s="14" t="s">
        <v>70</v>
      </c>
      <c r="H13" s="14" t="s">
        <v>70</v>
      </c>
      <c r="I13" s="14" t="s">
        <v>70</v>
      </c>
      <c r="J13" s="20">
        <v>1</v>
      </c>
      <c r="K13" s="20">
        <v>230</v>
      </c>
      <c r="L13" s="20">
        <v>241.50771208226223</v>
      </c>
      <c r="M13" s="20">
        <v>5</v>
      </c>
      <c r="N13" s="20">
        <v>3516.26</v>
      </c>
      <c r="O13" s="39">
        <v>133.04707623393315</v>
      </c>
      <c r="P13" s="38"/>
      <c r="Q13" s="19"/>
    </row>
    <row r="14" spans="1:17" ht="30" customHeight="1" x14ac:dyDescent="0.15">
      <c r="A14" s="17" t="s">
        <v>123</v>
      </c>
      <c r="B14" s="14" t="s">
        <v>70</v>
      </c>
      <c r="C14" s="14" t="s">
        <v>70</v>
      </c>
      <c r="D14" s="14" t="s">
        <v>70</v>
      </c>
      <c r="E14" s="14" t="s">
        <v>70</v>
      </c>
      <c r="F14" s="14" t="s">
        <v>70</v>
      </c>
      <c r="G14" s="14" t="s">
        <v>70</v>
      </c>
      <c r="H14" s="14" t="s">
        <v>70</v>
      </c>
      <c r="I14" s="14" t="s">
        <v>70</v>
      </c>
      <c r="J14" s="20">
        <v>11</v>
      </c>
      <c r="K14" s="20">
        <v>4000</v>
      </c>
      <c r="L14" s="20">
        <v>114.64767866323908</v>
      </c>
      <c r="M14" s="20">
        <v>16</v>
      </c>
      <c r="N14" s="20">
        <v>4755.4700000000012</v>
      </c>
      <c r="O14" s="39">
        <v>159.91005011568132</v>
      </c>
      <c r="P14" s="38"/>
      <c r="Q14" s="19"/>
    </row>
    <row r="15" spans="1:17" x14ac:dyDescent="0.15">
      <c r="A15" s="21"/>
      <c r="B15" s="22"/>
      <c r="C15" s="22"/>
      <c r="D15" s="22"/>
      <c r="E15" s="22"/>
      <c r="F15" s="22"/>
      <c r="G15" s="22"/>
      <c r="H15" s="22"/>
      <c r="I15" s="22"/>
      <c r="J15" s="22"/>
      <c r="K15" s="22"/>
      <c r="L15" s="22"/>
      <c r="M15" s="22"/>
      <c r="N15" s="22"/>
      <c r="O15" s="22"/>
    </row>
    <row r="16" spans="1:17" ht="12.75" customHeight="1" x14ac:dyDescent="0.15">
      <c r="A16" s="78" t="s">
        <v>111</v>
      </c>
      <c r="B16" s="78"/>
      <c r="C16" s="78"/>
      <c r="D16" s="78"/>
      <c r="E16" s="78"/>
      <c r="F16" s="78"/>
      <c r="G16" s="78"/>
      <c r="H16" s="78"/>
      <c r="I16" s="78"/>
      <c r="J16" s="78"/>
      <c r="K16" s="78"/>
      <c r="L16" s="78"/>
      <c r="M16" s="78"/>
      <c r="N16" s="78"/>
      <c r="O16" s="78"/>
    </row>
    <row r="17" spans="1:15" x14ac:dyDescent="0.15">
      <c r="A17" s="21"/>
      <c r="B17" s="22"/>
      <c r="C17" s="22"/>
      <c r="D17" s="22"/>
      <c r="E17" s="22"/>
      <c r="F17" s="22"/>
      <c r="G17" s="22"/>
      <c r="H17" s="22"/>
      <c r="I17" s="22"/>
      <c r="J17" s="22"/>
      <c r="K17" s="22"/>
      <c r="L17" s="22"/>
      <c r="M17" s="22"/>
      <c r="N17" s="22"/>
      <c r="O17" s="22"/>
    </row>
    <row r="18" spans="1:15" x14ac:dyDescent="0.15">
      <c r="A18" s="75" t="s">
        <v>78</v>
      </c>
      <c r="B18" s="75"/>
      <c r="C18" s="75"/>
      <c r="D18" s="75"/>
      <c r="E18" s="75"/>
      <c r="F18" s="75"/>
      <c r="G18" s="75"/>
      <c r="H18" s="75"/>
      <c r="I18" s="75"/>
      <c r="J18" s="75"/>
      <c r="K18" s="75"/>
      <c r="L18" s="75"/>
      <c r="M18" s="75"/>
      <c r="N18" s="75"/>
      <c r="O18" s="75"/>
    </row>
    <row r="19" spans="1:15" x14ac:dyDescent="0.15">
      <c r="A19" s="88" t="s">
        <v>79</v>
      </c>
      <c r="B19" s="88"/>
      <c r="C19" s="88"/>
      <c r="D19" s="88"/>
      <c r="E19" s="88"/>
      <c r="F19" s="88"/>
      <c r="G19" s="88"/>
      <c r="H19" s="88"/>
      <c r="I19" s="88"/>
      <c r="J19" s="88"/>
      <c r="K19" s="88"/>
      <c r="L19" s="88"/>
      <c r="M19" s="88"/>
      <c r="N19" s="88"/>
      <c r="O19" s="88"/>
    </row>
    <row r="20" spans="1:15" x14ac:dyDescent="0.15">
      <c r="A20" s="22"/>
      <c r="B20" s="22"/>
      <c r="C20" s="22"/>
      <c r="D20" s="22"/>
      <c r="E20" s="22"/>
    </row>
    <row r="21" spans="1:15" ht="30" customHeight="1" x14ac:dyDescent="0.15">
      <c r="A21" s="74" t="s">
        <v>152</v>
      </c>
      <c r="B21" s="74"/>
      <c r="C21" s="22"/>
      <c r="D21" s="22"/>
      <c r="E21" s="22"/>
      <c r="F21" s="22"/>
    </row>
    <row r="22" spans="1:15" x14ac:dyDescent="0.15">
      <c r="A22" s="22"/>
      <c r="B22" s="22"/>
      <c r="C22" s="22"/>
      <c r="D22" s="22"/>
      <c r="E22" s="22"/>
      <c r="F22" s="22"/>
    </row>
    <row r="23" spans="1:15" x14ac:dyDescent="0.15">
      <c r="A23" s="22"/>
      <c r="B23" s="22"/>
      <c r="C23" s="22"/>
      <c r="D23" s="22"/>
      <c r="E23" s="22"/>
      <c r="F23" s="22"/>
    </row>
    <row r="24" spans="1:15" x14ac:dyDescent="0.15">
      <c r="A24" s="22"/>
      <c r="B24" s="22"/>
      <c r="C24" s="22"/>
      <c r="D24" s="22"/>
      <c r="E24" s="22"/>
      <c r="F24" s="22"/>
    </row>
    <row r="25" spans="1:15" x14ac:dyDescent="0.15">
      <c r="A25" s="22"/>
      <c r="B25" s="22"/>
      <c r="C25" s="22"/>
      <c r="D25" s="22"/>
      <c r="E25" s="22"/>
      <c r="F25" s="22"/>
    </row>
    <row r="26" spans="1:15" x14ac:dyDescent="0.15">
      <c r="A26" s="22"/>
      <c r="B26" s="22"/>
      <c r="C26" s="22"/>
      <c r="D26" s="22"/>
      <c r="E26" s="22"/>
      <c r="F26" s="22"/>
    </row>
    <row r="27" spans="1:15" x14ac:dyDescent="0.15">
      <c r="A27" s="22"/>
      <c r="B27" s="22"/>
      <c r="C27" s="22"/>
      <c r="D27" s="22"/>
      <c r="E27" s="22"/>
      <c r="F27" s="22"/>
    </row>
    <row r="28" spans="1:15" x14ac:dyDescent="0.15">
      <c r="A28" s="22"/>
      <c r="B28" s="22"/>
      <c r="C28" s="22"/>
      <c r="D28" s="22"/>
      <c r="E28" s="22"/>
      <c r="F28" s="22"/>
    </row>
    <row r="29" spans="1:15" x14ac:dyDescent="0.15">
      <c r="A29" s="22"/>
      <c r="B29" s="22"/>
      <c r="C29" s="22"/>
      <c r="D29" s="22"/>
      <c r="E29" s="22"/>
      <c r="F29" s="22"/>
    </row>
    <row r="30" spans="1:15" x14ac:dyDescent="0.15">
      <c r="A30" s="22"/>
      <c r="B30" s="22"/>
      <c r="C30" s="22"/>
      <c r="D30" s="22"/>
      <c r="E30" s="22"/>
      <c r="F30" s="22"/>
    </row>
    <row r="31" spans="1:15" x14ac:dyDescent="0.15">
      <c r="A31" s="22"/>
      <c r="B31" s="22"/>
      <c r="C31" s="22"/>
      <c r="D31" s="22"/>
      <c r="E31" s="22"/>
      <c r="F31" s="22"/>
    </row>
    <row r="32" spans="1:15" x14ac:dyDescent="0.15">
      <c r="A32" s="22"/>
      <c r="B32" s="22"/>
      <c r="C32" s="22"/>
      <c r="D32" s="22"/>
      <c r="E32" s="22"/>
      <c r="F32" s="22"/>
    </row>
    <row r="33" spans="1:6" x14ac:dyDescent="0.15">
      <c r="A33" s="22"/>
      <c r="B33" s="22"/>
      <c r="C33" s="22"/>
      <c r="D33" s="22"/>
      <c r="E33" s="22"/>
      <c r="F33" s="22"/>
    </row>
    <row r="34" spans="1:6" x14ac:dyDescent="0.15">
      <c r="A34" s="22"/>
      <c r="B34" s="22"/>
      <c r="C34" s="22"/>
      <c r="D34" s="22"/>
      <c r="E34" s="22"/>
      <c r="F34" s="22"/>
    </row>
    <row r="35" spans="1:6" x14ac:dyDescent="0.15">
      <c r="A35" s="22"/>
      <c r="B35" s="22"/>
      <c r="C35" s="22"/>
      <c r="D35" s="22"/>
      <c r="E35" s="22"/>
      <c r="F35" s="22"/>
    </row>
    <row r="36" spans="1:6" x14ac:dyDescent="0.15">
      <c r="A36" s="25"/>
      <c r="B36" s="25"/>
      <c r="C36" s="25"/>
      <c r="D36" s="25"/>
      <c r="E36" s="25"/>
      <c r="F36" s="25"/>
    </row>
    <row r="37" spans="1:6" x14ac:dyDescent="0.15">
      <c r="A37" s="25"/>
      <c r="B37" s="25"/>
      <c r="C37" s="25"/>
      <c r="D37" s="25"/>
      <c r="E37" s="25"/>
      <c r="F37" s="25"/>
    </row>
    <row r="38" spans="1:6" x14ac:dyDescent="0.15">
      <c r="A38" s="43"/>
      <c r="B38" s="25"/>
      <c r="C38" s="25"/>
      <c r="D38" s="25"/>
      <c r="E38" s="25"/>
      <c r="F38" s="25"/>
    </row>
    <row r="39" spans="1:6" x14ac:dyDescent="0.15">
      <c r="A39" s="25"/>
      <c r="B39" s="25"/>
      <c r="C39" s="25"/>
      <c r="D39" s="25"/>
      <c r="E39" s="25"/>
      <c r="F39" s="25"/>
    </row>
    <row r="40" spans="1:6" x14ac:dyDescent="0.15">
      <c r="A40" s="25"/>
      <c r="B40" s="25"/>
      <c r="C40" s="25"/>
      <c r="D40" s="25"/>
      <c r="E40" s="25"/>
      <c r="F40" s="25"/>
    </row>
    <row r="41" spans="1:6" x14ac:dyDescent="0.15">
      <c r="A41" s="25"/>
      <c r="B41" s="25"/>
      <c r="C41" s="25"/>
      <c r="D41" s="25"/>
      <c r="E41" s="25"/>
      <c r="F41" s="25"/>
    </row>
    <row r="42" spans="1:6" x14ac:dyDescent="0.15">
      <c r="A42" s="25"/>
      <c r="B42" s="25"/>
      <c r="C42" s="25"/>
      <c r="D42" s="25"/>
      <c r="E42" s="25"/>
      <c r="F42" s="25"/>
    </row>
    <row r="43" spans="1:6" x14ac:dyDescent="0.15">
      <c r="A43" s="25"/>
      <c r="B43" s="25"/>
      <c r="C43" s="25"/>
      <c r="D43" s="25"/>
      <c r="E43" s="25"/>
      <c r="F43" s="25"/>
    </row>
    <row r="44" spans="1:6" x14ac:dyDescent="0.15">
      <c r="A44" s="25"/>
      <c r="B44" s="25"/>
      <c r="C44" s="25"/>
      <c r="D44" s="25"/>
      <c r="E44" s="25"/>
      <c r="F44" s="25"/>
    </row>
    <row r="45" spans="1:6" x14ac:dyDescent="0.15">
      <c r="A45" s="25"/>
      <c r="B45" s="25"/>
      <c r="C45" s="25"/>
      <c r="D45" s="25"/>
      <c r="E45" s="25"/>
      <c r="F45" s="25"/>
    </row>
    <row r="46" spans="1:6" x14ac:dyDescent="0.15">
      <c r="A46" s="25"/>
      <c r="B46" s="25"/>
      <c r="C46" s="25"/>
      <c r="D46" s="25"/>
      <c r="E46" s="25"/>
      <c r="F46" s="25"/>
    </row>
  </sheetData>
  <mergeCells count="22">
    <mergeCell ref="A21:B21"/>
    <mergeCell ref="A18:O18"/>
    <mergeCell ref="A19:O19"/>
    <mergeCell ref="B3:B4"/>
    <mergeCell ref="C3:C4"/>
    <mergeCell ref="D3:E3"/>
    <mergeCell ref="F3:F4"/>
    <mergeCell ref="G3:G4"/>
    <mergeCell ref="H3:I3"/>
    <mergeCell ref="J3:J4"/>
    <mergeCell ref="K3:K4"/>
    <mergeCell ref="L3:L4"/>
    <mergeCell ref="A16:O16"/>
    <mergeCell ref="A1:O1"/>
    <mergeCell ref="A2:A4"/>
    <mergeCell ref="B2:E2"/>
    <mergeCell ref="F2:I2"/>
    <mergeCell ref="J2:L2"/>
    <mergeCell ref="M2:O2"/>
    <mergeCell ref="M3:M4"/>
    <mergeCell ref="N3:N4"/>
    <mergeCell ref="O3:O4"/>
  </mergeCells>
  <hyperlinks>
    <hyperlink ref="A21:B21" location="'Table of Contents'!A1" display="Back to table of contents"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40"/>
  <sheetViews>
    <sheetView showGridLines="0" zoomScale="75" zoomScaleNormal="75" workbookViewId="0">
      <selection sqref="A1:O1"/>
    </sheetView>
  </sheetViews>
  <sheetFormatPr baseColWidth="10" defaultColWidth="9.1640625" defaultRowHeight="16" x14ac:dyDescent="0.15"/>
  <cols>
    <col min="1" max="1" width="20.6640625" style="11" customWidth="1"/>
    <col min="2" max="15" width="16.6640625" style="11" customWidth="1"/>
    <col min="16" max="16384" width="9.1640625" style="11"/>
  </cols>
  <sheetData>
    <row r="1" spans="1:19" ht="40" customHeight="1" x14ac:dyDescent="0.15">
      <c r="A1" s="71" t="s">
        <v>124</v>
      </c>
      <c r="B1" s="71"/>
      <c r="C1" s="71"/>
      <c r="D1" s="71"/>
      <c r="E1" s="71"/>
      <c r="F1" s="71"/>
      <c r="G1" s="71"/>
      <c r="H1" s="71"/>
      <c r="I1" s="71"/>
      <c r="J1" s="71"/>
      <c r="K1" s="71"/>
      <c r="L1" s="71"/>
      <c r="M1" s="71"/>
      <c r="N1" s="71"/>
      <c r="O1" s="79"/>
      <c r="P1" s="35"/>
      <c r="Q1" s="25"/>
    </row>
    <row r="2" spans="1:19" ht="40" customHeight="1" x14ac:dyDescent="0.15">
      <c r="A2" s="72" t="s">
        <v>0</v>
      </c>
      <c r="B2" s="73" t="s">
        <v>1</v>
      </c>
      <c r="C2" s="73"/>
      <c r="D2" s="73"/>
      <c r="E2" s="73"/>
      <c r="F2" s="73" t="s">
        <v>2</v>
      </c>
      <c r="G2" s="73"/>
      <c r="H2" s="73"/>
      <c r="I2" s="73"/>
      <c r="J2" s="73" t="s">
        <v>3</v>
      </c>
      <c r="K2" s="73"/>
      <c r="L2" s="73"/>
      <c r="M2" s="73" t="s">
        <v>4</v>
      </c>
      <c r="N2" s="73"/>
      <c r="O2" s="85"/>
      <c r="P2" s="9"/>
      <c r="Q2" s="10"/>
    </row>
    <row r="3" spans="1:19" x14ac:dyDescent="0.15">
      <c r="A3" s="72"/>
      <c r="B3" s="76" t="s">
        <v>5</v>
      </c>
      <c r="C3" s="76" t="s">
        <v>6</v>
      </c>
      <c r="D3" s="73" t="s">
        <v>7</v>
      </c>
      <c r="E3" s="73"/>
      <c r="F3" s="73" t="s">
        <v>5</v>
      </c>
      <c r="G3" s="73" t="s">
        <v>6</v>
      </c>
      <c r="H3" s="73" t="s">
        <v>7</v>
      </c>
      <c r="I3" s="73"/>
      <c r="J3" s="73" t="s">
        <v>5</v>
      </c>
      <c r="K3" s="73" t="s">
        <v>6</v>
      </c>
      <c r="L3" s="73" t="s">
        <v>7</v>
      </c>
      <c r="M3" s="73" t="s">
        <v>5</v>
      </c>
      <c r="N3" s="73" t="s">
        <v>6</v>
      </c>
      <c r="O3" s="85" t="s">
        <v>7</v>
      </c>
      <c r="P3" s="9"/>
      <c r="Q3" s="10"/>
    </row>
    <row r="4" spans="1:19" ht="30" customHeight="1" x14ac:dyDescent="0.15">
      <c r="A4" s="72"/>
      <c r="B4" s="77"/>
      <c r="C4" s="77"/>
      <c r="D4" s="12" t="s">
        <v>8</v>
      </c>
      <c r="E4" s="12" t="s">
        <v>9</v>
      </c>
      <c r="F4" s="73"/>
      <c r="G4" s="73"/>
      <c r="H4" s="12" t="s">
        <v>8</v>
      </c>
      <c r="I4" s="12" t="s">
        <v>9</v>
      </c>
      <c r="J4" s="73"/>
      <c r="K4" s="73"/>
      <c r="L4" s="73"/>
      <c r="M4" s="73"/>
      <c r="N4" s="73"/>
      <c r="O4" s="85"/>
      <c r="P4" s="9"/>
      <c r="Q4" s="10"/>
    </row>
    <row r="5" spans="1:19" ht="30" customHeight="1" x14ac:dyDescent="0.15">
      <c r="A5" s="13" t="s">
        <v>10</v>
      </c>
      <c r="B5" s="14">
        <f>SUM(B6:B14)</f>
        <v>3</v>
      </c>
      <c r="C5" s="14">
        <f t="shared" ref="C5:O5" si="0">SUM(C6:C14)</f>
        <v>21761</v>
      </c>
      <c r="D5" s="14">
        <f t="shared" si="0"/>
        <v>19768.637532133678</v>
      </c>
      <c r="E5" s="14">
        <f t="shared" si="0"/>
        <v>18232.647814910026</v>
      </c>
      <c r="F5" s="14">
        <f t="shared" si="0"/>
        <v>11</v>
      </c>
      <c r="G5" s="14">
        <f t="shared" si="0"/>
        <v>139911</v>
      </c>
      <c r="H5" s="14">
        <f t="shared" si="0"/>
        <v>70874.035989717231</v>
      </c>
      <c r="I5" s="14">
        <f t="shared" si="0"/>
        <v>49832.90488431877</v>
      </c>
      <c r="J5" s="14">
        <f t="shared" si="0"/>
        <v>37</v>
      </c>
      <c r="K5" s="14">
        <f t="shared" si="0"/>
        <v>60916</v>
      </c>
      <c r="L5" s="14">
        <f t="shared" si="0"/>
        <v>15647.814910025709</v>
      </c>
      <c r="M5" s="14">
        <f t="shared" si="0"/>
        <v>2</v>
      </c>
      <c r="N5" s="14">
        <f t="shared" si="0"/>
        <v>2083</v>
      </c>
      <c r="O5" s="36">
        <f t="shared" si="0"/>
        <v>8763.4961439588697</v>
      </c>
      <c r="P5" s="37"/>
      <c r="Q5" s="16"/>
      <c r="R5" s="33"/>
    </row>
    <row r="6" spans="1:19" ht="30" customHeight="1" x14ac:dyDescent="0.15">
      <c r="A6" s="17" t="s">
        <v>11</v>
      </c>
      <c r="B6" s="20">
        <v>1</v>
      </c>
      <c r="C6" s="20">
        <v>5022</v>
      </c>
      <c r="D6" s="20">
        <v>3219.7943444730076</v>
      </c>
      <c r="E6" s="20">
        <v>3313.6246786632391</v>
      </c>
      <c r="F6" s="20">
        <v>1</v>
      </c>
      <c r="G6" s="20">
        <v>588</v>
      </c>
      <c r="H6" s="20">
        <v>434.44730077120823</v>
      </c>
      <c r="I6" s="20">
        <v>394.60154241645245</v>
      </c>
      <c r="J6" s="20">
        <v>1</v>
      </c>
      <c r="K6" s="20">
        <v>90</v>
      </c>
      <c r="L6" s="20">
        <v>28.277634961439588</v>
      </c>
      <c r="M6" s="20" t="s">
        <v>70</v>
      </c>
      <c r="N6" s="20" t="s">
        <v>70</v>
      </c>
      <c r="O6" s="20" t="s">
        <v>70</v>
      </c>
      <c r="P6" s="38"/>
      <c r="Q6" s="19"/>
      <c r="R6" s="33"/>
      <c r="S6" s="44"/>
    </row>
    <row r="7" spans="1:19" ht="30" customHeight="1" x14ac:dyDescent="0.15">
      <c r="A7" s="17" t="s">
        <v>12</v>
      </c>
      <c r="B7" s="20" t="s">
        <v>70</v>
      </c>
      <c r="C7" s="20" t="s">
        <v>70</v>
      </c>
      <c r="D7" s="20" t="s">
        <v>70</v>
      </c>
      <c r="E7" s="20" t="s">
        <v>70</v>
      </c>
      <c r="F7" s="20">
        <v>6</v>
      </c>
      <c r="G7" s="20">
        <v>84265</v>
      </c>
      <c r="H7" s="20">
        <v>19591.259640102828</v>
      </c>
      <c r="I7" s="20">
        <v>17650.385604113111</v>
      </c>
      <c r="J7" s="20">
        <v>2</v>
      </c>
      <c r="K7" s="20">
        <v>3822</v>
      </c>
      <c r="L7" s="20">
        <v>341.9023136246787</v>
      </c>
      <c r="M7" s="20" t="s">
        <v>70</v>
      </c>
      <c r="N7" s="20" t="s">
        <v>70</v>
      </c>
      <c r="O7" s="20" t="s">
        <v>70</v>
      </c>
      <c r="P7" s="38"/>
      <c r="Q7" s="19"/>
      <c r="R7" s="33"/>
      <c r="S7" s="44"/>
    </row>
    <row r="8" spans="1:19" ht="30" customHeight="1" x14ac:dyDescent="0.15">
      <c r="A8" s="17" t="s">
        <v>13</v>
      </c>
      <c r="B8" s="20" t="s">
        <v>70</v>
      </c>
      <c r="C8" s="20" t="s">
        <v>70</v>
      </c>
      <c r="D8" s="20" t="s">
        <v>70</v>
      </c>
      <c r="E8" s="20" t="s">
        <v>70</v>
      </c>
      <c r="F8" s="20">
        <v>1</v>
      </c>
      <c r="G8" s="20">
        <v>6820</v>
      </c>
      <c r="H8" s="20">
        <v>17519.280205655527</v>
      </c>
      <c r="I8" s="20">
        <v>12998.714652956298</v>
      </c>
      <c r="J8" s="20">
        <v>4</v>
      </c>
      <c r="K8" s="20">
        <v>543</v>
      </c>
      <c r="L8" s="20">
        <v>2425.4498714652959</v>
      </c>
      <c r="M8" s="20" t="s">
        <v>70</v>
      </c>
      <c r="N8" s="20" t="s">
        <v>70</v>
      </c>
      <c r="O8" s="20" t="s">
        <v>70</v>
      </c>
      <c r="P8" s="38"/>
      <c r="Q8" s="19"/>
      <c r="R8" s="33"/>
      <c r="S8" s="44"/>
    </row>
    <row r="9" spans="1:19" ht="30" customHeight="1" x14ac:dyDescent="0.15">
      <c r="A9" s="17" t="s">
        <v>14</v>
      </c>
      <c r="B9" s="20" t="s">
        <v>70</v>
      </c>
      <c r="C9" s="20" t="s">
        <v>70</v>
      </c>
      <c r="D9" s="20" t="s">
        <v>70</v>
      </c>
      <c r="E9" s="20" t="s">
        <v>70</v>
      </c>
      <c r="F9" s="20">
        <v>2</v>
      </c>
      <c r="G9" s="20">
        <v>31701</v>
      </c>
      <c r="H9" s="20">
        <v>31943.444730077121</v>
      </c>
      <c r="I9" s="20">
        <v>18074.550128534705</v>
      </c>
      <c r="J9" s="20" t="s">
        <v>70</v>
      </c>
      <c r="K9" s="20" t="s">
        <v>70</v>
      </c>
      <c r="L9" s="20" t="s">
        <v>70</v>
      </c>
      <c r="M9" s="20" t="s">
        <v>70</v>
      </c>
      <c r="N9" s="20" t="s">
        <v>70</v>
      </c>
      <c r="O9" s="20" t="s">
        <v>70</v>
      </c>
      <c r="P9" s="38"/>
      <c r="Q9" s="19"/>
      <c r="R9" s="33"/>
      <c r="S9" s="44"/>
    </row>
    <row r="10" spans="1:19" ht="30" customHeight="1" x14ac:dyDescent="0.15">
      <c r="A10" s="17" t="s">
        <v>15</v>
      </c>
      <c r="B10" s="20">
        <v>1</v>
      </c>
      <c r="C10" s="20">
        <v>10371</v>
      </c>
      <c r="D10" s="20">
        <v>16156.81233933162</v>
      </c>
      <c r="E10" s="20">
        <v>13908.740359897172</v>
      </c>
      <c r="F10" s="20" t="s">
        <v>70</v>
      </c>
      <c r="G10" s="20" t="s">
        <v>70</v>
      </c>
      <c r="H10" s="20" t="s">
        <v>70</v>
      </c>
      <c r="I10" s="20" t="s">
        <v>70</v>
      </c>
      <c r="J10" s="20">
        <v>3</v>
      </c>
      <c r="K10" s="20">
        <v>1637</v>
      </c>
      <c r="L10" s="20">
        <v>375.32133676092548</v>
      </c>
      <c r="M10" s="20" t="s">
        <v>70</v>
      </c>
      <c r="N10" s="20" t="s">
        <v>70</v>
      </c>
      <c r="O10" s="20" t="s">
        <v>70</v>
      </c>
      <c r="P10" s="38"/>
      <c r="Q10" s="19"/>
      <c r="R10" s="33"/>
      <c r="S10" s="44"/>
    </row>
    <row r="11" spans="1:19" ht="30" customHeight="1" x14ac:dyDescent="0.15">
      <c r="A11" s="17" t="s">
        <v>69</v>
      </c>
      <c r="B11" s="20">
        <v>1</v>
      </c>
      <c r="C11" s="20">
        <v>6368</v>
      </c>
      <c r="D11" s="20">
        <v>392.03084832904887</v>
      </c>
      <c r="E11" s="20">
        <v>1010.2827763496144</v>
      </c>
      <c r="F11" s="20" t="s">
        <v>70</v>
      </c>
      <c r="G11" s="20" t="s">
        <v>70</v>
      </c>
      <c r="H11" s="20" t="s">
        <v>70</v>
      </c>
      <c r="I11" s="20" t="s">
        <v>70</v>
      </c>
      <c r="J11" s="20">
        <v>5</v>
      </c>
      <c r="K11" s="20">
        <v>14908</v>
      </c>
      <c r="L11" s="20">
        <v>2447.3007712082263</v>
      </c>
      <c r="M11" s="20" t="s">
        <v>70</v>
      </c>
      <c r="N11" s="20" t="s">
        <v>70</v>
      </c>
      <c r="O11" s="20" t="s">
        <v>70</v>
      </c>
      <c r="P11" s="38"/>
      <c r="Q11" s="19"/>
      <c r="R11" s="33"/>
      <c r="S11" s="44"/>
    </row>
    <row r="12" spans="1:19" ht="30" customHeight="1" x14ac:dyDescent="0.15">
      <c r="A12" s="17" t="s">
        <v>16</v>
      </c>
      <c r="B12" s="20" t="s">
        <v>70</v>
      </c>
      <c r="C12" s="20" t="s">
        <v>70</v>
      </c>
      <c r="D12" s="20" t="s">
        <v>70</v>
      </c>
      <c r="E12" s="20" t="s">
        <v>70</v>
      </c>
      <c r="F12" s="20" t="s">
        <v>70</v>
      </c>
      <c r="G12" s="20" t="s">
        <v>70</v>
      </c>
      <c r="H12" s="20" t="s">
        <v>70</v>
      </c>
      <c r="I12" s="20" t="s">
        <v>70</v>
      </c>
      <c r="J12" s="20">
        <v>2</v>
      </c>
      <c r="K12" s="20">
        <v>366</v>
      </c>
      <c r="L12" s="20">
        <v>871.46529562982005</v>
      </c>
      <c r="M12" s="20" t="s">
        <v>70</v>
      </c>
      <c r="N12" s="20" t="s">
        <v>70</v>
      </c>
      <c r="O12" s="20" t="s">
        <v>70</v>
      </c>
      <c r="P12" s="38"/>
      <c r="Q12" s="19"/>
      <c r="R12" s="33"/>
      <c r="S12" s="44"/>
    </row>
    <row r="13" spans="1:19" ht="30" customHeight="1" x14ac:dyDescent="0.15">
      <c r="A13" s="17" t="s">
        <v>17</v>
      </c>
      <c r="B13" s="20" t="s">
        <v>70</v>
      </c>
      <c r="C13" s="20" t="s">
        <v>70</v>
      </c>
      <c r="D13" s="20" t="s">
        <v>70</v>
      </c>
      <c r="E13" s="20" t="s">
        <v>70</v>
      </c>
      <c r="F13" s="20" t="s">
        <v>70</v>
      </c>
      <c r="G13" s="20" t="s">
        <v>70</v>
      </c>
      <c r="H13" s="20" t="s">
        <v>70</v>
      </c>
      <c r="I13" s="20" t="s">
        <v>70</v>
      </c>
      <c r="J13" s="20" t="s">
        <v>70</v>
      </c>
      <c r="K13" s="20" t="s">
        <v>70</v>
      </c>
      <c r="L13" s="20" t="s">
        <v>70</v>
      </c>
      <c r="M13" s="20">
        <v>1</v>
      </c>
      <c r="N13" s="20">
        <v>251</v>
      </c>
      <c r="O13" s="39">
        <v>3879.177377892031</v>
      </c>
      <c r="P13" s="38"/>
      <c r="Q13" s="19"/>
      <c r="R13" s="33"/>
      <c r="S13" s="44"/>
    </row>
    <row r="14" spans="1:19" ht="30" customHeight="1" x14ac:dyDescent="0.15">
      <c r="A14" s="17" t="s">
        <v>18</v>
      </c>
      <c r="B14" s="20" t="s">
        <v>70</v>
      </c>
      <c r="C14" s="20" t="s">
        <v>70</v>
      </c>
      <c r="D14" s="20" t="s">
        <v>70</v>
      </c>
      <c r="E14" s="20" t="s">
        <v>70</v>
      </c>
      <c r="F14" s="20">
        <v>1</v>
      </c>
      <c r="G14" s="20">
        <v>16537</v>
      </c>
      <c r="H14" s="20">
        <v>1385.6041131105399</v>
      </c>
      <c r="I14" s="20">
        <v>714.65295629820059</v>
      </c>
      <c r="J14" s="20">
        <v>20</v>
      </c>
      <c r="K14" s="20">
        <v>39550</v>
      </c>
      <c r="L14" s="20">
        <v>9158.0976863753222</v>
      </c>
      <c r="M14" s="20">
        <v>1</v>
      </c>
      <c r="N14" s="20">
        <v>1832</v>
      </c>
      <c r="O14" s="39">
        <v>4884.3187660668382</v>
      </c>
      <c r="P14" s="38"/>
      <c r="Q14" s="19"/>
      <c r="R14" s="33"/>
      <c r="S14" s="44"/>
    </row>
    <row r="15" spans="1:19" x14ac:dyDescent="0.15">
      <c r="A15" s="21"/>
      <c r="B15" s="22"/>
      <c r="C15" s="22"/>
      <c r="D15" s="22"/>
      <c r="E15" s="22"/>
      <c r="F15" s="22"/>
      <c r="G15" s="22"/>
      <c r="H15" s="22"/>
      <c r="I15" s="22"/>
      <c r="J15" s="22"/>
      <c r="K15" s="22"/>
      <c r="L15" s="22"/>
      <c r="M15" s="22"/>
      <c r="N15" s="22"/>
      <c r="O15" s="22"/>
    </row>
    <row r="16" spans="1:19" ht="12.75" customHeight="1" x14ac:dyDescent="0.15">
      <c r="A16" s="78" t="s">
        <v>111</v>
      </c>
      <c r="B16" s="78"/>
      <c r="C16" s="78"/>
      <c r="D16" s="78"/>
      <c r="E16" s="78"/>
      <c r="F16" s="78"/>
      <c r="G16" s="78"/>
      <c r="H16" s="78"/>
      <c r="I16" s="78"/>
      <c r="J16" s="78"/>
      <c r="K16" s="78"/>
      <c r="L16" s="78"/>
      <c r="M16" s="78"/>
      <c r="N16" s="78"/>
      <c r="O16" s="78"/>
    </row>
    <row r="17" spans="1:15" x14ac:dyDescent="0.15">
      <c r="A17" s="21"/>
      <c r="B17" s="22"/>
      <c r="C17" s="22"/>
      <c r="D17" s="22"/>
      <c r="E17" s="22"/>
      <c r="F17" s="22"/>
      <c r="G17" s="22"/>
      <c r="H17" s="22"/>
      <c r="I17" s="22"/>
      <c r="J17" s="22"/>
      <c r="K17" s="22"/>
      <c r="L17" s="22"/>
      <c r="M17" s="22"/>
      <c r="N17" s="22"/>
      <c r="O17" s="22"/>
    </row>
    <row r="18" spans="1:15" x14ac:dyDescent="0.15">
      <c r="A18" s="75" t="s">
        <v>72</v>
      </c>
      <c r="B18" s="75"/>
      <c r="C18" s="75"/>
      <c r="D18" s="75"/>
      <c r="E18" s="75"/>
      <c r="F18" s="75"/>
      <c r="G18" s="75"/>
      <c r="H18" s="75"/>
      <c r="I18" s="75"/>
      <c r="J18" s="75"/>
      <c r="K18" s="75"/>
      <c r="L18" s="75"/>
      <c r="M18" s="75"/>
      <c r="N18" s="75"/>
      <c r="O18" s="75"/>
    </row>
    <row r="19" spans="1:15" x14ac:dyDescent="0.15">
      <c r="A19" s="21"/>
      <c r="B19" s="22"/>
      <c r="C19" s="22"/>
      <c r="D19" s="22"/>
      <c r="E19" s="22"/>
      <c r="F19" s="22"/>
      <c r="G19" s="22"/>
      <c r="H19" s="22"/>
      <c r="I19" s="22"/>
      <c r="J19" s="22"/>
      <c r="K19" s="22"/>
      <c r="L19" s="22"/>
      <c r="M19" s="22"/>
      <c r="N19" s="22"/>
      <c r="O19" s="22"/>
    </row>
    <row r="20" spans="1:15" ht="30" customHeight="1" x14ac:dyDescent="0.15">
      <c r="A20" s="74" t="s">
        <v>152</v>
      </c>
      <c r="B20" s="74"/>
      <c r="C20" s="10"/>
      <c r="D20" s="10"/>
      <c r="E20" s="24"/>
    </row>
    <row r="21" spans="1:15" x14ac:dyDescent="0.15">
      <c r="A21" s="24"/>
      <c r="B21" s="24"/>
      <c r="C21" s="24"/>
      <c r="D21" s="24"/>
      <c r="E21" s="24"/>
      <c r="F21" s="24"/>
    </row>
    <row r="22" spans="1:15" x14ac:dyDescent="0.15">
      <c r="A22" s="22"/>
      <c r="B22" s="22"/>
      <c r="C22" s="22"/>
      <c r="D22" s="27"/>
      <c r="E22" s="22"/>
      <c r="F22" s="22"/>
    </row>
    <row r="23" spans="1:15" x14ac:dyDescent="0.15">
      <c r="A23" s="22"/>
      <c r="B23" s="22"/>
      <c r="C23" s="22"/>
      <c r="D23" s="27"/>
      <c r="E23" s="22"/>
      <c r="F23" s="22"/>
    </row>
    <row r="24" spans="1:15" x14ac:dyDescent="0.15">
      <c r="A24" s="22"/>
      <c r="B24" s="22"/>
      <c r="C24" s="22"/>
      <c r="D24" s="27"/>
      <c r="E24" s="22"/>
      <c r="F24" s="22"/>
    </row>
    <row r="25" spans="1:15" x14ac:dyDescent="0.15">
      <c r="A25" s="22"/>
      <c r="B25" s="22"/>
      <c r="C25" s="22"/>
      <c r="D25" s="27"/>
      <c r="E25" s="22"/>
      <c r="F25" s="22"/>
    </row>
    <row r="26" spans="1:15" x14ac:dyDescent="0.15">
      <c r="A26" s="22"/>
      <c r="B26" s="22"/>
      <c r="C26" s="22"/>
      <c r="D26" s="27"/>
      <c r="E26" s="22"/>
      <c r="F26" s="22"/>
    </row>
    <row r="27" spans="1:15" x14ac:dyDescent="0.15">
      <c r="A27" s="22"/>
      <c r="B27" s="22"/>
      <c r="C27" s="22"/>
      <c r="D27" s="27"/>
      <c r="E27" s="22"/>
      <c r="F27" s="22"/>
    </row>
    <row r="28" spans="1:15" x14ac:dyDescent="0.15">
      <c r="A28" s="22"/>
      <c r="B28" s="22"/>
      <c r="C28" s="22"/>
      <c r="D28" s="27"/>
      <c r="E28" s="22"/>
      <c r="F28" s="22"/>
    </row>
    <row r="29" spans="1:15" x14ac:dyDescent="0.15">
      <c r="A29" s="22"/>
      <c r="B29" s="22"/>
      <c r="C29" s="22"/>
      <c r="D29" s="27"/>
      <c r="E29" s="22"/>
      <c r="F29" s="22"/>
    </row>
    <row r="30" spans="1:15" x14ac:dyDescent="0.15">
      <c r="A30" s="22"/>
      <c r="B30" s="22"/>
      <c r="C30" s="22"/>
      <c r="D30" s="27"/>
      <c r="E30" s="22"/>
      <c r="F30" s="22"/>
    </row>
    <row r="31" spans="1:15" x14ac:dyDescent="0.15">
      <c r="A31" s="22"/>
      <c r="B31" s="22"/>
      <c r="C31" s="22"/>
      <c r="D31" s="27"/>
      <c r="E31" s="22"/>
      <c r="F31" s="22"/>
    </row>
    <row r="32" spans="1:15" x14ac:dyDescent="0.15">
      <c r="A32" s="22"/>
      <c r="B32" s="22"/>
      <c r="C32" s="22"/>
      <c r="D32" s="27"/>
      <c r="E32" s="22"/>
      <c r="F32" s="22"/>
    </row>
    <row r="33" spans="1:6" x14ac:dyDescent="0.15">
      <c r="A33" s="22"/>
      <c r="B33" s="22"/>
      <c r="C33" s="22"/>
      <c r="D33" s="27"/>
      <c r="E33" s="22"/>
      <c r="F33" s="22"/>
    </row>
    <row r="34" spans="1:6" x14ac:dyDescent="0.15">
      <c r="A34" s="22"/>
      <c r="B34" s="22"/>
      <c r="C34" s="22"/>
      <c r="D34" s="27"/>
      <c r="E34" s="22"/>
      <c r="F34" s="22"/>
    </row>
    <row r="35" spans="1:6" x14ac:dyDescent="0.15">
      <c r="A35" s="22"/>
      <c r="B35" s="22"/>
      <c r="C35" s="22"/>
      <c r="D35" s="27"/>
      <c r="E35" s="22"/>
      <c r="F35" s="22"/>
    </row>
    <row r="36" spans="1:6" x14ac:dyDescent="0.15">
      <c r="A36" s="22"/>
      <c r="B36" s="22"/>
      <c r="C36" s="22"/>
      <c r="D36" s="22"/>
      <c r="E36" s="22"/>
      <c r="F36" s="22"/>
    </row>
    <row r="37" spans="1:6" x14ac:dyDescent="0.15">
      <c r="A37" s="22"/>
      <c r="B37" s="22"/>
      <c r="C37" s="22"/>
      <c r="D37" s="22"/>
      <c r="E37" s="22"/>
      <c r="F37" s="22"/>
    </row>
    <row r="40" spans="1:6" x14ac:dyDescent="0.15">
      <c r="A40" s="26"/>
    </row>
  </sheetData>
  <mergeCells count="21">
    <mergeCell ref="A20:B20"/>
    <mergeCell ref="A18:O18"/>
    <mergeCell ref="B3:B4"/>
    <mergeCell ref="C3:C4"/>
    <mergeCell ref="D3:E3"/>
    <mergeCell ref="F3:F4"/>
    <mergeCell ref="G3:G4"/>
    <mergeCell ref="H3:I3"/>
    <mergeCell ref="J3:J4"/>
    <mergeCell ref="K3:K4"/>
    <mergeCell ref="L3:L4"/>
    <mergeCell ref="A16:O16"/>
    <mergeCell ref="A1:O1"/>
    <mergeCell ref="A2:A4"/>
    <mergeCell ref="B2:E2"/>
    <mergeCell ref="F2:I2"/>
    <mergeCell ref="J2:L2"/>
    <mergeCell ref="M2:O2"/>
    <mergeCell ref="M3:M4"/>
    <mergeCell ref="N3:N4"/>
    <mergeCell ref="O3:O4"/>
  </mergeCells>
  <hyperlinks>
    <hyperlink ref="A20:B20" location="'Table of Contents'!A1" display="Back to table of contents" xr:uid="{00000000-0004-0000-0A00-000000000000}"/>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40"/>
  <sheetViews>
    <sheetView showGridLines="0" zoomScale="75" zoomScaleNormal="75" workbookViewId="0">
      <selection sqref="A1:O1"/>
    </sheetView>
  </sheetViews>
  <sheetFormatPr baseColWidth="10" defaultColWidth="9.1640625" defaultRowHeight="16" x14ac:dyDescent="0.15"/>
  <cols>
    <col min="1" max="1" width="20.6640625" style="11" customWidth="1"/>
    <col min="2" max="15" width="16.6640625" style="11" customWidth="1"/>
    <col min="16" max="16384" width="9.1640625" style="11"/>
  </cols>
  <sheetData>
    <row r="1" spans="1:19" ht="40" customHeight="1" x14ac:dyDescent="0.15">
      <c r="A1" s="71" t="s">
        <v>125</v>
      </c>
      <c r="B1" s="71"/>
      <c r="C1" s="71"/>
      <c r="D1" s="71"/>
      <c r="E1" s="71"/>
      <c r="F1" s="71"/>
      <c r="G1" s="71"/>
      <c r="H1" s="71"/>
      <c r="I1" s="71"/>
      <c r="J1" s="71"/>
      <c r="K1" s="71"/>
      <c r="L1" s="71"/>
      <c r="M1" s="71"/>
      <c r="N1" s="71"/>
      <c r="O1" s="79"/>
      <c r="P1" s="35"/>
      <c r="Q1" s="25"/>
    </row>
    <row r="2" spans="1:19" ht="40" customHeight="1" x14ac:dyDescent="0.15">
      <c r="A2" s="72" t="s">
        <v>0</v>
      </c>
      <c r="B2" s="73" t="s">
        <v>1</v>
      </c>
      <c r="C2" s="73"/>
      <c r="D2" s="73"/>
      <c r="E2" s="73"/>
      <c r="F2" s="73" t="s">
        <v>2</v>
      </c>
      <c r="G2" s="73"/>
      <c r="H2" s="73"/>
      <c r="I2" s="73"/>
      <c r="J2" s="73" t="s">
        <v>3</v>
      </c>
      <c r="K2" s="73"/>
      <c r="L2" s="73"/>
      <c r="M2" s="73" t="s">
        <v>4</v>
      </c>
      <c r="N2" s="73"/>
      <c r="O2" s="85"/>
      <c r="P2" s="9"/>
      <c r="Q2" s="10"/>
    </row>
    <row r="3" spans="1:19" x14ac:dyDescent="0.15">
      <c r="A3" s="72"/>
      <c r="B3" s="76" t="s">
        <v>5</v>
      </c>
      <c r="C3" s="76" t="s">
        <v>6</v>
      </c>
      <c r="D3" s="73" t="s">
        <v>7</v>
      </c>
      <c r="E3" s="73"/>
      <c r="F3" s="73" t="s">
        <v>5</v>
      </c>
      <c r="G3" s="73" t="s">
        <v>6</v>
      </c>
      <c r="H3" s="73" t="s">
        <v>7</v>
      </c>
      <c r="I3" s="73"/>
      <c r="J3" s="73" t="s">
        <v>5</v>
      </c>
      <c r="K3" s="73" t="s">
        <v>6</v>
      </c>
      <c r="L3" s="73" t="s">
        <v>7</v>
      </c>
      <c r="M3" s="73" t="s">
        <v>5</v>
      </c>
      <c r="N3" s="73" t="s">
        <v>6</v>
      </c>
      <c r="O3" s="85" t="s">
        <v>7</v>
      </c>
      <c r="P3" s="9"/>
      <c r="Q3" s="10"/>
    </row>
    <row r="4" spans="1:19" ht="30" customHeight="1" x14ac:dyDescent="0.15">
      <c r="A4" s="72"/>
      <c r="B4" s="77"/>
      <c r="C4" s="77"/>
      <c r="D4" s="12" t="s">
        <v>8</v>
      </c>
      <c r="E4" s="12" t="s">
        <v>9</v>
      </c>
      <c r="F4" s="73"/>
      <c r="G4" s="73"/>
      <c r="H4" s="12" t="s">
        <v>8</v>
      </c>
      <c r="I4" s="12" t="s">
        <v>9</v>
      </c>
      <c r="J4" s="73"/>
      <c r="K4" s="73"/>
      <c r="L4" s="73"/>
      <c r="M4" s="73"/>
      <c r="N4" s="73"/>
      <c r="O4" s="85"/>
      <c r="P4" s="9"/>
      <c r="Q4" s="10"/>
    </row>
    <row r="5" spans="1:19" ht="30" customHeight="1" x14ac:dyDescent="0.15">
      <c r="A5" s="13" t="s">
        <v>10</v>
      </c>
      <c r="B5" s="14">
        <f>SUM(B6:B14)</f>
        <v>3</v>
      </c>
      <c r="C5" s="14">
        <f t="shared" ref="C5:O5" si="0">SUM(C6:C14)</f>
        <v>165477</v>
      </c>
      <c r="D5" s="14">
        <f t="shared" si="0"/>
        <v>45119.408740359897</v>
      </c>
      <c r="E5" s="14">
        <f t="shared" si="0"/>
        <v>48081.74807197944</v>
      </c>
      <c r="F5" s="14">
        <f t="shared" si="0"/>
        <v>11</v>
      </c>
      <c r="G5" s="14">
        <f t="shared" si="0"/>
        <v>954245</v>
      </c>
      <c r="H5" s="14">
        <f t="shared" si="0"/>
        <v>167304.17737789202</v>
      </c>
      <c r="I5" s="14">
        <f t="shared" si="0"/>
        <v>202592.54498714654</v>
      </c>
      <c r="J5" s="14">
        <f t="shared" si="0"/>
        <v>34</v>
      </c>
      <c r="K5" s="14">
        <f t="shared" si="0"/>
        <v>309109</v>
      </c>
      <c r="L5" s="14">
        <f t="shared" si="0"/>
        <v>45208.226221079698</v>
      </c>
      <c r="M5" s="14">
        <f t="shared" si="0"/>
        <v>20</v>
      </c>
      <c r="N5" s="14">
        <f t="shared" si="0"/>
        <v>1109915</v>
      </c>
      <c r="O5" s="36">
        <f t="shared" si="0"/>
        <v>21032.133676092548</v>
      </c>
      <c r="P5" s="37"/>
      <c r="Q5" s="16"/>
      <c r="R5" s="33"/>
    </row>
    <row r="6" spans="1:19" ht="30" customHeight="1" x14ac:dyDescent="0.15">
      <c r="A6" s="17" t="s">
        <v>11</v>
      </c>
      <c r="B6" s="20" t="s">
        <v>70</v>
      </c>
      <c r="C6" s="20" t="s">
        <v>70</v>
      </c>
      <c r="D6" s="20" t="s">
        <v>70</v>
      </c>
      <c r="E6" s="20" t="s">
        <v>70</v>
      </c>
      <c r="F6" s="20" t="s">
        <v>70</v>
      </c>
      <c r="G6" s="20" t="s">
        <v>70</v>
      </c>
      <c r="H6" s="20" t="s">
        <v>70</v>
      </c>
      <c r="I6" s="20" t="s">
        <v>70</v>
      </c>
      <c r="J6" s="20" t="s">
        <v>70</v>
      </c>
      <c r="K6" s="20" t="s">
        <v>70</v>
      </c>
      <c r="L6" s="20" t="s">
        <v>70</v>
      </c>
      <c r="M6" s="20">
        <v>2</v>
      </c>
      <c r="N6" s="20">
        <v>0</v>
      </c>
      <c r="O6" s="39">
        <v>39.845758354755787</v>
      </c>
      <c r="P6" s="38"/>
      <c r="Q6" s="19"/>
      <c r="R6" s="33"/>
      <c r="S6" s="44"/>
    </row>
    <row r="7" spans="1:19" ht="30" customHeight="1" x14ac:dyDescent="0.15">
      <c r="A7" s="17" t="s">
        <v>12</v>
      </c>
      <c r="B7" s="20" t="s">
        <v>70</v>
      </c>
      <c r="C7" s="20" t="s">
        <v>70</v>
      </c>
      <c r="D7" s="20" t="s">
        <v>70</v>
      </c>
      <c r="E7" s="20" t="s">
        <v>70</v>
      </c>
      <c r="F7" s="20">
        <v>5</v>
      </c>
      <c r="G7" s="20">
        <v>403498</v>
      </c>
      <c r="H7" s="20">
        <v>71850.449871465302</v>
      </c>
      <c r="I7" s="20">
        <v>59357.326478149102</v>
      </c>
      <c r="J7" s="20">
        <v>9</v>
      </c>
      <c r="K7" s="20">
        <v>20034</v>
      </c>
      <c r="L7" s="20">
        <v>8673.5218508997441</v>
      </c>
      <c r="M7" s="20">
        <v>1</v>
      </c>
      <c r="N7" s="20">
        <v>484</v>
      </c>
      <c r="O7" s="39">
        <v>228.79177377892032</v>
      </c>
      <c r="P7" s="38"/>
      <c r="Q7" s="19"/>
      <c r="R7" s="33"/>
      <c r="S7" s="44"/>
    </row>
    <row r="8" spans="1:19" ht="30" customHeight="1" x14ac:dyDescent="0.15">
      <c r="A8" s="17" t="s">
        <v>13</v>
      </c>
      <c r="B8" s="20" t="s">
        <v>70</v>
      </c>
      <c r="C8" s="20" t="s">
        <v>70</v>
      </c>
      <c r="D8" s="20" t="s">
        <v>70</v>
      </c>
      <c r="E8" s="20" t="s">
        <v>70</v>
      </c>
      <c r="F8" s="20">
        <v>2</v>
      </c>
      <c r="G8" s="20">
        <v>8215</v>
      </c>
      <c r="H8" s="20">
        <v>9773.7789203084831</v>
      </c>
      <c r="I8" s="20">
        <v>4254.4987146529566</v>
      </c>
      <c r="J8" s="20">
        <v>6</v>
      </c>
      <c r="K8" s="20">
        <v>142</v>
      </c>
      <c r="L8" s="20">
        <v>548.84318766066838</v>
      </c>
      <c r="M8" s="20">
        <v>2</v>
      </c>
      <c r="N8" s="20">
        <v>0</v>
      </c>
      <c r="O8" s="39">
        <v>-5624.6786632390749</v>
      </c>
      <c r="P8" s="38"/>
      <c r="Q8" s="19"/>
      <c r="R8" s="33"/>
      <c r="S8" s="44"/>
    </row>
    <row r="9" spans="1:19" ht="30" customHeight="1" x14ac:dyDescent="0.15">
      <c r="A9" s="17" t="s">
        <v>14</v>
      </c>
      <c r="B9" s="20" t="s">
        <v>70</v>
      </c>
      <c r="C9" s="20" t="s">
        <v>70</v>
      </c>
      <c r="D9" s="20" t="s">
        <v>70</v>
      </c>
      <c r="E9" s="20" t="s">
        <v>70</v>
      </c>
      <c r="F9" s="20">
        <v>1</v>
      </c>
      <c r="G9" s="20">
        <v>163545</v>
      </c>
      <c r="H9" s="20">
        <v>28392.03084832905</v>
      </c>
      <c r="I9" s="20">
        <v>33912.596401028277</v>
      </c>
      <c r="J9" s="20" t="s">
        <v>70</v>
      </c>
      <c r="K9" s="20" t="s">
        <v>70</v>
      </c>
      <c r="L9" s="20" t="s">
        <v>70</v>
      </c>
      <c r="M9" s="20" t="s">
        <v>70</v>
      </c>
      <c r="N9" s="20" t="s">
        <v>70</v>
      </c>
      <c r="O9" s="20" t="s">
        <v>70</v>
      </c>
      <c r="P9" s="38"/>
      <c r="Q9" s="19"/>
      <c r="R9" s="33"/>
      <c r="S9" s="44"/>
    </row>
    <row r="10" spans="1:19" ht="30" customHeight="1" x14ac:dyDescent="0.15">
      <c r="A10" s="17" t="s">
        <v>15</v>
      </c>
      <c r="B10" s="20">
        <v>1</v>
      </c>
      <c r="C10" s="20">
        <v>154730</v>
      </c>
      <c r="D10" s="20">
        <v>33222.365038560412</v>
      </c>
      <c r="E10" s="20">
        <v>39475.578406169669</v>
      </c>
      <c r="F10" s="20">
        <v>2</v>
      </c>
      <c r="G10" s="20">
        <v>278243</v>
      </c>
      <c r="H10" s="20">
        <v>54587.403598971723</v>
      </c>
      <c r="I10" s="20">
        <v>98667.095115681237</v>
      </c>
      <c r="J10" s="20" t="s">
        <v>70</v>
      </c>
      <c r="K10" s="20" t="s">
        <v>70</v>
      </c>
      <c r="L10" s="20" t="s">
        <v>70</v>
      </c>
      <c r="M10" s="20" t="s">
        <v>70</v>
      </c>
      <c r="N10" s="20" t="s">
        <v>70</v>
      </c>
      <c r="O10" s="20" t="s">
        <v>70</v>
      </c>
      <c r="P10" s="38"/>
      <c r="Q10" s="19"/>
      <c r="R10" s="33"/>
      <c r="S10" s="44"/>
    </row>
    <row r="11" spans="1:19" ht="30" customHeight="1" x14ac:dyDescent="0.15">
      <c r="A11" s="17" t="s">
        <v>69</v>
      </c>
      <c r="B11" s="20">
        <v>1</v>
      </c>
      <c r="C11" s="20">
        <v>9035</v>
      </c>
      <c r="D11" s="20">
        <v>7424.1645244215943</v>
      </c>
      <c r="E11" s="20">
        <v>4796.915167095116</v>
      </c>
      <c r="F11" s="20">
        <v>1</v>
      </c>
      <c r="G11" s="20">
        <v>100744</v>
      </c>
      <c r="H11" s="20">
        <v>2700.5141388174807</v>
      </c>
      <c r="I11" s="20">
        <v>6401.0282776349613</v>
      </c>
      <c r="J11" s="20">
        <v>11</v>
      </c>
      <c r="K11" s="20">
        <v>3447</v>
      </c>
      <c r="L11" s="20">
        <v>911.31105398457589</v>
      </c>
      <c r="M11" s="20">
        <v>14</v>
      </c>
      <c r="N11" s="20">
        <v>842813</v>
      </c>
      <c r="O11" s="39">
        <v>16703.084832904886</v>
      </c>
      <c r="P11" s="38"/>
      <c r="Q11" s="19"/>
      <c r="R11" s="33"/>
      <c r="S11" s="44"/>
    </row>
    <row r="12" spans="1:19" ht="30" customHeight="1" x14ac:dyDescent="0.15">
      <c r="A12" s="17" t="s">
        <v>16</v>
      </c>
      <c r="B12" s="20" t="s">
        <v>70</v>
      </c>
      <c r="C12" s="20" t="s">
        <v>70</v>
      </c>
      <c r="D12" s="20" t="s">
        <v>70</v>
      </c>
      <c r="E12" s="20" t="s">
        <v>70</v>
      </c>
      <c r="F12" s="20" t="s">
        <v>70</v>
      </c>
      <c r="G12" s="20" t="s">
        <v>70</v>
      </c>
      <c r="H12" s="20" t="s">
        <v>70</v>
      </c>
      <c r="I12" s="20" t="s">
        <v>70</v>
      </c>
      <c r="J12" s="20" t="s">
        <v>70</v>
      </c>
      <c r="K12" s="20" t="s">
        <v>70</v>
      </c>
      <c r="L12" s="20" t="s">
        <v>70</v>
      </c>
      <c r="M12" s="20" t="s">
        <v>70</v>
      </c>
      <c r="N12" s="20" t="s">
        <v>70</v>
      </c>
      <c r="O12" s="20" t="s">
        <v>70</v>
      </c>
      <c r="P12" s="38"/>
      <c r="Q12" s="19"/>
      <c r="R12" s="33"/>
      <c r="S12" s="44"/>
    </row>
    <row r="13" spans="1:19" ht="30" customHeight="1" x14ac:dyDescent="0.15">
      <c r="A13" s="17" t="s">
        <v>17</v>
      </c>
      <c r="B13" s="20">
        <v>1</v>
      </c>
      <c r="C13" s="20">
        <v>1712</v>
      </c>
      <c r="D13" s="20">
        <v>4472.8791773778921</v>
      </c>
      <c r="E13" s="20">
        <v>3809.254498714653</v>
      </c>
      <c r="F13" s="20" t="s">
        <v>70</v>
      </c>
      <c r="G13" s="20" t="s">
        <v>70</v>
      </c>
      <c r="H13" s="20" t="s">
        <v>70</v>
      </c>
      <c r="I13" s="20" t="s">
        <v>70</v>
      </c>
      <c r="J13" s="20">
        <v>1</v>
      </c>
      <c r="K13" s="20">
        <v>207</v>
      </c>
      <c r="L13" s="20">
        <v>102.82776349614396</v>
      </c>
      <c r="M13" s="20" t="s">
        <v>70</v>
      </c>
      <c r="N13" s="20" t="s">
        <v>70</v>
      </c>
      <c r="O13" s="20" t="s">
        <v>70</v>
      </c>
      <c r="P13" s="38"/>
      <c r="Q13" s="19"/>
      <c r="R13" s="33"/>
      <c r="S13" s="44"/>
    </row>
    <row r="14" spans="1:19" ht="30" customHeight="1" x14ac:dyDescent="0.15">
      <c r="A14" s="17" t="s">
        <v>18</v>
      </c>
      <c r="B14" s="20" t="s">
        <v>70</v>
      </c>
      <c r="C14" s="20" t="s">
        <v>70</v>
      </c>
      <c r="D14" s="20" t="s">
        <v>70</v>
      </c>
      <c r="E14" s="20" t="s">
        <v>70</v>
      </c>
      <c r="F14" s="20" t="s">
        <v>70</v>
      </c>
      <c r="G14" s="20" t="s">
        <v>70</v>
      </c>
      <c r="H14" s="20" t="s">
        <v>70</v>
      </c>
      <c r="I14" s="20" t="s">
        <v>70</v>
      </c>
      <c r="J14" s="20">
        <v>7</v>
      </c>
      <c r="K14" s="20">
        <v>285279</v>
      </c>
      <c r="L14" s="20">
        <v>34971.722365038564</v>
      </c>
      <c r="M14" s="20">
        <v>1</v>
      </c>
      <c r="N14" s="20">
        <v>266618</v>
      </c>
      <c r="O14" s="39">
        <v>9685.0899742930596</v>
      </c>
      <c r="P14" s="38"/>
      <c r="Q14" s="19"/>
      <c r="R14" s="33"/>
      <c r="S14" s="44"/>
    </row>
    <row r="15" spans="1:19" x14ac:dyDescent="0.15">
      <c r="A15" s="21"/>
      <c r="B15" s="22"/>
      <c r="C15" s="22"/>
      <c r="D15" s="22"/>
      <c r="E15" s="22"/>
      <c r="F15" s="22"/>
      <c r="G15" s="22"/>
      <c r="H15" s="22"/>
      <c r="I15" s="22"/>
      <c r="J15" s="22"/>
      <c r="K15" s="22"/>
      <c r="L15" s="22"/>
      <c r="M15" s="22"/>
      <c r="N15" s="22"/>
      <c r="O15" s="22"/>
      <c r="P15" s="31"/>
      <c r="Q15" s="32"/>
    </row>
    <row r="16" spans="1:19" ht="12.75" customHeight="1" x14ac:dyDescent="0.15">
      <c r="A16" s="78" t="s">
        <v>111</v>
      </c>
      <c r="B16" s="78"/>
      <c r="C16" s="78"/>
      <c r="D16" s="78"/>
      <c r="E16" s="78"/>
      <c r="F16" s="78"/>
      <c r="G16" s="78"/>
      <c r="H16" s="78"/>
      <c r="I16" s="78"/>
      <c r="J16" s="78"/>
      <c r="K16" s="78"/>
      <c r="L16" s="78"/>
      <c r="M16" s="78"/>
      <c r="N16" s="78"/>
      <c r="O16" s="78"/>
      <c r="P16" s="31"/>
      <c r="Q16" s="32"/>
    </row>
    <row r="17" spans="1:17" x14ac:dyDescent="0.15">
      <c r="A17" s="21"/>
      <c r="B17" s="22"/>
      <c r="C17" s="22"/>
      <c r="D17" s="22"/>
      <c r="E17" s="22"/>
      <c r="F17" s="22"/>
      <c r="G17" s="22"/>
      <c r="H17" s="22"/>
      <c r="I17" s="22"/>
      <c r="J17" s="22"/>
      <c r="K17" s="22"/>
      <c r="L17" s="22"/>
      <c r="M17" s="22"/>
      <c r="N17" s="22"/>
      <c r="O17" s="22"/>
      <c r="P17" s="31"/>
      <c r="Q17" s="32"/>
    </row>
    <row r="18" spans="1:17" ht="30.75" customHeight="1" x14ac:dyDescent="0.15">
      <c r="A18" s="75" t="s">
        <v>80</v>
      </c>
      <c r="B18" s="75"/>
      <c r="C18" s="75"/>
      <c r="D18" s="75"/>
      <c r="E18" s="75"/>
      <c r="F18" s="75"/>
      <c r="G18" s="75"/>
      <c r="H18" s="75"/>
      <c r="I18" s="75"/>
      <c r="J18" s="75"/>
      <c r="K18" s="75"/>
      <c r="L18" s="75"/>
      <c r="M18" s="75"/>
      <c r="N18" s="75"/>
      <c r="O18" s="75"/>
    </row>
    <row r="19" spans="1:17" x14ac:dyDescent="0.15">
      <c r="A19" s="21"/>
      <c r="B19" s="22"/>
      <c r="C19" s="22"/>
      <c r="D19" s="22"/>
      <c r="E19" s="22"/>
      <c r="F19" s="22"/>
      <c r="G19" s="22"/>
      <c r="H19" s="22"/>
      <c r="I19" s="22"/>
      <c r="J19" s="22"/>
      <c r="K19" s="22"/>
      <c r="L19" s="22"/>
      <c r="M19" s="22"/>
      <c r="N19" s="22"/>
      <c r="O19" s="22"/>
    </row>
    <row r="20" spans="1:17" ht="30" customHeight="1" x14ac:dyDescent="0.15">
      <c r="A20" s="74" t="s">
        <v>152</v>
      </c>
      <c r="B20" s="74"/>
      <c r="C20" s="10"/>
      <c r="D20" s="10"/>
      <c r="E20" s="24"/>
    </row>
    <row r="21" spans="1:17" x14ac:dyDescent="0.15">
      <c r="A21" s="24"/>
      <c r="B21" s="24"/>
      <c r="C21" s="24"/>
      <c r="D21" s="24"/>
      <c r="E21" s="24"/>
      <c r="F21" s="24"/>
    </row>
    <row r="22" spans="1:17" x14ac:dyDescent="0.15">
      <c r="A22" s="22"/>
      <c r="B22" s="22"/>
      <c r="C22" s="22"/>
      <c r="D22" s="27"/>
      <c r="E22" s="22"/>
      <c r="F22" s="22"/>
    </row>
    <row r="23" spans="1:17" x14ac:dyDescent="0.15">
      <c r="A23" s="22"/>
      <c r="B23" s="22"/>
      <c r="C23" s="22"/>
      <c r="D23" s="27"/>
      <c r="E23" s="22"/>
      <c r="F23" s="22"/>
    </row>
    <row r="24" spans="1:17" x14ac:dyDescent="0.15">
      <c r="A24" s="22"/>
      <c r="B24" s="22"/>
      <c r="C24" s="22"/>
      <c r="D24" s="27"/>
      <c r="E24" s="22"/>
      <c r="F24" s="22"/>
    </row>
    <row r="25" spans="1:17" x14ac:dyDescent="0.15">
      <c r="A25" s="22"/>
      <c r="B25" s="22"/>
      <c r="C25" s="22"/>
      <c r="D25" s="27"/>
      <c r="E25" s="22"/>
      <c r="F25" s="22"/>
    </row>
    <row r="26" spans="1:17" x14ac:dyDescent="0.15">
      <c r="A26" s="22"/>
      <c r="B26" s="22"/>
      <c r="C26" s="22"/>
      <c r="D26" s="27"/>
      <c r="E26" s="22"/>
      <c r="F26" s="22"/>
    </row>
    <row r="27" spans="1:17" x14ac:dyDescent="0.15">
      <c r="A27" s="22"/>
      <c r="B27" s="22"/>
      <c r="C27" s="22"/>
      <c r="D27" s="27"/>
      <c r="E27" s="22"/>
      <c r="F27" s="22"/>
    </row>
    <row r="28" spans="1:17" x14ac:dyDescent="0.15">
      <c r="A28" s="22"/>
      <c r="B28" s="22"/>
      <c r="C28" s="22"/>
      <c r="D28" s="27"/>
      <c r="E28" s="22"/>
      <c r="F28" s="22"/>
    </row>
    <row r="29" spans="1:17" x14ac:dyDescent="0.15">
      <c r="A29" s="22"/>
      <c r="B29" s="22"/>
      <c r="C29" s="22"/>
      <c r="D29" s="27"/>
      <c r="E29" s="22"/>
      <c r="F29" s="22"/>
    </row>
    <row r="30" spans="1:17" x14ac:dyDescent="0.15">
      <c r="A30" s="22"/>
      <c r="B30" s="22"/>
      <c r="C30" s="22"/>
      <c r="D30" s="27"/>
      <c r="E30" s="22"/>
      <c r="F30" s="22"/>
    </row>
    <row r="31" spans="1:17" x14ac:dyDescent="0.15">
      <c r="A31" s="22"/>
      <c r="B31" s="22"/>
      <c r="C31" s="22"/>
      <c r="D31" s="27"/>
      <c r="E31" s="22"/>
      <c r="F31" s="22"/>
    </row>
    <row r="32" spans="1:17" x14ac:dyDescent="0.15">
      <c r="A32" s="22"/>
      <c r="B32" s="22"/>
      <c r="C32" s="22"/>
      <c r="D32" s="27"/>
      <c r="E32" s="22"/>
      <c r="F32" s="22"/>
    </row>
    <row r="33" spans="1:6" x14ac:dyDescent="0.15">
      <c r="A33" s="22"/>
      <c r="B33" s="22"/>
      <c r="C33" s="22"/>
      <c r="D33" s="27"/>
      <c r="E33" s="22"/>
      <c r="F33" s="22"/>
    </row>
    <row r="34" spans="1:6" x14ac:dyDescent="0.15">
      <c r="A34" s="22"/>
      <c r="B34" s="22"/>
      <c r="C34" s="22"/>
      <c r="D34" s="27"/>
      <c r="E34" s="22"/>
      <c r="F34" s="22"/>
    </row>
    <row r="35" spans="1:6" x14ac:dyDescent="0.15">
      <c r="A35" s="22"/>
      <c r="B35" s="22"/>
      <c r="C35" s="22"/>
      <c r="D35" s="27"/>
      <c r="E35" s="22"/>
      <c r="F35" s="22"/>
    </row>
    <row r="36" spans="1:6" x14ac:dyDescent="0.15">
      <c r="A36" s="22"/>
      <c r="B36" s="22"/>
      <c r="C36" s="22"/>
      <c r="D36" s="22"/>
      <c r="E36" s="22"/>
      <c r="F36" s="22"/>
    </row>
    <row r="37" spans="1:6" x14ac:dyDescent="0.15">
      <c r="A37" s="22"/>
      <c r="B37" s="22"/>
      <c r="C37" s="22"/>
      <c r="D37" s="22"/>
      <c r="E37" s="22"/>
      <c r="F37" s="22"/>
    </row>
    <row r="40" spans="1:6" x14ac:dyDescent="0.15">
      <c r="A40" s="26"/>
    </row>
  </sheetData>
  <mergeCells count="21">
    <mergeCell ref="A20:B20"/>
    <mergeCell ref="A18:O18"/>
    <mergeCell ref="B3:B4"/>
    <mergeCell ref="C3:C4"/>
    <mergeCell ref="D3:E3"/>
    <mergeCell ref="F3:F4"/>
    <mergeCell ref="G3:G4"/>
    <mergeCell ref="H3:I3"/>
    <mergeCell ref="J3:J4"/>
    <mergeCell ref="K3:K4"/>
    <mergeCell ref="L3:L4"/>
    <mergeCell ref="A16:O16"/>
    <mergeCell ref="A1:O1"/>
    <mergeCell ref="A2:A4"/>
    <mergeCell ref="B2:E2"/>
    <mergeCell ref="F2:I2"/>
    <mergeCell ref="J2:L2"/>
    <mergeCell ref="M2:O2"/>
    <mergeCell ref="M3:M4"/>
    <mergeCell ref="N3:N4"/>
    <mergeCell ref="O3:O4"/>
  </mergeCells>
  <hyperlinks>
    <hyperlink ref="A20:B20" location="'Table of Contents'!A1" display="Back to table of contents" xr:uid="{00000000-0004-0000-0B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43"/>
  <sheetViews>
    <sheetView showGridLines="0" zoomScale="75" zoomScaleNormal="75" workbookViewId="0">
      <selection sqref="A1:O1"/>
    </sheetView>
  </sheetViews>
  <sheetFormatPr baseColWidth="10" defaultColWidth="9.1640625" defaultRowHeight="16" x14ac:dyDescent="0.15"/>
  <cols>
    <col min="1" max="1" width="20.6640625" style="11" customWidth="1"/>
    <col min="2" max="15" width="16.6640625" style="11" customWidth="1"/>
    <col min="16" max="16384" width="9.1640625" style="11"/>
  </cols>
  <sheetData>
    <row r="1" spans="1:17" ht="40" customHeight="1" x14ac:dyDescent="0.15">
      <c r="A1" s="71" t="s">
        <v>126</v>
      </c>
      <c r="B1" s="71"/>
      <c r="C1" s="71"/>
      <c r="D1" s="71"/>
      <c r="E1" s="71"/>
      <c r="F1" s="71"/>
      <c r="G1" s="71"/>
      <c r="H1" s="71"/>
      <c r="I1" s="71"/>
      <c r="J1" s="71"/>
      <c r="K1" s="71"/>
      <c r="L1" s="71"/>
      <c r="M1" s="71"/>
      <c r="N1" s="71"/>
      <c r="O1" s="79"/>
      <c r="P1" s="35"/>
      <c r="Q1" s="25"/>
    </row>
    <row r="2" spans="1:17" ht="40" customHeight="1" x14ac:dyDescent="0.15">
      <c r="A2" s="72" t="s">
        <v>0</v>
      </c>
      <c r="B2" s="73" t="s">
        <v>1</v>
      </c>
      <c r="C2" s="73"/>
      <c r="D2" s="73"/>
      <c r="E2" s="73"/>
      <c r="F2" s="73" t="s">
        <v>2</v>
      </c>
      <c r="G2" s="73"/>
      <c r="H2" s="73"/>
      <c r="I2" s="73"/>
      <c r="J2" s="73" t="s">
        <v>3</v>
      </c>
      <c r="K2" s="73"/>
      <c r="L2" s="73"/>
      <c r="M2" s="73" t="s">
        <v>4</v>
      </c>
      <c r="N2" s="73"/>
      <c r="O2" s="85"/>
      <c r="P2" s="9"/>
      <c r="Q2" s="10"/>
    </row>
    <row r="3" spans="1:17" x14ac:dyDescent="0.15">
      <c r="A3" s="72"/>
      <c r="B3" s="76" t="s">
        <v>5</v>
      </c>
      <c r="C3" s="76" t="s">
        <v>6</v>
      </c>
      <c r="D3" s="73" t="s">
        <v>7</v>
      </c>
      <c r="E3" s="73"/>
      <c r="F3" s="73" t="s">
        <v>5</v>
      </c>
      <c r="G3" s="73" t="s">
        <v>6</v>
      </c>
      <c r="H3" s="73" t="s">
        <v>7</v>
      </c>
      <c r="I3" s="73"/>
      <c r="J3" s="73" t="s">
        <v>127</v>
      </c>
      <c r="K3" s="73" t="s">
        <v>6</v>
      </c>
      <c r="L3" s="73" t="s">
        <v>7</v>
      </c>
      <c r="M3" s="73" t="s">
        <v>5</v>
      </c>
      <c r="N3" s="73" t="s">
        <v>6</v>
      </c>
      <c r="O3" s="85" t="s">
        <v>7</v>
      </c>
      <c r="P3" s="9"/>
      <c r="Q3" s="10"/>
    </row>
    <row r="4" spans="1:17" ht="30" customHeight="1" x14ac:dyDescent="0.15">
      <c r="A4" s="72"/>
      <c r="B4" s="77"/>
      <c r="C4" s="77"/>
      <c r="D4" s="12" t="s">
        <v>8</v>
      </c>
      <c r="E4" s="12" t="s">
        <v>9</v>
      </c>
      <c r="F4" s="73"/>
      <c r="G4" s="73"/>
      <c r="H4" s="12" t="s">
        <v>8</v>
      </c>
      <c r="I4" s="12" t="s">
        <v>9</v>
      </c>
      <c r="J4" s="73"/>
      <c r="K4" s="73"/>
      <c r="L4" s="73"/>
      <c r="M4" s="73"/>
      <c r="N4" s="73"/>
      <c r="O4" s="85"/>
      <c r="P4" s="9"/>
      <c r="Q4" s="10"/>
    </row>
    <row r="5" spans="1:17" ht="30" customHeight="1" x14ac:dyDescent="0.15">
      <c r="A5" s="13" t="s">
        <v>10</v>
      </c>
      <c r="B5" s="14" t="s">
        <v>70</v>
      </c>
      <c r="C5" s="14" t="s">
        <v>70</v>
      </c>
      <c r="D5" s="14" t="s">
        <v>70</v>
      </c>
      <c r="E5" s="14" t="s">
        <v>70</v>
      </c>
      <c r="F5" s="14">
        <f t="shared" ref="F5:O5" si="0">SUM(F6:F14)</f>
        <v>3</v>
      </c>
      <c r="G5" s="14">
        <f t="shared" si="0"/>
        <v>713890</v>
      </c>
      <c r="H5" s="14">
        <f t="shared" si="0"/>
        <v>84407.455012853476</v>
      </c>
      <c r="I5" s="14" t="s">
        <v>24</v>
      </c>
      <c r="J5" s="14">
        <f t="shared" si="0"/>
        <v>71</v>
      </c>
      <c r="K5" s="14">
        <f t="shared" si="0"/>
        <v>349197</v>
      </c>
      <c r="L5" s="14">
        <f t="shared" si="0"/>
        <v>46564.100257069411</v>
      </c>
      <c r="M5" s="14">
        <f t="shared" si="0"/>
        <v>1</v>
      </c>
      <c r="N5" s="14">
        <f t="shared" si="0"/>
        <v>6</v>
      </c>
      <c r="O5" s="36">
        <f t="shared" si="0"/>
        <v>749.35732647814916</v>
      </c>
      <c r="P5" s="37"/>
      <c r="Q5" s="16"/>
    </row>
    <row r="6" spans="1:17" ht="30" customHeight="1" x14ac:dyDescent="0.15">
      <c r="A6" s="17" t="s">
        <v>11</v>
      </c>
      <c r="B6" s="14" t="s">
        <v>70</v>
      </c>
      <c r="C6" s="14" t="s">
        <v>70</v>
      </c>
      <c r="D6" s="14" t="s">
        <v>70</v>
      </c>
      <c r="E6" s="14" t="s">
        <v>70</v>
      </c>
      <c r="F6" s="14" t="s">
        <v>70</v>
      </c>
      <c r="G6" s="14" t="s">
        <v>70</v>
      </c>
      <c r="H6" s="14" t="s">
        <v>70</v>
      </c>
      <c r="I6" s="14" t="s">
        <v>70</v>
      </c>
      <c r="J6" s="20">
        <v>1</v>
      </c>
      <c r="K6" s="20">
        <v>692</v>
      </c>
      <c r="L6" s="20">
        <v>179.94858611825194</v>
      </c>
      <c r="M6" s="14" t="s">
        <v>70</v>
      </c>
      <c r="N6" s="14" t="s">
        <v>70</v>
      </c>
      <c r="O6" s="14" t="s">
        <v>70</v>
      </c>
      <c r="P6" s="38"/>
      <c r="Q6" s="19"/>
    </row>
    <row r="7" spans="1:17" ht="30" customHeight="1" x14ac:dyDescent="0.15">
      <c r="A7" s="17" t="s">
        <v>12</v>
      </c>
      <c r="B7" s="14" t="s">
        <v>70</v>
      </c>
      <c r="C7" s="14" t="s">
        <v>70</v>
      </c>
      <c r="D7" s="14" t="s">
        <v>70</v>
      </c>
      <c r="E7" s="14" t="s">
        <v>70</v>
      </c>
      <c r="F7" s="14" t="s">
        <v>70</v>
      </c>
      <c r="G7" s="14" t="s">
        <v>70</v>
      </c>
      <c r="H7" s="14" t="s">
        <v>70</v>
      </c>
      <c r="I7" s="14" t="s">
        <v>70</v>
      </c>
      <c r="J7" s="20">
        <v>2</v>
      </c>
      <c r="K7" s="20">
        <v>2268</v>
      </c>
      <c r="L7" s="20">
        <v>505.14138817480722</v>
      </c>
      <c r="M7" s="14" t="s">
        <v>70</v>
      </c>
      <c r="N7" s="14" t="s">
        <v>70</v>
      </c>
      <c r="O7" s="14" t="s">
        <v>70</v>
      </c>
      <c r="P7" s="38"/>
      <c r="Q7" s="19"/>
    </row>
    <row r="8" spans="1:17" ht="30" customHeight="1" x14ac:dyDescent="0.15">
      <c r="A8" s="17" t="s">
        <v>13</v>
      </c>
      <c r="B8" s="14" t="s">
        <v>70</v>
      </c>
      <c r="C8" s="14" t="s">
        <v>70</v>
      </c>
      <c r="D8" s="14" t="s">
        <v>70</v>
      </c>
      <c r="E8" s="14" t="s">
        <v>70</v>
      </c>
      <c r="F8" s="20">
        <v>1</v>
      </c>
      <c r="G8" s="20">
        <v>55917</v>
      </c>
      <c r="H8" s="20">
        <v>10796.915167095116</v>
      </c>
      <c r="I8" s="29" t="s">
        <v>24</v>
      </c>
      <c r="J8" s="20">
        <v>12</v>
      </c>
      <c r="K8" s="20">
        <v>7442</v>
      </c>
      <c r="L8" s="20">
        <v>19694.562982005144</v>
      </c>
      <c r="M8" s="20">
        <v>1</v>
      </c>
      <c r="N8" s="20">
        <v>6</v>
      </c>
      <c r="O8" s="39">
        <v>749.35732647814916</v>
      </c>
      <c r="P8" s="38"/>
      <c r="Q8" s="19"/>
    </row>
    <row r="9" spans="1:17" ht="30" customHeight="1" x14ac:dyDescent="0.15">
      <c r="A9" s="17" t="s">
        <v>14</v>
      </c>
      <c r="B9" s="14" t="s">
        <v>70</v>
      </c>
      <c r="C9" s="14" t="s">
        <v>70</v>
      </c>
      <c r="D9" s="14" t="s">
        <v>70</v>
      </c>
      <c r="E9" s="14" t="s">
        <v>70</v>
      </c>
      <c r="F9" s="20">
        <v>1</v>
      </c>
      <c r="G9" s="20">
        <v>229686</v>
      </c>
      <c r="H9" s="20">
        <v>47814.910025706944</v>
      </c>
      <c r="I9" s="29" t="s">
        <v>24</v>
      </c>
      <c r="J9" s="14" t="s">
        <v>70</v>
      </c>
      <c r="K9" s="14" t="s">
        <v>70</v>
      </c>
      <c r="L9" s="14" t="s">
        <v>70</v>
      </c>
      <c r="M9" s="14" t="s">
        <v>70</v>
      </c>
      <c r="N9" s="14" t="s">
        <v>70</v>
      </c>
      <c r="O9" s="14" t="s">
        <v>70</v>
      </c>
      <c r="P9" s="38"/>
      <c r="Q9" s="19"/>
    </row>
    <row r="10" spans="1:17" ht="30" customHeight="1" x14ac:dyDescent="0.15">
      <c r="A10" s="17" t="s">
        <v>15</v>
      </c>
      <c r="B10" s="14" t="s">
        <v>70</v>
      </c>
      <c r="C10" s="14" t="s">
        <v>70</v>
      </c>
      <c r="D10" s="14" t="s">
        <v>70</v>
      </c>
      <c r="E10" s="14" t="s">
        <v>70</v>
      </c>
      <c r="F10" s="14" t="s">
        <v>70</v>
      </c>
      <c r="G10" s="14" t="s">
        <v>70</v>
      </c>
      <c r="H10" s="14" t="s">
        <v>70</v>
      </c>
      <c r="I10" s="14" t="s">
        <v>70</v>
      </c>
      <c r="J10" s="20">
        <v>6</v>
      </c>
      <c r="K10" s="20">
        <v>3013</v>
      </c>
      <c r="L10" s="20">
        <v>42.030848329048851</v>
      </c>
      <c r="M10" s="14" t="s">
        <v>70</v>
      </c>
      <c r="N10" s="14" t="s">
        <v>70</v>
      </c>
      <c r="O10" s="14" t="s">
        <v>70</v>
      </c>
      <c r="P10" s="38"/>
      <c r="Q10" s="19"/>
    </row>
    <row r="11" spans="1:17" ht="30" customHeight="1" x14ac:dyDescent="0.15">
      <c r="A11" s="17" t="s">
        <v>69</v>
      </c>
      <c r="B11" s="14" t="s">
        <v>70</v>
      </c>
      <c r="C11" s="14" t="s">
        <v>70</v>
      </c>
      <c r="D11" s="14" t="s">
        <v>70</v>
      </c>
      <c r="E11" s="14" t="s">
        <v>70</v>
      </c>
      <c r="F11" s="20">
        <v>1</v>
      </c>
      <c r="G11" s="20">
        <v>428287</v>
      </c>
      <c r="H11" s="20">
        <v>25795.629820051414</v>
      </c>
      <c r="I11" s="29" t="s">
        <v>24</v>
      </c>
      <c r="J11" s="20">
        <v>11</v>
      </c>
      <c r="K11" s="20">
        <v>298615</v>
      </c>
      <c r="L11" s="20">
        <v>22464.910025706937</v>
      </c>
      <c r="M11" s="14" t="s">
        <v>70</v>
      </c>
      <c r="N11" s="14" t="s">
        <v>70</v>
      </c>
      <c r="O11" s="14" t="s">
        <v>70</v>
      </c>
      <c r="P11" s="38"/>
      <c r="Q11" s="19"/>
    </row>
    <row r="12" spans="1:17" ht="30" customHeight="1" x14ac:dyDescent="0.15">
      <c r="A12" s="17" t="s">
        <v>16</v>
      </c>
      <c r="B12" s="14" t="s">
        <v>70</v>
      </c>
      <c r="C12" s="14" t="s">
        <v>70</v>
      </c>
      <c r="D12" s="14" t="s">
        <v>70</v>
      </c>
      <c r="E12" s="14" t="s">
        <v>70</v>
      </c>
      <c r="F12" s="14" t="s">
        <v>70</v>
      </c>
      <c r="G12" s="14" t="s">
        <v>70</v>
      </c>
      <c r="H12" s="14" t="s">
        <v>70</v>
      </c>
      <c r="I12" s="14" t="s">
        <v>70</v>
      </c>
      <c r="J12" s="14" t="s">
        <v>70</v>
      </c>
      <c r="K12" s="14" t="s">
        <v>70</v>
      </c>
      <c r="L12" s="14" t="s">
        <v>70</v>
      </c>
      <c r="M12" s="14" t="s">
        <v>70</v>
      </c>
      <c r="N12" s="14" t="s">
        <v>70</v>
      </c>
      <c r="O12" s="14" t="s">
        <v>70</v>
      </c>
      <c r="P12" s="38"/>
      <c r="Q12" s="19"/>
    </row>
    <row r="13" spans="1:17" ht="30" customHeight="1" x14ac:dyDescent="0.15">
      <c r="A13" s="17" t="s">
        <v>17</v>
      </c>
      <c r="B13" s="14" t="s">
        <v>70</v>
      </c>
      <c r="C13" s="14" t="s">
        <v>70</v>
      </c>
      <c r="D13" s="14" t="s">
        <v>70</v>
      </c>
      <c r="E13" s="14" t="s">
        <v>70</v>
      </c>
      <c r="F13" s="14" t="s">
        <v>70</v>
      </c>
      <c r="G13" s="14" t="s">
        <v>70</v>
      </c>
      <c r="H13" s="14" t="s">
        <v>70</v>
      </c>
      <c r="I13" s="14" t="s">
        <v>70</v>
      </c>
      <c r="J13" s="20">
        <v>4</v>
      </c>
      <c r="K13" s="20">
        <v>299</v>
      </c>
      <c r="L13" s="20">
        <v>3216.7095115681232</v>
      </c>
      <c r="M13" s="14" t="s">
        <v>70</v>
      </c>
      <c r="N13" s="14" t="s">
        <v>70</v>
      </c>
      <c r="O13" s="14" t="s">
        <v>70</v>
      </c>
      <c r="P13" s="38"/>
      <c r="Q13" s="19"/>
    </row>
    <row r="14" spans="1:17" ht="30" customHeight="1" x14ac:dyDescent="0.15">
      <c r="A14" s="17" t="s">
        <v>18</v>
      </c>
      <c r="B14" s="14" t="s">
        <v>70</v>
      </c>
      <c r="C14" s="14" t="s">
        <v>70</v>
      </c>
      <c r="D14" s="14" t="s">
        <v>70</v>
      </c>
      <c r="E14" s="14" t="s">
        <v>70</v>
      </c>
      <c r="F14" s="14" t="s">
        <v>70</v>
      </c>
      <c r="G14" s="14" t="s">
        <v>70</v>
      </c>
      <c r="H14" s="14" t="s">
        <v>70</v>
      </c>
      <c r="I14" s="14" t="s">
        <v>70</v>
      </c>
      <c r="J14" s="20">
        <v>35</v>
      </c>
      <c r="K14" s="20">
        <v>36868</v>
      </c>
      <c r="L14" s="20">
        <v>460.79691516709522</v>
      </c>
      <c r="M14" s="14" t="s">
        <v>70</v>
      </c>
      <c r="N14" s="14" t="s">
        <v>70</v>
      </c>
      <c r="O14" s="14" t="s">
        <v>70</v>
      </c>
      <c r="P14" s="38"/>
      <c r="Q14" s="19"/>
    </row>
    <row r="15" spans="1:17" x14ac:dyDescent="0.15">
      <c r="A15" s="21"/>
      <c r="B15" s="22"/>
      <c r="C15" s="22"/>
      <c r="D15" s="22"/>
      <c r="E15" s="22"/>
      <c r="F15" s="22"/>
      <c r="G15" s="22"/>
      <c r="H15" s="22"/>
      <c r="I15" s="22"/>
      <c r="J15" s="22"/>
      <c r="K15" s="22"/>
      <c r="L15" s="22"/>
      <c r="M15" s="22"/>
      <c r="N15" s="22"/>
      <c r="O15" s="22"/>
    </row>
    <row r="16" spans="1:17" ht="12.75" customHeight="1" x14ac:dyDescent="0.15">
      <c r="A16" s="78" t="s">
        <v>111</v>
      </c>
      <c r="B16" s="78"/>
      <c r="C16" s="78"/>
      <c r="D16" s="78"/>
      <c r="E16" s="78"/>
      <c r="F16" s="78"/>
      <c r="G16" s="78"/>
      <c r="H16" s="78"/>
      <c r="I16" s="78"/>
      <c r="J16" s="78"/>
      <c r="K16" s="78"/>
      <c r="L16" s="78"/>
      <c r="M16" s="78"/>
      <c r="N16" s="78"/>
      <c r="O16" s="78"/>
    </row>
    <row r="17" spans="1:15" x14ac:dyDescent="0.15">
      <c r="A17" s="21"/>
      <c r="B17" s="22"/>
      <c r="C17" s="22"/>
      <c r="D17" s="22"/>
      <c r="E17" s="22"/>
      <c r="F17" s="22"/>
      <c r="G17" s="22"/>
      <c r="H17" s="22"/>
      <c r="I17" s="22"/>
      <c r="J17" s="22"/>
      <c r="K17" s="22"/>
      <c r="L17" s="22"/>
      <c r="M17" s="22"/>
      <c r="N17" s="22"/>
      <c r="O17" s="22"/>
    </row>
    <row r="18" spans="1:15" ht="63.75" customHeight="1" x14ac:dyDescent="0.15">
      <c r="A18" s="75" t="s">
        <v>81</v>
      </c>
      <c r="B18" s="75"/>
      <c r="C18" s="75"/>
      <c r="D18" s="75"/>
      <c r="E18" s="75"/>
      <c r="F18" s="75"/>
      <c r="G18" s="75"/>
      <c r="H18" s="75"/>
      <c r="I18" s="75"/>
      <c r="J18" s="75"/>
      <c r="K18" s="75"/>
      <c r="L18" s="75"/>
      <c r="M18" s="75"/>
      <c r="N18" s="75"/>
      <c r="O18" s="75"/>
    </row>
    <row r="19" spans="1:15" ht="38.25" customHeight="1" x14ac:dyDescent="0.15">
      <c r="A19" s="75" t="s">
        <v>82</v>
      </c>
      <c r="B19" s="75"/>
      <c r="C19" s="75"/>
      <c r="D19" s="75"/>
      <c r="E19" s="75"/>
      <c r="F19" s="75"/>
      <c r="G19" s="75"/>
      <c r="H19" s="75"/>
      <c r="I19" s="75"/>
      <c r="J19" s="75"/>
      <c r="K19" s="75"/>
      <c r="L19" s="75"/>
      <c r="M19" s="75"/>
      <c r="N19" s="75"/>
      <c r="O19" s="75"/>
    </row>
    <row r="20" spans="1:15" x14ac:dyDescent="0.15">
      <c r="A20" s="22"/>
      <c r="B20" s="22"/>
      <c r="C20" s="22"/>
      <c r="D20" s="22"/>
      <c r="E20" s="22"/>
      <c r="F20" s="22"/>
      <c r="G20" s="22"/>
      <c r="H20" s="22"/>
      <c r="I20" s="22"/>
      <c r="J20" s="22"/>
      <c r="K20" s="22"/>
      <c r="L20" s="22"/>
      <c r="M20" s="22"/>
      <c r="N20" s="22"/>
    </row>
    <row r="21" spans="1:15" ht="30" customHeight="1" x14ac:dyDescent="0.15">
      <c r="A21" s="74" t="s">
        <v>152</v>
      </c>
      <c r="B21" s="74"/>
      <c r="C21" s="10"/>
      <c r="D21" s="10"/>
      <c r="E21" s="10"/>
      <c r="F21" s="24"/>
    </row>
    <row r="22" spans="1:15" x14ac:dyDescent="0.15">
      <c r="A22" s="24"/>
      <c r="B22" s="24"/>
      <c r="C22" s="24"/>
      <c r="D22" s="24"/>
      <c r="E22" s="24"/>
      <c r="F22" s="24"/>
    </row>
    <row r="23" spans="1:15" x14ac:dyDescent="0.15">
      <c r="A23" s="22"/>
      <c r="B23" s="22"/>
      <c r="C23" s="22"/>
      <c r="D23" s="27"/>
      <c r="E23" s="22"/>
      <c r="F23" s="22"/>
    </row>
    <row r="24" spans="1:15" x14ac:dyDescent="0.15">
      <c r="A24" s="22"/>
      <c r="B24" s="22"/>
      <c r="C24" s="22"/>
      <c r="D24" s="27"/>
      <c r="E24" s="22"/>
      <c r="F24" s="22"/>
    </row>
    <row r="25" spans="1:15" x14ac:dyDescent="0.15">
      <c r="A25" s="22"/>
      <c r="B25" s="22"/>
      <c r="C25" s="22"/>
      <c r="D25" s="27"/>
      <c r="E25" s="22"/>
      <c r="F25" s="22"/>
    </row>
    <row r="26" spans="1:15" x14ac:dyDescent="0.15">
      <c r="A26" s="22"/>
      <c r="B26" s="22"/>
      <c r="C26" s="22"/>
      <c r="D26" s="22"/>
      <c r="E26" s="22"/>
      <c r="F26" s="22"/>
    </row>
    <row r="27" spans="1:15" x14ac:dyDescent="0.15">
      <c r="A27" s="22"/>
      <c r="B27" s="22"/>
      <c r="C27" s="22"/>
      <c r="D27" s="22"/>
      <c r="E27" s="22"/>
      <c r="F27" s="22"/>
    </row>
    <row r="28" spans="1:15" x14ac:dyDescent="0.15">
      <c r="A28" s="22"/>
      <c r="B28" s="22"/>
      <c r="C28" s="22"/>
      <c r="D28" s="22"/>
      <c r="E28" s="22"/>
      <c r="F28" s="22"/>
    </row>
    <row r="29" spans="1:15" x14ac:dyDescent="0.15">
      <c r="A29" s="22"/>
      <c r="B29" s="22"/>
      <c r="C29" s="22"/>
      <c r="D29" s="22"/>
      <c r="E29" s="22"/>
      <c r="F29" s="22"/>
    </row>
    <row r="30" spans="1:15" x14ac:dyDescent="0.15">
      <c r="A30" s="22"/>
      <c r="B30" s="22"/>
      <c r="C30" s="22"/>
      <c r="D30" s="22"/>
      <c r="E30" s="22"/>
      <c r="F30" s="22"/>
    </row>
    <row r="31" spans="1:15" x14ac:dyDescent="0.15">
      <c r="A31" s="22"/>
      <c r="B31" s="22"/>
      <c r="C31" s="22"/>
      <c r="D31" s="22"/>
      <c r="E31" s="22"/>
      <c r="F31" s="22"/>
    </row>
    <row r="32" spans="1:15" x14ac:dyDescent="0.15">
      <c r="A32" s="22"/>
      <c r="B32" s="22"/>
      <c r="C32" s="22"/>
      <c r="D32" s="22"/>
      <c r="E32" s="22"/>
      <c r="F32" s="22"/>
    </row>
    <row r="33" spans="1:6" x14ac:dyDescent="0.15">
      <c r="A33" s="22"/>
      <c r="B33" s="22"/>
      <c r="C33" s="22"/>
      <c r="D33" s="22"/>
      <c r="E33" s="22"/>
      <c r="F33" s="22"/>
    </row>
    <row r="34" spans="1:6" x14ac:dyDescent="0.15">
      <c r="A34" s="22"/>
      <c r="B34" s="22"/>
      <c r="C34" s="22"/>
      <c r="D34" s="22"/>
      <c r="E34" s="22"/>
      <c r="F34" s="22"/>
    </row>
    <row r="35" spans="1:6" x14ac:dyDescent="0.15">
      <c r="A35" s="22"/>
      <c r="B35" s="22"/>
      <c r="C35" s="22"/>
      <c r="D35" s="22"/>
      <c r="E35" s="22"/>
      <c r="F35" s="22"/>
    </row>
    <row r="36" spans="1:6" x14ac:dyDescent="0.15">
      <c r="A36" s="22"/>
      <c r="B36" s="22"/>
      <c r="C36" s="22"/>
      <c r="D36" s="22"/>
      <c r="E36" s="22"/>
      <c r="F36" s="22"/>
    </row>
    <row r="37" spans="1:6" x14ac:dyDescent="0.15">
      <c r="A37" s="22"/>
      <c r="B37" s="22"/>
      <c r="C37" s="22"/>
      <c r="D37" s="22"/>
      <c r="E37" s="22"/>
      <c r="F37" s="22"/>
    </row>
    <row r="38" spans="1:6" x14ac:dyDescent="0.15">
      <c r="A38" s="22"/>
      <c r="B38" s="22"/>
      <c r="C38" s="22"/>
      <c r="D38" s="22"/>
      <c r="E38" s="22"/>
      <c r="F38" s="22"/>
    </row>
    <row r="39" spans="1:6" x14ac:dyDescent="0.15">
      <c r="A39" s="25"/>
      <c r="B39" s="25"/>
      <c r="C39" s="25"/>
      <c r="D39" s="25"/>
      <c r="E39" s="25"/>
    </row>
    <row r="40" spans="1:6" x14ac:dyDescent="0.15">
      <c r="A40" s="25"/>
      <c r="B40" s="25"/>
      <c r="C40" s="25"/>
      <c r="D40" s="25"/>
      <c r="E40" s="25"/>
    </row>
    <row r="41" spans="1:6" x14ac:dyDescent="0.15">
      <c r="A41" s="43"/>
      <c r="B41" s="25"/>
      <c r="C41" s="25"/>
      <c r="D41" s="25"/>
      <c r="E41" s="25"/>
    </row>
    <row r="42" spans="1:6" x14ac:dyDescent="0.15">
      <c r="A42" s="25"/>
      <c r="B42" s="25"/>
      <c r="C42" s="25"/>
      <c r="D42" s="25"/>
      <c r="E42" s="25"/>
    </row>
    <row r="43" spans="1:6" x14ac:dyDescent="0.15">
      <c r="A43" s="25"/>
      <c r="B43" s="25"/>
      <c r="C43" s="25"/>
      <c r="D43" s="25"/>
      <c r="E43" s="25"/>
    </row>
  </sheetData>
  <mergeCells count="22">
    <mergeCell ref="A21:B21"/>
    <mergeCell ref="A18:O18"/>
    <mergeCell ref="A19:O19"/>
    <mergeCell ref="B3:B4"/>
    <mergeCell ref="C3:C4"/>
    <mergeCell ref="D3:E3"/>
    <mergeCell ref="F3:F4"/>
    <mergeCell ref="G3:G4"/>
    <mergeCell ref="H3:I3"/>
    <mergeCell ref="J3:J4"/>
    <mergeCell ref="K3:K4"/>
    <mergeCell ref="L3:L4"/>
    <mergeCell ref="A16:O16"/>
    <mergeCell ref="A1:O1"/>
    <mergeCell ref="A2:A4"/>
    <mergeCell ref="B2:E2"/>
    <mergeCell ref="F2:I2"/>
    <mergeCell ref="J2:L2"/>
    <mergeCell ref="M2:O2"/>
    <mergeCell ref="M3:M4"/>
    <mergeCell ref="N3:N4"/>
    <mergeCell ref="O3:O4"/>
  </mergeCells>
  <hyperlinks>
    <hyperlink ref="A21:B21" location="'Table of Contents'!A1" display="Back to table of contents" xr:uid="{00000000-0004-0000-0C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6"/>
  <sheetViews>
    <sheetView showGridLines="0" zoomScale="75" zoomScaleNormal="75" workbookViewId="0">
      <selection sqref="A1:O1"/>
    </sheetView>
  </sheetViews>
  <sheetFormatPr baseColWidth="10" defaultColWidth="9.1640625" defaultRowHeight="16" x14ac:dyDescent="0.15"/>
  <cols>
    <col min="1" max="1" width="20.6640625" style="11" customWidth="1"/>
    <col min="2" max="15" width="16.6640625" style="11" customWidth="1"/>
    <col min="16" max="16384" width="9.1640625" style="11"/>
  </cols>
  <sheetData>
    <row r="1" spans="1:17" ht="40" customHeight="1" x14ac:dyDescent="0.15">
      <c r="A1" s="71" t="s">
        <v>23</v>
      </c>
      <c r="B1" s="71"/>
      <c r="C1" s="71"/>
      <c r="D1" s="71"/>
      <c r="E1" s="71"/>
      <c r="F1" s="71"/>
      <c r="G1" s="71"/>
      <c r="H1" s="71"/>
      <c r="I1" s="71"/>
      <c r="J1" s="71"/>
      <c r="K1" s="71"/>
      <c r="L1" s="71"/>
      <c r="M1" s="71"/>
      <c r="N1" s="71"/>
      <c r="O1" s="79"/>
      <c r="P1" s="35"/>
      <c r="Q1" s="25"/>
    </row>
    <row r="2" spans="1:17" ht="40" customHeight="1" x14ac:dyDescent="0.15">
      <c r="A2" s="72" t="s">
        <v>0</v>
      </c>
      <c r="B2" s="73" t="s">
        <v>1</v>
      </c>
      <c r="C2" s="73"/>
      <c r="D2" s="73"/>
      <c r="E2" s="73"/>
      <c r="F2" s="73" t="s">
        <v>2</v>
      </c>
      <c r="G2" s="73"/>
      <c r="H2" s="73"/>
      <c r="I2" s="73"/>
      <c r="J2" s="73" t="s">
        <v>3</v>
      </c>
      <c r="K2" s="73"/>
      <c r="L2" s="73"/>
      <c r="M2" s="73" t="s">
        <v>4</v>
      </c>
      <c r="N2" s="73"/>
      <c r="O2" s="85"/>
      <c r="P2" s="9"/>
      <c r="Q2" s="10"/>
    </row>
    <row r="3" spans="1:17" x14ac:dyDescent="0.15">
      <c r="A3" s="72"/>
      <c r="B3" s="76" t="s">
        <v>5</v>
      </c>
      <c r="C3" s="76" t="s">
        <v>6</v>
      </c>
      <c r="D3" s="73" t="s">
        <v>7</v>
      </c>
      <c r="E3" s="73"/>
      <c r="F3" s="73" t="s">
        <v>5</v>
      </c>
      <c r="G3" s="73" t="s">
        <v>6</v>
      </c>
      <c r="H3" s="73" t="s">
        <v>7</v>
      </c>
      <c r="I3" s="73"/>
      <c r="J3" s="73" t="s">
        <v>5</v>
      </c>
      <c r="K3" s="73" t="s">
        <v>6</v>
      </c>
      <c r="L3" s="73" t="s">
        <v>7</v>
      </c>
      <c r="M3" s="73" t="s">
        <v>5</v>
      </c>
      <c r="N3" s="73" t="s">
        <v>6</v>
      </c>
      <c r="O3" s="85" t="s">
        <v>7</v>
      </c>
      <c r="P3" s="9"/>
      <c r="Q3" s="10"/>
    </row>
    <row r="4" spans="1:17" ht="30" customHeight="1" x14ac:dyDescent="0.15">
      <c r="A4" s="72"/>
      <c r="B4" s="77"/>
      <c r="C4" s="77"/>
      <c r="D4" s="12" t="s">
        <v>8</v>
      </c>
      <c r="E4" s="12" t="s">
        <v>9</v>
      </c>
      <c r="F4" s="73"/>
      <c r="G4" s="73"/>
      <c r="H4" s="12" t="s">
        <v>8</v>
      </c>
      <c r="I4" s="12" t="s">
        <v>9</v>
      </c>
      <c r="J4" s="73"/>
      <c r="K4" s="73"/>
      <c r="L4" s="73"/>
      <c r="M4" s="73"/>
      <c r="N4" s="73"/>
      <c r="O4" s="85"/>
      <c r="P4" s="9"/>
      <c r="Q4" s="10"/>
    </row>
    <row r="5" spans="1:17" ht="30" customHeight="1" x14ac:dyDescent="0.15">
      <c r="A5" s="13" t="s">
        <v>10</v>
      </c>
      <c r="B5" s="14">
        <f>SUM(B6:B14)</f>
        <v>5</v>
      </c>
      <c r="C5" s="14">
        <f t="shared" ref="C5:L5" si="0">SUM(C6:C14)</f>
        <v>17755</v>
      </c>
      <c r="D5" s="14">
        <f t="shared" si="0"/>
        <v>2165.9383033419026</v>
      </c>
      <c r="E5" s="14" t="s">
        <v>24</v>
      </c>
      <c r="F5" s="14">
        <f t="shared" si="0"/>
        <v>4</v>
      </c>
      <c r="G5" s="14">
        <f t="shared" si="0"/>
        <v>13339</v>
      </c>
      <c r="H5" s="14">
        <f t="shared" si="0"/>
        <v>3008.354755784062</v>
      </c>
      <c r="I5" s="14" t="s">
        <v>24</v>
      </c>
      <c r="J5" s="14">
        <f t="shared" si="0"/>
        <v>47</v>
      </c>
      <c r="K5" s="14">
        <f t="shared" si="0"/>
        <v>27503</v>
      </c>
      <c r="L5" s="14">
        <f t="shared" si="0"/>
        <v>10783.033419023137</v>
      </c>
      <c r="M5" s="20" t="s">
        <v>70</v>
      </c>
      <c r="N5" s="20" t="s">
        <v>70</v>
      </c>
      <c r="O5" s="20" t="s">
        <v>70</v>
      </c>
      <c r="P5" s="37"/>
      <c r="Q5" s="16"/>
    </row>
    <row r="6" spans="1:17" ht="30" customHeight="1" x14ac:dyDescent="0.15">
      <c r="A6" s="17" t="s">
        <v>11</v>
      </c>
      <c r="B6" s="20" t="s">
        <v>70</v>
      </c>
      <c r="C6" s="20" t="s">
        <v>70</v>
      </c>
      <c r="D6" s="20" t="s">
        <v>70</v>
      </c>
      <c r="E6" s="20" t="s">
        <v>70</v>
      </c>
      <c r="F6" s="20" t="s">
        <v>70</v>
      </c>
      <c r="G6" s="20" t="s">
        <v>70</v>
      </c>
      <c r="H6" s="20" t="s">
        <v>70</v>
      </c>
      <c r="I6" s="20" t="s">
        <v>70</v>
      </c>
      <c r="J6" s="20" t="s">
        <v>70</v>
      </c>
      <c r="K6" s="20" t="s">
        <v>70</v>
      </c>
      <c r="L6" s="20" t="s">
        <v>70</v>
      </c>
      <c r="M6" s="20" t="s">
        <v>70</v>
      </c>
      <c r="N6" s="20" t="s">
        <v>70</v>
      </c>
      <c r="O6" s="20" t="s">
        <v>70</v>
      </c>
      <c r="P6" s="38"/>
      <c r="Q6" s="16"/>
    </row>
    <row r="7" spans="1:17" ht="30" customHeight="1" x14ac:dyDescent="0.15">
      <c r="A7" s="17" t="s">
        <v>12</v>
      </c>
      <c r="B7" s="20" t="s">
        <v>70</v>
      </c>
      <c r="C7" s="20" t="s">
        <v>70</v>
      </c>
      <c r="D7" s="20" t="s">
        <v>70</v>
      </c>
      <c r="E7" s="20" t="s">
        <v>70</v>
      </c>
      <c r="F7" s="20">
        <v>1</v>
      </c>
      <c r="G7" s="20">
        <v>2093</v>
      </c>
      <c r="H7" s="20">
        <v>1031.3624678663239</v>
      </c>
      <c r="I7" s="20" t="s">
        <v>24</v>
      </c>
      <c r="J7" s="20">
        <v>4</v>
      </c>
      <c r="K7" s="20">
        <v>2774</v>
      </c>
      <c r="L7" s="20">
        <v>9.8971722365038559</v>
      </c>
      <c r="M7" s="20" t="s">
        <v>70</v>
      </c>
      <c r="N7" s="20" t="s">
        <v>70</v>
      </c>
      <c r="O7" s="20" t="s">
        <v>70</v>
      </c>
      <c r="P7" s="38"/>
      <c r="Q7" s="16"/>
    </row>
    <row r="8" spans="1:17" ht="30" customHeight="1" x14ac:dyDescent="0.15">
      <c r="A8" s="17" t="s">
        <v>13</v>
      </c>
      <c r="B8" s="20" t="s">
        <v>70</v>
      </c>
      <c r="C8" s="20" t="s">
        <v>70</v>
      </c>
      <c r="D8" s="20" t="s">
        <v>70</v>
      </c>
      <c r="E8" s="20" t="s">
        <v>70</v>
      </c>
      <c r="F8" s="20" t="s">
        <v>70</v>
      </c>
      <c r="G8" s="20" t="s">
        <v>70</v>
      </c>
      <c r="H8" s="20" t="s">
        <v>70</v>
      </c>
      <c r="I8" s="20" t="s">
        <v>70</v>
      </c>
      <c r="J8" s="20">
        <v>5</v>
      </c>
      <c r="K8" s="20">
        <v>234</v>
      </c>
      <c r="L8" s="20">
        <v>116.32390745501286</v>
      </c>
      <c r="M8" s="20" t="s">
        <v>70</v>
      </c>
      <c r="N8" s="20" t="s">
        <v>70</v>
      </c>
      <c r="O8" s="20" t="s">
        <v>70</v>
      </c>
      <c r="P8" s="38"/>
      <c r="Q8" s="16"/>
    </row>
    <row r="9" spans="1:17" ht="30" customHeight="1" x14ac:dyDescent="0.15">
      <c r="A9" s="17" t="s">
        <v>14</v>
      </c>
      <c r="B9" s="20" t="s">
        <v>70</v>
      </c>
      <c r="C9" s="20" t="s">
        <v>70</v>
      </c>
      <c r="D9" s="20" t="s">
        <v>70</v>
      </c>
      <c r="E9" s="20" t="s">
        <v>70</v>
      </c>
      <c r="F9" s="20">
        <v>1</v>
      </c>
      <c r="G9" s="20">
        <v>8904</v>
      </c>
      <c r="H9" s="20">
        <v>192.80205655526993</v>
      </c>
      <c r="I9" s="20" t="s">
        <v>24</v>
      </c>
      <c r="J9" s="20" t="s">
        <v>70</v>
      </c>
      <c r="K9" s="20" t="s">
        <v>70</v>
      </c>
      <c r="L9" s="20" t="s">
        <v>70</v>
      </c>
      <c r="M9" s="20" t="s">
        <v>70</v>
      </c>
      <c r="N9" s="20" t="s">
        <v>70</v>
      </c>
      <c r="O9" s="20" t="s">
        <v>70</v>
      </c>
      <c r="P9" s="38"/>
      <c r="Q9" s="16"/>
    </row>
    <row r="10" spans="1:17" ht="30" customHeight="1" x14ac:dyDescent="0.15">
      <c r="A10" s="17" t="s">
        <v>15</v>
      </c>
      <c r="B10" s="20">
        <v>1</v>
      </c>
      <c r="C10" s="20">
        <v>13253</v>
      </c>
      <c r="D10" s="20">
        <v>897.9434447300772</v>
      </c>
      <c r="E10" s="20" t="s">
        <v>24</v>
      </c>
      <c r="F10" s="20">
        <v>1</v>
      </c>
      <c r="G10" s="20">
        <v>2093</v>
      </c>
      <c r="H10" s="20">
        <v>1031.3624678663239</v>
      </c>
      <c r="I10" s="20" t="s">
        <v>24</v>
      </c>
      <c r="J10" s="20">
        <v>1</v>
      </c>
      <c r="K10" s="20">
        <v>51</v>
      </c>
      <c r="L10" s="20">
        <v>1341.2596401028279</v>
      </c>
      <c r="M10" s="20" t="s">
        <v>70</v>
      </c>
      <c r="N10" s="20" t="s">
        <v>70</v>
      </c>
      <c r="O10" s="20" t="s">
        <v>70</v>
      </c>
      <c r="P10" s="38"/>
      <c r="Q10" s="16"/>
    </row>
    <row r="11" spans="1:17" ht="30" customHeight="1" x14ac:dyDescent="0.15">
      <c r="A11" s="17" t="s">
        <v>69</v>
      </c>
      <c r="B11" s="20">
        <v>2</v>
      </c>
      <c r="C11" s="20">
        <v>1699</v>
      </c>
      <c r="D11" s="20">
        <v>622.4935732647815</v>
      </c>
      <c r="E11" s="20" t="s">
        <v>24</v>
      </c>
      <c r="F11" s="20" t="s">
        <v>70</v>
      </c>
      <c r="G11" s="20" t="s">
        <v>70</v>
      </c>
      <c r="H11" s="20" t="s">
        <v>70</v>
      </c>
      <c r="I11" s="20" t="s">
        <v>70</v>
      </c>
      <c r="J11" s="20">
        <v>19</v>
      </c>
      <c r="K11" s="20">
        <v>13050</v>
      </c>
      <c r="L11" s="20">
        <v>6683.2904884318777</v>
      </c>
      <c r="M11" s="20" t="s">
        <v>70</v>
      </c>
      <c r="N11" s="20" t="s">
        <v>70</v>
      </c>
      <c r="O11" s="20" t="s">
        <v>70</v>
      </c>
      <c r="P11" s="38"/>
      <c r="Q11" s="16"/>
    </row>
    <row r="12" spans="1:17" ht="30" customHeight="1" x14ac:dyDescent="0.15">
      <c r="A12" s="17" t="s">
        <v>16</v>
      </c>
      <c r="B12" s="20">
        <v>2</v>
      </c>
      <c r="C12" s="20">
        <v>2803</v>
      </c>
      <c r="D12" s="20">
        <v>645.50128534704368</v>
      </c>
      <c r="E12" s="20" t="s">
        <v>24</v>
      </c>
      <c r="F12" s="20" t="s">
        <v>70</v>
      </c>
      <c r="G12" s="20" t="s">
        <v>70</v>
      </c>
      <c r="H12" s="20" t="s">
        <v>70</v>
      </c>
      <c r="I12" s="20" t="s">
        <v>70</v>
      </c>
      <c r="J12" s="20">
        <v>8</v>
      </c>
      <c r="K12" s="20">
        <v>9726</v>
      </c>
      <c r="L12" s="20">
        <v>98.843187660668391</v>
      </c>
      <c r="M12" s="20" t="s">
        <v>70</v>
      </c>
      <c r="N12" s="20" t="s">
        <v>70</v>
      </c>
      <c r="O12" s="20" t="s">
        <v>70</v>
      </c>
      <c r="P12" s="38"/>
      <c r="Q12" s="16"/>
    </row>
    <row r="13" spans="1:17" ht="30" customHeight="1" x14ac:dyDescent="0.15">
      <c r="A13" s="17" t="s">
        <v>17</v>
      </c>
      <c r="B13" s="20" t="s">
        <v>70</v>
      </c>
      <c r="C13" s="20" t="s">
        <v>70</v>
      </c>
      <c r="D13" s="20" t="s">
        <v>70</v>
      </c>
      <c r="E13" s="20" t="s">
        <v>70</v>
      </c>
      <c r="F13" s="20" t="s">
        <v>70</v>
      </c>
      <c r="G13" s="20" t="s">
        <v>70</v>
      </c>
      <c r="H13" s="20" t="s">
        <v>70</v>
      </c>
      <c r="I13" s="20" t="s">
        <v>70</v>
      </c>
      <c r="J13" s="20">
        <v>7</v>
      </c>
      <c r="K13" s="20">
        <v>1254</v>
      </c>
      <c r="L13" s="20">
        <v>2533.1619537275064</v>
      </c>
      <c r="M13" s="20" t="s">
        <v>70</v>
      </c>
      <c r="N13" s="20" t="s">
        <v>70</v>
      </c>
      <c r="O13" s="20" t="s">
        <v>70</v>
      </c>
      <c r="P13" s="38"/>
      <c r="Q13" s="16"/>
    </row>
    <row r="14" spans="1:17" ht="30" customHeight="1" x14ac:dyDescent="0.15">
      <c r="A14" s="17" t="s">
        <v>18</v>
      </c>
      <c r="B14" s="20" t="s">
        <v>70</v>
      </c>
      <c r="C14" s="20" t="s">
        <v>70</v>
      </c>
      <c r="D14" s="20" t="s">
        <v>70</v>
      </c>
      <c r="E14" s="20" t="s">
        <v>70</v>
      </c>
      <c r="F14" s="20">
        <v>1</v>
      </c>
      <c r="G14" s="20">
        <v>249</v>
      </c>
      <c r="H14" s="20">
        <v>752.82776349614403</v>
      </c>
      <c r="I14" s="20" t="s">
        <v>24</v>
      </c>
      <c r="J14" s="20">
        <v>3</v>
      </c>
      <c r="K14" s="20">
        <v>414</v>
      </c>
      <c r="L14" s="20">
        <v>0.25706940874035994</v>
      </c>
      <c r="M14" s="20" t="s">
        <v>70</v>
      </c>
      <c r="N14" s="20" t="s">
        <v>70</v>
      </c>
      <c r="O14" s="20" t="s">
        <v>70</v>
      </c>
      <c r="P14" s="38"/>
      <c r="Q14" s="16"/>
    </row>
    <row r="15" spans="1:17" x14ac:dyDescent="0.15">
      <c r="A15" s="21"/>
      <c r="B15" s="22"/>
      <c r="C15" s="22"/>
      <c r="D15" s="22"/>
      <c r="E15" s="22"/>
      <c r="F15" s="22"/>
      <c r="G15" s="22"/>
      <c r="H15" s="22"/>
      <c r="I15" s="22"/>
      <c r="J15" s="22"/>
      <c r="K15" s="22"/>
      <c r="L15" s="22"/>
      <c r="M15" s="22"/>
      <c r="N15" s="22"/>
      <c r="O15" s="22"/>
    </row>
    <row r="16" spans="1:17" ht="12.75" customHeight="1" x14ac:dyDescent="0.15">
      <c r="A16" s="78" t="s">
        <v>111</v>
      </c>
      <c r="B16" s="78"/>
      <c r="C16" s="78"/>
      <c r="D16" s="78"/>
      <c r="E16" s="78"/>
      <c r="F16" s="78"/>
      <c r="G16" s="78"/>
      <c r="H16" s="78"/>
      <c r="I16" s="78"/>
      <c r="J16" s="78"/>
      <c r="K16" s="78"/>
      <c r="L16" s="78"/>
      <c r="M16" s="78"/>
      <c r="N16" s="78"/>
      <c r="O16" s="78"/>
    </row>
    <row r="17" spans="1:11" x14ac:dyDescent="0.15">
      <c r="A17" s="24"/>
      <c r="B17" s="24"/>
      <c r="C17" s="24"/>
      <c r="D17" s="24"/>
      <c r="E17" s="24"/>
      <c r="F17" s="24"/>
      <c r="G17" s="24"/>
      <c r="H17" s="24"/>
      <c r="I17" s="24"/>
      <c r="J17" s="24"/>
      <c r="K17" s="24"/>
    </row>
    <row r="18" spans="1:11" ht="30" customHeight="1" x14ac:dyDescent="0.15">
      <c r="A18" s="74" t="s">
        <v>152</v>
      </c>
      <c r="B18" s="74"/>
      <c r="C18" s="22"/>
      <c r="D18" s="27"/>
      <c r="E18" s="22"/>
      <c r="F18" s="22"/>
      <c r="G18" s="25"/>
      <c r="H18" s="25"/>
      <c r="I18" s="25"/>
      <c r="J18" s="25"/>
      <c r="K18" s="25"/>
    </row>
    <row r="19" spans="1:11" x14ac:dyDescent="0.15">
      <c r="A19" s="22"/>
      <c r="B19" s="22"/>
      <c r="C19" s="22"/>
      <c r="D19" s="27"/>
      <c r="E19" s="22"/>
      <c r="F19" s="22"/>
      <c r="G19" s="25"/>
      <c r="H19" s="25"/>
      <c r="I19" s="25"/>
      <c r="J19" s="25"/>
      <c r="K19" s="25"/>
    </row>
    <row r="20" spans="1:11" x14ac:dyDescent="0.15">
      <c r="A20" s="22"/>
      <c r="B20" s="22"/>
      <c r="C20" s="27"/>
      <c r="D20" s="22"/>
      <c r="E20" s="22"/>
      <c r="F20" s="25"/>
      <c r="G20" s="25"/>
      <c r="H20" s="25"/>
      <c r="I20" s="25"/>
      <c r="J20" s="25"/>
    </row>
    <row r="21" spans="1:11" x14ac:dyDescent="0.15">
      <c r="A21" s="22"/>
      <c r="B21" s="22"/>
      <c r="C21" s="22"/>
      <c r="D21" s="27"/>
      <c r="E21" s="22"/>
      <c r="F21" s="22"/>
      <c r="G21" s="25"/>
      <c r="H21" s="25"/>
      <c r="I21" s="25"/>
      <c r="J21" s="25"/>
      <c r="K21" s="25"/>
    </row>
    <row r="22" spans="1:11" x14ac:dyDescent="0.15">
      <c r="A22" s="22"/>
      <c r="B22" s="22"/>
      <c r="C22" s="22"/>
      <c r="D22" s="27"/>
      <c r="E22" s="22"/>
      <c r="F22" s="22"/>
      <c r="G22" s="25"/>
      <c r="H22" s="25"/>
      <c r="I22" s="25"/>
      <c r="J22" s="25"/>
      <c r="K22" s="25"/>
    </row>
    <row r="23" spans="1:11" x14ac:dyDescent="0.15">
      <c r="A23" s="22"/>
      <c r="B23" s="22"/>
      <c r="C23" s="22"/>
      <c r="D23" s="27"/>
      <c r="E23" s="22"/>
      <c r="F23" s="22"/>
      <c r="G23" s="25"/>
      <c r="H23" s="25"/>
      <c r="I23" s="25"/>
      <c r="J23" s="25"/>
      <c r="K23" s="25"/>
    </row>
    <row r="24" spans="1:11" x14ac:dyDescent="0.15">
      <c r="A24" s="22"/>
      <c r="B24" s="22"/>
      <c r="C24" s="22"/>
      <c r="D24" s="27"/>
      <c r="E24" s="22"/>
      <c r="F24" s="22"/>
      <c r="G24" s="25"/>
      <c r="H24" s="25"/>
      <c r="I24" s="25"/>
      <c r="J24" s="25"/>
      <c r="K24" s="25"/>
    </row>
    <row r="25" spans="1:11" x14ac:dyDescent="0.15">
      <c r="A25" s="22"/>
      <c r="B25" s="22"/>
      <c r="C25" s="22"/>
      <c r="D25" s="27"/>
      <c r="E25" s="22"/>
      <c r="F25" s="22"/>
      <c r="G25" s="22"/>
      <c r="H25" s="22"/>
      <c r="I25" s="22"/>
      <c r="J25" s="27"/>
      <c r="K25" s="22"/>
    </row>
    <row r="26" spans="1:11" x14ac:dyDescent="0.15">
      <c r="A26" s="22"/>
      <c r="B26" s="22"/>
      <c r="C26" s="22"/>
      <c r="D26" s="27"/>
      <c r="E26" s="22"/>
      <c r="F26" s="22"/>
      <c r="G26" s="22"/>
      <c r="H26" s="22"/>
      <c r="I26" s="22"/>
      <c r="J26" s="27"/>
      <c r="K26" s="22"/>
    </row>
    <row r="27" spans="1:11" x14ac:dyDescent="0.15">
      <c r="A27" s="22"/>
      <c r="B27" s="22"/>
      <c r="C27" s="22"/>
      <c r="D27" s="27"/>
      <c r="E27" s="22"/>
      <c r="F27" s="22"/>
      <c r="G27" s="22"/>
      <c r="H27" s="22"/>
      <c r="I27" s="22"/>
      <c r="J27" s="27"/>
      <c r="K27" s="22"/>
    </row>
    <row r="28" spans="1:11" x14ac:dyDescent="0.15">
      <c r="A28" s="22"/>
      <c r="B28" s="22"/>
      <c r="C28" s="22"/>
      <c r="D28" s="27"/>
      <c r="E28" s="22"/>
      <c r="F28" s="22"/>
      <c r="G28" s="22"/>
      <c r="H28" s="22"/>
      <c r="I28" s="22"/>
      <c r="J28" s="27"/>
      <c r="K28" s="22"/>
    </row>
    <row r="29" spans="1:11" x14ac:dyDescent="0.15">
      <c r="A29" s="22"/>
      <c r="B29" s="22"/>
      <c r="C29" s="22"/>
      <c r="D29" s="22"/>
      <c r="E29" s="22"/>
      <c r="F29" s="22"/>
      <c r="G29" s="22"/>
      <c r="H29" s="22"/>
      <c r="I29" s="22"/>
      <c r="J29" s="27"/>
      <c r="K29" s="22"/>
    </row>
    <row r="30" spans="1:11" x14ac:dyDescent="0.15">
      <c r="A30" s="22"/>
      <c r="B30" s="22"/>
      <c r="C30" s="22"/>
      <c r="D30" s="22"/>
      <c r="E30" s="22"/>
      <c r="F30" s="22"/>
      <c r="G30" s="22"/>
      <c r="H30" s="22"/>
      <c r="I30" s="22"/>
      <c r="J30" s="27"/>
      <c r="K30" s="22"/>
    </row>
    <row r="31" spans="1:11" x14ac:dyDescent="0.15">
      <c r="A31" s="22"/>
      <c r="B31" s="22"/>
      <c r="C31" s="22"/>
      <c r="D31" s="22"/>
      <c r="E31" s="22"/>
      <c r="F31" s="22"/>
      <c r="G31" s="22"/>
      <c r="H31" s="22"/>
      <c r="I31" s="22"/>
      <c r="J31" s="22"/>
      <c r="K31" s="22"/>
    </row>
    <row r="32" spans="1:11" x14ac:dyDescent="0.15">
      <c r="A32" s="22"/>
      <c r="B32" s="22"/>
      <c r="C32" s="22"/>
      <c r="D32" s="22"/>
      <c r="E32" s="22"/>
      <c r="F32" s="22"/>
      <c r="G32" s="22"/>
      <c r="H32" s="22"/>
      <c r="I32" s="22"/>
      <c r="J32" s="22"/>
      <c r="K32" s="22"/>
    </row>
    <row r="33" spans="1:11" x14ac:dyDescent="0.15">
      <c r="A33" s="22"/>
      <c r="B33" s="22"/>
      <c r="C33" s="22"/>
      <c r="D33" s="22"/>
      <c r="E33" s="22"/>
      <c r="F33" s="22"/>
      <c r="G33" s="22"/>
      <c r="H33" s="22"/>
      <c r="I33" s="22"/>
      <c r="J33" s="22"/>
      <c r="K33" s="22"/>
    </row>
    <row r="34" spans="1:11" x14ac:dyDescent="0.15">
      <c r="A34" s="25"/>
      <c r="B34" s="25"/>
      <c r="C34" s="25"/>
      <c r="D34" s="25"/>
      <c r="E34" s="25"/>
      <c r="F34" s="25"/>
      <c r="G34" s="25"/>
      <c r="H34" s="25"/>
      <c r="I34" s="25"/>
      <c r="J34" s="25"/>
      <c r="K34" s="25"/>
    </row>
    <row r="35" spans="1:11" x14ac:dyDescent="0.15">
      <c r="G35" s="25"/>
      <c r="H35" s="25"/>
      <c r="I35" s="25"/>
      <c r="J35" s="25"/>
      <c r="K35" s="25"/>
    </row>
    <row r="36" spans="1:11" x14ac:dyDescent="0.15">
      <c r="A36" s="26"/>
      <c r="G36" s="25"/>
      <c r="H36" s="25"/>
      <c r="I36" s="25"/>
      <c r="J36" s="25"/>
      <c r="K36" s="25"/>
    </row>
  </sheetData>
  <mergeCells count="20">
    <mergeCell ref="A1:O1"/>
    <mergeCell ref="A2:A4"/>
    <mergeCell ref="B2:E2"/>
    <mergeCell ref="F2:I2"/>
    <mergeCell ref="J2:L2"/>
    <mergeCell ref="M2:O2"/>
    <mergeCell ref="M3:M4"/>
    <mergeCell ref="N3:N4"/>
    <mergeCell ref="O3:O4"/>
    <mergeCell ref="B3:B4"/>
    <mergeCell ref="C3:C4"/>
    <mergeCell ref="D3:E3"/>
    <mergeCell ref="F3:F4"/>
    <mergeCell ref="G3:G4"/>
    <mergeCell ref="H3:I3"/>
    <mergeCell ref="J3:J4"/>
    <mergeCell ref="K3:K4"/>
    <mergeCell ref="A16:O16"/>
    <mergeCell ref="A18:B18"/>
    <mergeCell ref="L3:L4"/>
  </mergeCells>
  <hyperlinks>
    <hyperlink ref="A18:B18" location="'Table of Contents'!A1" display="Back to table of contents" xr:uid="{00000000-0004-0000-0D00-000000000000}"/>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Q42"/>
  <sheetViews>
    <sheetView showGridLines="0" zoomScale="75" zoomScaleNormal="75" workbookViewId="0">
      <selection sqref="A1:O1"/>
    </sheetView>
  </sheetViews>
  <sheetFormatPr baseColWidth="10" defaultColWidth="9.1640625" defaultRowHeight="16" x14ac:dyDescent="0.15"/>
  <cols>
    <col min="1" max="1" width="20.6640625" style="11" customWidth="1"/>
    <col min="2" max="15" width="16.6640625" style="11" customWidth="1"/>
    <col min="16" max="16384" width="9.1640625" style="11"/>
  </cols>
  <sheetData>
    <row r="1" spans="1:17" ht="40" customHeight="1" x14ac:dyDescent="0.15">
      <c r="A1" s="71" t="s">
        <v>25</v>
      </c>
      <c r="B1" s="71"/>
      <c r="C1" s="71"/>
      <c r="D1" s="71"/>
      <c r="E1" s="71"/>
      <c r="F1" s="71"/>
      <c r="G1" s="71"/>
      <c r="H1" s="71"/>
      <c r="I1" s="71"/>
      <c r="J1" s="71"/>
      <c r="K1" s="71"/>
      <c r="L1" s="71"/>
      <c r="M1" s="71"/>
      <c r="N1" s="71"/>
      <c r="O1" s="79"/>
      <c r="P1" s="35"/>
      <c r="Q1" s="25"/>
    </row>
    <row r="2" spans="1:17" ht="40" customHeight="1" x14ac:dyDescent="0.15">
      <c r="A2" s="72" t="s">
        <v>0</v>
      </c>
      <c r="B2" s="73" t="s">
        <v>1</v>
      </c>
      <c r="C2" s="73"/>
      <c r="D2" s="73"/>
      <c r="E2" s="73"/>
      <c r="F2" s="73" t="s">
        <v>2</v>
      </c>
      <c r="G2" s="73"/>
      <c r="H2" s="73"/>
      <c r="I2" s="73"/>
      <c r="J2" s="73" t="s">
        <v>128</v>
      </c>
      <c r="K2" s="73"/>
      <c r="L2" s="73"/>
      <c r="M2" s="73" t="s">
        <v>4</v>
      </c>
      <c r="N2" s="73"/>
      <c r="O2" s="85"/>
      <c r="P2" s="89"/>
      <c r="Q2" s="90"/>
    </row>
    <row r="3" spans="1:17" x14ac:dyDescent="0.15">
      <c r="A3" s="72"/>
      <c r="B3" s="76" t="s">
        <v>5</v>
      </c>
      <c r="C3" s="76" t="s">
        <v>6</v>
      </c>
      <c r="D3" s="73" t="s">
        <v>7</v>
      </c>
      <c r="E3" s="73"/>
      <c r="F3" s="73" t="s">
        <v>5</v>
      </c>
      <c r="G3" s="73" t="s">
        <v>6</v>
      </c>
      <c r="H3" s="73" t="s">
        <v>7</v>
      </c>
      <c r="I3" s="73"/>
      <c r="J3" s="73" t="s">
        <v>127</v>
      </c>
      <c r="K3" s="73" t="s">
        <v>6</v>
      </c>
      <c r="L3" s="73" t="s">
        <v>7</v>
      </c>
      <c r="M3" s="73" t="s">
        <v>121</v>
      </c>
      <c r="N3" s="73" t="s">
        <v>6</v>
      </c>
      <c r="O3" s="85" t="s">
        <v>7</v>
      </c>
      <c r="P3" s="89"/>
      <c r="Q3" s="90"/>
    </row>
    <row r="4" spans="1:17" ht="30" customHeight="1" x14ac:dyDescent="0.15">
      <c r="A4" s="72"/>
      <c r="B4" s="77"/>
      <c r="C4" s="77"/>
      <c r="D4" s="12" t="s">
        <v>8</v>
      </c>
      <c r="E4" s="12" t="s">
        <v>9</v>
      </c>
      <c r="F4" s="73"/>
      <c r="G4" s="73"/>
      <c r="H4" s="12" t="s">
        <v>8</v>
      </c>
      <c r="I4" s="12" t="s">
        <v>9</v>
      </c>
      <c r="J4" s="73"/>
      <c r="K4" s="73"/>
      <c r="L4" s="73"/>
      <c r="M4" s="73"/>
      <c r="N4" s="73"/>
      <c r="O4" s="85"/>
      <c r="P4" s="89"/>
      <c r="Q4" s="90"/>
    </row>
    <row r="5" spans="1:17" ht="30" customHeight="1" x14ac:dyDescent="0.15">
      <c r="A5" s="13" t="s">
        <v>10</v>
      </c>
      <c r="B5" s="14">
        <f>SUM(B6:B14)</f>
        <v>1</v>
      </c>
      <c r="C5" s="14">
        <f t="shared" ref="C5:L5" si="0">SUM(C6:C14)</f>
        <v>1920</v>
      </c>
      <c r="D5" s="14">
        <f t="shared" si="0"/>
        <v>51.956427945539374</v>
      </c>
      <c r="E5" s="14">
        <f t="shared" si="0"/>
        <v>50.630940784528271</v>
      </c>
      <c r="F5" s="14">
        <f t="shared" si="0"/>
        <v>2</v>
      </c>
      <c r="G5" s="14">
        <f t="shared" si="0"/>
        <v>40401</v>
      </c>
      <c r="H5" s="14">
        <f t="shared" si="0"/>
        <v>11255.916876831996</v>
      </c>
      <c r="I5" s="14">
        <f t="shared" si="0"/>
        <v>12308.398162109748</v>
      </c>
      <c r="J5" s="14">
        <f t="shared" si="0"/>
        <v>370</v>
      </c>
      <c r="K5" s="14">
        <f t="shared" si="0"/>
        <v>123004</v>
      </c>
      <c r="L5" s="14">
        <f t="shared" si="0"/>
        <v>6574.9500718342861</v>
      </c>
      <c r="M5" s="20" t="s">
        <v>70</v>
      </c>
      <c r="N5" s="20" t="s">
        <v>70</v>
      </c>
      <c r="O5" s="20" t="s">
        <v>70</v>
      </c>
      <c r="P5" s="37"/>
      <c r="Q5" s="16"/>
    </row>
    <row r="6" spans="1:17" ht="30" customHeight="1" x14ac:dyDescent="0.15">
      <c r="A6" s="17" t="s">
        <v>11</v>
      </c>
      <c r="B6" s="20" t="s">
        <v>70</v>
      </c>
      <c r="C6" s="20" t="s">
        <v>70</v>
      </c>
      <c r="D6" s="20" t="s">
        <v>70</v>
      </c>
      <c r="E6" s="20" t="s">
        <v>70</v>
      </c>
      <c r="F6" s="20" t="s">
        <v>70</v>
      </c>
      <c r="G6" s="20" t="s">
        <v>70</v>
      </c>
      <c r="H6" s="20" t="s">
        <v>70</v>
      </c>
      <c r="I6" s="20" t="s">
        <v>70</v>
      </c>
      <c r="J6" s="20">
        <v>37</v>
      </c>
      <c r="K6" s="20">
        <v>12632</v>
      </c>
      <c r="L6" s="20">
        <v>425.69043202875145</v>
      </c>
      <c r="M6" s="20" t="s">
        <v>70</v>
      </c>
      <c r="N6" s="20" t="s">
        <v>70</v>
      </c>
      <c r="O6" s="20" t="s">
        <v>70</v>
      </c>
      <c r="P6" s="38"/>
      <c r="Q6" s="19"/>
    </row>
    <row r="7" spans="1:17" ht="30" customHeight="1" x14ac:dyDescent="0.15">
      <c r="A7" s="17" t="s">
        <v>12</v>
      </c>
      <c r="B7" s="20">
        <v>1</v>
      </c>
      <c r="C7" s="20">
        <v>1920</v>
      </c>
      <c r="D7" s="20">
        <v>51.956427945539374</v>
      </c>
      <c r="E7" s="20">
        <v>50.630940784528271</v>
      </c>
      <c r="F7" s="20">
        <v>2</v>
      </c>
      <c r="G7" s="20">
        <v>40401</v>
      </c>
      <c r="H7" s="20">
        <v>11255.916876831996</v>
      </c>
      <c r="I7" s="20">
        <v>12308.398162109748</v>
      </c>
      <c r="J7" s="20">
        <v>24</v>
      </c>
      <c r="K7" s="20">
        <v>11318</v>
      </c>
      <c r="L7" s="20">
        <v>49.376620719410376</v>
      </c>
      <c r="M7" s="20" t="s">
        <v>70</v>
      </c>
      <c r="N7" s="20" t="s">
        <v>70</v>
      </c>
      <c r="O7" s="20" t="s">
        <v>70</v>
      </c>
      <c r="P7" s="38"/>
      <c r="Q7" s="19"/>
    </row>
    <row r="8" spans="1:17" ht="30" customHeight="1" x14ac:dyDescent="0.15">
      <c r="A8" s="17" t="s">
        <v>13</v>
      </c>
      <c r="B8" s="20" t="s">
        <v>70</v>
      </c>
      <c r="C8" s="20" t="s">
        <v>70</v>
      </c>
      <c r="D8" s="20" t="s">
        <v>70</v>
      </c>
      <c r="E8" s="20" t="s">
        <v>70</v>
      </c>
      <c r="F8" s="20" t="s">
        <v>70</v>
      </c>
      <c r="G8" s="20" t="s">
        <v>70</v>
      </c>
      <c r="H8" s="20" t="s">
        <v>70</v>
      </c>
      <c r="I8" s="20" t="s">
        <v>70</v>
      </c>
      <c r="J8" s="20">
        <v>11</v>
      </c>
      <c r="K8" s="20">
        <v>1721</v>
      </c>
      <c r="L8" s="20">
        <v>1133.2159076251094</v>
      </c>
      <c r="M8" s="20" t="s">
        <v>70</v>
      </c>
      <c r="N8" s="20" t="s">
        <v>70</v>
      </c>
      <c r="O8" s="20" t="s">
        <v>70</v>
      </c>
      <c r="P8" s="38"/>
      <c r="Q8" s="19"/>
    </row>
    <row r="9" spans="1:17" ht="30" customHeight="1" x14ac:dyDescent="0.15">
      <c r="A9" s="17" t="s">
        <v>14</v>
      </c>
      <c r="B9" s="20" t="s">
        <v>70</v>
      </c>
      <c r="C9" s="20" t="s">
        <v>70</v>
      </c>
      <c r="D9" s="20" t="s">
        <v>70</v>
      </c>
      <c r="E9" s="20" t="s">
        <v>70</v>
      </c>
      <c r="F9" s="20" t="s">
        <v>70</v>
      </c>
      <c r="G9" s="20" t="s">
        <v>70</v>
      </c>
      <c r="H9" s="20" t="s">
        <v>70</v>
      </c>
      <c r="I9" s="20" t="s">
        <v>70</v>
      </c>
      <c r="J9" s="20" t="s">
        <v>70</v>
      </c>
      <c r="K9" s="20" t="s">
        <v>70</v>
      </c>
      <c r="L9" s="20" t="s">
        <v>70</v>
      </c>
      <c r="M9" s="20" t="s">
        <v>70</v>
      </c>
      <c r="N9" s="20" t="s">
        <v>70</v>
      </c>
      <c r="O9" s="20" t="s">
        <v>70</v>
      </c>
      <c r="P9" s="38"/>
      <c r="Q9" s="19"/>
    </row>
    <row r="10" spans="1:17" ht="30" customHeight="1" x14ac:dyDescent="0.15">
      <c r="A10" s="17" t="s">
        <v>15</v>
      </c>
      <c r="B10" s="20" t="s">
        <v>70</v>
      </c>
      <c r="C10" s="20" t="s">
        <v>70</v>
      </c>
      <c r="D10" s="20" t="s">
        <v>70</v>
      </c>
      <c r="E10" s="20" t="s">
        <v>70</v>
      </c>
      <c r="F10" s="20" t="s">
        <v>70</v>
      </c>
      <c r="G10" s="20" t="s">
        <v>70</v>
      </c>
      <c r="H10" s="20" t="s">
        <v>70</v>
      </c>
      <c r="I10" s="20" t="s">
        <v>70</v>
      </c>
      <c r="J10" s="20">
        <v>6</v>
      </c>
      <c r="K10" s="20">
        <v>7881</v>
      </c>
      <c r="L10" s="20">
        <v>2809.7258732425062</v>
      </c>
      <c r="M10" s="20" t="s">
        <v>70</v>
      </c>
      <c r="N10" s="20" t="s">
        <v>70</v>
      </c>
      <c r="O10" s="20" t="s">
        <v>70</v>
      </c>
      <c r="P10" s="38"/>
      <c r="Q10" s="19"/>
    </row>
    <row r="11" spans="1:17" ht="30" customHeight="1" x14ac:dyDescent="0.15">
      <c r="A11" s="17" t="s">
        <v>69</v>
      </c>
      <c r="B11" s="20" t="s">
        <v>70</v>
      </c>
      <c r="C11" s="20" t="s">
        <v>70</v>
      </c>
      <c r="D11" s="20" t="s">
        <v>70</v>
      </c>
      <c r="E11" s="20" t="s">
        <v>70</v>
      </c>
      <c r="F11" s="20" t="s">
        <v>70</v>
      </c>
      <c r="G11" s="20" t="s">
        <v>70</v>
      </c>
      <c r="H11" s="20" t="s">
        <v>70</v>
      </c>
      <c r="I11" s="20" t="s">
        <v>70</v>
      </c>
      <c r="J11" s="20">
        <v>41</v>
      </c>
      <c r="K11" s="20">
        <v>77621</v>
      </c>
      <c r="L11" s="20">
        <v>1389.266222761906</v>
      </c>
      <c r="M11" s="20" t="s">
        <v>70</v>
      </c>
      <c r="N11" s="20" t="s">
        <v>70</v>
      </c>
      <c r="O11" s="20" t="s">
        <v>70</v>
      </c>
      <c r="P11" s="38"/>
      <c r="Q11" s="19"/>
    </row>
    <row r="12" spans="1:17" ht="30" customHeight="1" x14ac:dyDescent="0.15">
      <c r="A12" s="17" t="s">
        <v>16</v>
      </c>
      <c r="B12" s="20" t="s">
        <v>70</v>
      </c>
      <c r="C12" s="20" t="s">
        <v>70</v>
      </c>
      <c r="D12" s="20" t="s">
        <v>70</v>
      </c>
      <c r="E12" s="20" t="s">
        <v>70</v>
      </c>
      <c r="F12" s="20" t="s">
        <v>70</v>
      </c>
      <c r="G12" s="20" t="s">
        <v>70</v>
      </c>
      <c r="H12" s="20" t="s">
        <v>70</v>
      </c>
      <c r="I12" s="20" t="s">
        <v>70</v>
      </c>
      <c r="J12" s="20">
        <v>8</v>
      </c>
      <c r="K12" s="20">
        <v>4980</v>
      </c>
      <c r="L12" s="20">
        <v>93.909430974588886</v>
      </c>
      <c r="M12" s="20" t="s">
        <v>70</v>
      </c>
      <c r="N12" s="20" t="s">
        <v>70</v>
      </c>
      <c r="O12" s="20" t="s">
        <v>70</v>
      </c>
      <c r="P12" s="38"/>
      <c r="Q12" s="19"/>
    </row>
    <row r="13" spans="1:17" ht="30" customHeight="1" x14ac:dyDescent="0.15">
      <c r="A13" s="17" t="s">
        <v>17</v>
      </c>
      <c r="B13" s="20" t="s">
        <v>70</v>
      </c>
      <c r="C13" s="20" t="s">
        <v>70</v>
      </c>
      <c r="D13" s="20" t="s">
        <v>70</v>
      </c>
      <c r="E13" s="20" t="s">
        <v>70</v>
      </c>
      <c r="F13" s="20" t="s">
        <v>70</v>
      </c>
      <c r="G13" s="20" t="s">
        <v>70</v>
      </c>
      <c r="H13" s="20" t="s">
        <v>70</v>
      </c>
      <c r="I13" s="20" t="s">
        <v>70</v>
      </c>
      <c r="J13" s="20">
        <v>18</v>
      </c>
      <c r="K13" s="20">
        <v>74</v>
      </c>
      <c r="L13" s="20">
        <v>21.296753446044221</v>
      </c>
      <c r="M13" s="20" t="s">
        <v>70</v>
      </c>
      <c r="N13" s="20" t="s">
        <v>70</v>
      </c>
      <c r="O13" s="20" t="s">
        <v>70</v>
      </c>
      <c r="P13" s="38"/>
      <c r="Q13" s="19"/>
    </row>
    <row r="14" spans="1:17" ht="30" customHeight="1" x14ac:dyDescent="0.15">
      <c r="A14" s="17" t="s">
        <v>18</v>
      </c>
      <c r="B14" s="20" t="s">
        <v>70</v>
      </c>
      <c r="C14" s="20" t="s">
        <v>70</v>
      </c>
      <c r="D14" s="20" t="s">
        <v>70</v>
      </c>
      <c r="E14" s="20" t="s">
        <v>70</v>
      </c>
      <c r="F14" s="20" t="s">
        <v>70</v>
      </c>
      <c r="G14" s="20" t="s">
        <v>70</v>
      </c>
      <c r="H14" s="20" t="s">
        <v>70</v>
      </c>
      <c r="I14" s="20" t="s">
        <v>70</v>
      </c>
      <c r="J14" s="20">
        <v>225</v>
      </c>
      <c r="K14" s="20">
        <v>6777</v>
      </c>
      <c r="L14" s="20">
        <v>652.46883103597042</v>
      </c>
      <c r="M14" s="20" t="s">
        <v>70</v>
      </c>
      <c r="N14" s="20" t="s">
        <v>70</v>
      </c>
      <c r="O14" s="20" t="s">
        <v>70</v>
      </c>
      <c r="P14" s="38"/>
      <c r="Q14" s="19"/>
    </row>
    <row r="15" spans="1:17" x14ac:dyDescent="0.15">
      <c r="A15" s="21"/>
      <c r="B15" s="22"/>
      <c r="C15" s="22"/>
      <c r="D15" s="22"/>
      <c r="E15" s="22"/>
      <c r="F15" s="22"/>
      <c r="G15" s="22"/>
      <c r="H15" s="22"/>
      <c r="I15" s="22"/>
      <c r="J15" s="22"/>
      <c r="K15" s="22"/>
      <c r="L15" s="22"/>
      <c r="M15" s="22"/>
      <c r="N15" s="22"/>
      <c r="O15" s="22"/>
    </row>
    <row r="16" spans="1:17" ht="12.75" customHeight="1" x14ac:dyDescent="0.15">
      <c r="A16" s="78" t="s">
        <v>111</v>
      </c>
      <c r="B16" s="78"/>
      <c r="C16" s="78"/>
      <c r="D16" s="78"/>
      <c r="E16" s="78"/>
      <c r="F16" s="78"/>
      <c r="G16" s="78"/>
      <c r="H16" s="78"/>
      <c r="I16" s="78"/>
      <c r="J16" s="78"/>
      <c r="K16" s="78"/>
      <c r="L16" s="78"/>
      <c r="M16" s="78"/>
      <c r="N16" s="78"/>
      <c r="O16" s="78"/>
    </row>
    <row r="17" spans="1:15" x14ac:dyDescent="0.15">
      <c r="A17" s="21"/>
      <c r="B17" s="22"/>
      <c r="C17" s="22"/>
      <c r="D17" s="22"/>
      <c r="E17" s="22"/>
      <c r="F17" s="22"/>
      <c r="G17" s="22"/>
      <c r="H17" s="22"/>
      <c r="I17" s="22"/>
      <c r="J17" s="22"/>
      <c r="K17" s="22"/>
      <c r="L17" s="22"/>
      <c r="M17" s="22"/>
      <c r="N17" s="22"/>
      <c r="O17" s="22"/>
    </row>
    <row r="18" spans="1:15" x14ac:dyDescent="0.15">
      <c r="A18" s="75" t="s">
        <v>83</v>
      </c>
      <c r="B18" s="75"/>
      <c r="C18" s="75"/>
      <c r="D18" s="75"/>
      <c r="E18" s="75"/>
      <c r="F18" s="75"/>
      <c r="G18" s="75"/>
      <c r="H18" s="75"/>
      <c r="I18" s="75"/>
      <c r="J18" s="75"/>
      <c r="K18" s="75"/>
      <c r="L18" s="75"/>
      <c r="M18" s="75"/>
      <c r="N18" s="75"/>
      <c r="O18" s="75"/>
    </row>
    <row r="19" spans="1:15" x14ac:dyDescent="0.15">
      <c r="A19" s="75" t="s">
        <v>84</v>
      </c>
      <c r="B19" s="75"/>
      <c r="C19" s="75"/>
      <c r="D19" s="75"/>
      <c r="E19" s="75"/>
      <c r="F19" s="75"/>
      <c r="G19" s="75"/>
      <c r="H19" s="75"/>
      <c r="I19" s="75"/>
      <c r="J19" s="75"/>
      <c r="K19" s="75"/>
      <c r="L19" s="75"/>
      <c r="M19" s="75"/>
      <c r="N19" s="75"/>
      <c r="O19" s="75"/>
    </row>
    <row r="20" spans="1:15" x14ac:dyDescent="0.15">
      <c r="A20" s="75"/>
      <c r="B20" s="75"/>
      <c r="C20" s="75"/>
      <c r="D20" s="75"/>
      <c r="E20" s="75"/>
      <c r="F20" s="75"/>
      <c r="G20" s="75"/>
      <c r="H20" s="75"/>
      <c r="I20" s="75"/>
      <c r="J20" s="75"/>
      <c r="K20" s="75"/>
      <c r="L20" s="75"/>
      <c r="M20" s="75"/>
      <c r="N20" s="75"/>
    </row>
    <row r="21" spans="1:15" ht="30" customHeight="1" x14ac:dyDescent="0.15">
      <c r="A21" s="74" t="s">
        <v>152</v>
      </c>
      <c r="B21" s="74"/>
      <c r="C21" s="22"/>
      <c r="D21" s="22"/>
      <c r="E21" s="22"/>
      <c r="F21" s="22"/>
      <c r="G21" s="22"/>
      <c r="H21" s="22"/>
      <c r="I21" s="22"/>
      <c r="J21" s="22"/>
      <c r="K21" s="22"/>
      <c r="L21" s="22"/>
      <c r="M21" s="22"/>
      <c r="N21" s="22"/>
      <c r="O21" s="22"/>
    </row>
    <row r="22" spans="1:15" x14ac:dyDescent="0.15">
      <c r="A22" s="10"/>
      <c r="B22" s="10"/>
      <c r="C22" s="10"/>
      <c r="D22" s="10"/>
      <c r="E22" s="10"/>
      <c r="F22" s="24"/>
    </row>
    <row r="23" spans="1:15" x14ac:dyDescent="0.15">
      <c r="A23" s="24"/>
      <c r="B23" s="24"/>
      <c r="C23" s="24"/>
      <c r="D23" s="24"/>
      <c r="E23" s="24"/>
      <c r="F23" s="24"/>
    </row>
    <row r="24" spans="1:15" x14ac:dyDescent="0.15">
      <c r="A24" s="22"/>
      <c r="B24" s="22"/>
      <c r="C24" s="22"/>
      <c r="D24" s="27"/>
      <c r="E24" s="22"/>
      <c r="F24" s="22"/>
    </row>
    <row r="25" spans="1:15" x14ac:dyDescent="0.15">
      <c r="A25" s="22"/>
      <c r="B25" s="22"/>
      <c r="C25" s="22"/>
      <c r="D25" s="27"/>
      <c r="E25" s="22"/>
      <c r="F25" s="22"/>
    </row>
    <row r="26" spans="1:15" x14ac:dyDescent="0.15">
      <c r="A26" s="22"/>
      <c r="B26" s="22"/>
      <c r="C26" s="22"/>
      <c r="D26" s="27"/>
      <c r="E26" s="22"/>
      <c r="F26" s="22"/>
    </row>
    <row r="27" spans="1:15" x14ac:dyDescent="0.15">
      <c r="A27" s="22"/>
      <c r="B27" s="22"/>
      <c r="C27" s="22"/>
      <c r="D27" s="22"/>
      <c r="E27" s="22"/>
      <c r="F27" s="22"/>
    </row>
    <row r="28" spans="1:15" x14ac:dyDescent="0.15">
      <c r="A28" s="22"/>
      <c r="B28" s="22"/>
      <c r="C28" s="22"/>
      <c r="D28" s="22"/>
      <c r="E28" s="22"/>
      <c r="F28" s="22"/>
    </row>
    <row r="29" spans="1:15" x14ac:dyDescent="0.15">
      <c r="A29" s="22"/>
      <c r="B29" s="22"/>
      <c r="C29" s="22"/>
      <c r="D29" s="22"/>
      <c r="E29" s="22"/>
      <c r="F29" s="22"/>
    </row>
    <row r="30" spans="1:15" x14ac:dyDescent="0.15">
      <c r="A30" s="22"/>
      <c r="B30" s="22"/>
      <c r="C30" s="22"/>
      <c r="D30" s="22"/>
      <c r="E30" s="22"/>
      <c r="F30" s="22"/>
    </row>
    <row r="31" spans="1:15" x14ac:dyDescent="0.15">
      <c r="A31" s="22"/>
      <c r="B31" s="22"/>
      <c r="C31" s="22"/>
      <c r="D31" s="22"/>
      <c r="E31" s="22"/>
      <c r="F31" s="22"/>
    </row>
    <row r="32" spans="1:15" x14ac:dyDescent="0.15">
      <c r="A32" s="22"/>
      <c r="B32" s="22"/>
      <c r="C32" s="22"/>
      <c r="D32" s="22"/>
      <c r="E32" s="22"/>
      <c r="F32" s="22"/>
    </row>
    <row r="33" spans="1:6" x14ac:dyDescent="0.15">
      <c r="A33" s="22"/>
      <c r="B33" s="22"/>
      <c r="C33" s="22"/>
      <c r="D33" s="22"/>
      <c r="E33" s="22"/>
      <c r="F33" s="22"/>
    </row>
    <row r="34" spans="1:6" x14ac:dyDescent="0.15">
      <c r="A34" s="22"/>
      <c r="B34" s="22"/>
      <c r="C34" s="22"/>
      <c r="D34" s="22"/>
      <c r="E34" s="22"/>
      <c r="F34" s="22"/>
    </row>
    <row r="35" spans="1:6" x14ac:dyDescent="0.15">
      <c r="A35" s="22"/>
      <c r="B35" s="22"/>
      <c r="C35" s="22"/>
      <c r="D35" s="22"/>
      <c r="E35" s="22"/>
      <c r="F35" s="22"/>
    </row>
    <row r="36" spans="1:6" x14ac:dyDescent="0.15">
      <c r="A36" s="22"/>
      <c r="B36" s="22"/>
      <c r="C36" s="22"/>
      <c r="D36" s="22"/>
      <c r="E36" s="22"/>
      <c r="F36" s="22"/>
    </row>
    <row r="37" spans="1:6" x14ac:dyDescent="0.15">
      <c r="A37" s="22"/>
      <c r="B37" s="22"/>
      <c r="C37" s="22"/>
      <c r="D37" s="22"/>
      <c r="E37" s="22"/>
      <c r="F37" s="22"/>
    </row>
    <row r="38" spans="1:6" x14ac:dyDescent="0.15">
      <c r="A38" s="22"/>
      <c r="B38" s="22"/>
      <c r="C38" s="22"/>
      <c r="D38" s="22"/>
      <c r="E38" s="22"/>
      <c r="F38" s="22"/>
    </row>
    <row r="39" spans="1:6" x14ac:dyDescent="0.15">
      <c r="A39" s="22"/>
      <c r="B39" s="22"/>
      <c r="C39" s="22"/>
      <c r="D39" s="22"/>
      <c r="E39" s="22"/>
      <c r="F39" s="22"/>
    </row>
    <row r="42" spans="1:6" x14ac:dyDescent="0.15">
      <c r="A42" s="26"/>
    </row>
  </sheetData>
  <mergeCells count="26">
    <mergeCell ref="A18:O18"/>
    <mergeCell ref="A19:O19"/>
    <mergeCell ref="A20:N20"/>
    <mergeCell ref="A16:O16"/>
    <mergeCell ref="A21:B21"/>
    <mergeCell ref="P2:Q2"/>
    <mergeCell ref="B3:B4"/>
    <mergeCell ref="C3:C4"/>
    <mergeCell ref="D3:E3"/>
    <mergeCell ref="F3:F4"/>
    <mergeCell ref="G3:G4"/>
    <mergeCell ref="H3:I3"/>
    <mergeCell ref="J3:J4"/>
    <mergeCell ref="K3:K4"/>
    <mergeCell ref="L3:L4"/>
    <mergeCell ref="P3:P4"/>
    <mergeCell ref="Q3:Q4"/>
    <mergeCell ref="A1:O1"/>
    <mergeCell ref="A2:A4"/>
    <mergeCell ref="B2:E2"/>
    <mergeCell ref="F2:I2"/>
    <mergeCell ref="J2:L2"/>
    <mergeCell ref="M2:O2"/>
    <mergeCell ref="M3:M4"/>
    <mergeCell ref="N3:N4"/>
    <mergeCell ref="O3:O4"/>
  </mergeCells>
  <hyperlinks>
    <hyperlink ref="A21:B21" location="'Table of Contents'!A1" display="Back to table of contents" xr:uid="{00000000-0004-0000-0E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40"/>
  <sheetViews>
    <sheetView showGridLines="0" zoomScale="75" zoomScaleNormal="75" workbookViewId="0">
      <selection sqref="A1:O1"/>
    </sheetView>
  </sheetViews>
  <sheetFormatPr baseColWidth="10" defaultColWidth="9.1640625" defaultRowHeight="16" x14ac:dyDescent="0.15"/>
  <cols>
    <col min="1" max="1" width="20.6640625" style="11" customWidth="1"/>
    <col min="2" max="15" width="16.6640625" style="11" customWidth="1"/>
    <col min="16" max="16384" width="9.1640625" style="11"/>
  </cols>
  <sheetData>
    <row r="1" spans="1:17" ht="40" customHeight="1" x14ac:dyDescent="0.15">
      <c r="A1" s="71" t="s">
        <v>129</v>
      </c>
      <c r="B1" s="71"/>
      <c r="C1" s="71"/>
      <c r="D1" s="71"/>
      <c r="E1" s="71"/>
      <c r="F1" s="71"/>
      <c r="G1" s="71"/>
      <c r="H1" s="71"/>
      <c r="I1" s="71"/>
      <c r="J1" s="71"/>
      <c r="K1" s="71"/>
      <c r="L1" s="71"/>
      <c r="M1" s="71"/>
      <c r="N1" s="71"/>
      <c r="O1" s="79"/>
      <c r="P1" s="35"/>
      <c r="Q1" s="25"/>
    </row>
    <row r="2" spans="1:17" ht="40" customHeight="1" x14ac:dyDescent="0.15">
      <c r="A2" s="72" t="s">
        <v>0</v>
      </c>
      <c r="B2" s="73" t="s">
        <v>1</v>
      </c>
      <c r="C2" s="73"/>
      <c r="D2" s="73"/>
      <c r="E2" s="73"/>
      <c r="F2" s="73" t="s">
        <v>2</v>
      </c>
      <c r="G2" s="73"/>
      <c r="H2" s="73"/>
      <c r="I2" s="73"/>
      <c r="J2" s="73" t="s">
        <v>3</v>
      </c>
      <c r="K2" s="73"/>
      <c r="L2" s="73"/>
      <c r="M2" s="73" t="s">
        <v>4</v>
      </c>
      <c r="N2" s="73"/>
      <c r="O2" s="85"/>
      <c r="P2" s="9"/>
      <c r="Q2" s="10"/>
    </row>
    <row r="3" spans="1:17" x14ac:dyDescent="0.15">
      <c r="A3" s="72"/>
      <c r="B3" s="76" t="s">
        <v>5</v>
      </c>
      <c r="C3" s="76" t="s">
        <v>6</v>
      </c>
      <c r="D3" s="73" t="s">
        <v>7</v>
      </c>
      <c r="E3" s="73"/>
      <c r="F3" s="73" t="s">
        <v>5</v>
      </c>
      <c r="G3" s="73" t="s">
        <v>6</v>
      </c>
      <c r="H3" s="73" t="s">
        <v>7</v>
      </c>
      <c r="I3" s="73"/>
      <c r="J3" s="73" t="s">
        <v>5</v>
      </c>
      <c r="K3" s="73" t="s">
        <v>6</v>
      </c>
      <c r="L3" s="73" t="s">
        <v>7</v>
      </c>
      <c r="M3" s="73" t="s">
        <v>5</v>
      </c>
      <c r="N3" s="73" t="s">
        <v>6</v>
      </c>
      <c r="O3" s="85" t="s">
        <v>7</v>
      </c>
      <c r="P3" s="9"/>
      <c r="Q3" s="10"/>
    </row>
    <row r="4" spans="1:17" ht="30" customHeight="1" x14ac:dyDescent="0.15">
      <c r="A4" s="72"/>
      <c r="B4" s="77"/>
      <c r="C4" s="77"/>
      <c r="D4" s="12" t="s">
        <v>8</v>
      </c>
      <c r="E4" s="12" t="s">
        <v>9</v>
      </c>
      <c r="F4" s="73"/>
      <c r="G4" s="73"/>
      <c r="H4" s="12" t="s">
        <v>8</v>
      </c>
      <c r="I4" s="12" t="s">
        <v>9</v>
      </c>
      <c r="J4" s="73"/>
      <c r="K4" s="73"/>
      <c r="L4" s="73"/>
      <c r="M4" s="73"/>
      <c r="N4" s="73"/>
      <c r="O4" s="85"/>
      <c r="P4" s="9"/>
      <c r="Q4" s="10"/>
    </row>
    <row r="5" spans="1:17" ht="30" customHeight="1" x14ac:dyDescent="0.15">
      <c r="A5" s="13" t="s">
        <v>10</v>
      </c>
      <c r="B5" s="14" t="s">
        <v>70</v>
      </c>
      <c r="C5" s="14" t="s">
        <v>70</v>
      </c>
      <c r="D5" s="14" t="s">
        <v>70</v>
      </c>
      <c r="E5" s="14" t="s">
        <v>70</v>
      </c>
      <c r="F5" s="14">
        <f t="shared" ref="F5:L5" si="0">SUM(F6:F14)</f>
        <v>1</v>
      </c>
      <c r="G5" s="14">
        <f t="shared" si="0"/>
        <v>3566</v>
      </c>
      <c r="H5" s="14">
        <f t="shared" si="0"/>
        <v>188.94601542416453</v>
      </c>
      <c r="I5" s="14">
        <f t="shared" si="0"/>
        <v>269.92287917737792</v>
      </c>
      <c r="J5" s="14">
        <f t="shared" si="0"/>
        <v>24</v>
      </c>
      <c r="K5" s="14">
        <f t="shared" si="0"/>
        <v>39582</v>
      </c>
      <c r="L5" s="14">
        <f t="shared" si="0"/>
        <v>31907.455012853468</v>
      </c>
      <c r="M5" s="14" t="s">
        <v>70</v>
      </c>
      <c r="N5" s="14" t="s">
        <v>70</v>
      </c>
      <c r="O5" s="14" t="s">
        <v>70</v>
      </c>
      <c r="P5" s="37"/>
      <c r="Q5" s="16"/>
    </row>
    <row r="6" spans="1:17" ht="30" customHeight="1" x14ac:dyDescent="0.15">
      <c r="A6" s="17" t="s">
        <v>11</v>
      </c>
      <c r="B6" s="14" t="s">
        <v>70</v>
      </c>
      <c r="C6" s="14" t="s">
        <v>70</v>
      </c>
      <c r="D6" s="14" t="s">
        <v>70</v>
      </c>
      <c r="E6" s="14" t="s">
        <v>70</v>
      </c>
      <c r="F6" s="14" t="s">
        <v>70</v>
      </c>
      <c r="G6" s="14" t="s">
        <v>70</v>
      </c>
      <c r="H6" s="14" t="s">
        <v>70</v>
      </c>
      <c r="I6" s="14" t="s">
        <v>70</v>
      </c>
      <c r="J6" s="14" t="s">
        <v>70</v>
      </c>
      <c r="K6" s="14" t="s">
        <v>70</v>
      </c>
      <c r="L6" s="14" t="s">
        <v>70</v>
      </c>
      <c r="M6" s="14" t="s">
        <v>70</v>
      </c>
      <c r="N6" s="14" t="s">
        <v>70</v>
      </c>
      <c r="O6" s="14" t="s">
        <v>70</v>
      </c>
      <c r="P6" s="38"/>
      <c r="Q6" s="19"/>
    </row>
    <row r="7" spans="1:17" ht="30" customHeight="1" x14ac:dyDescent="0.15">
      <c r="A7" s="17" t="s">
        <v>12</v>
      </c>
      <c r="B7" s="14" t="s">
        <v>70</v>
      </c>
      <c r="C7" s="14" t="s">
        <v>70</v>
      </c>
      <c r="D7" s="14" t="s">
        <v>70</v>
      </c>
      <c r="E7" s="14" t="s">
        <v>70</v>
      </c>
      <c r="F7" s="14" t="s">
        <v>70</v>
      </c>
      <c r="G7" s="14" t="s">
        <v>70</v>
      </c>
      <c r="H7" s="14" t="s">
        <v>70</v>
      </c>
      <c r="I7" s="14" t="s">
        <v>70</v>
      </c>
      <c r="J7" s="14" t="s">
        <v>70</v>
      </c>
      <c r="K7" s="14" t="s">
        <v>70</v>
      </c>
      <c r="L7" s="14" t="s">
        <v>70</v>
      </c>
      <c r="M7" s="14" t="s">
        <v>70</v>
      </c>
      <c r="N7" s="14" t="s">
        <v>70</v>
      </c>
      <c r="O7" s="14" t="s">
        <v>70</v>
      </c>
      <c r="P7" s="38"/>
      <c r="Q7" s="19"/>
    </row>
    <row r="8" spans="1:17" ht="30" customHeight="1" x14ac:dyDescent="0.15">
      <c r="A8" s="17" t="s">
        <v>13</v>
      </c>
      <c r="B8" s="14" t="s">
        <v>70</v>
      </c>
      <c r="C8" s="14" t="s">
        <v>70</v>
      </c>
      <c r="D8" s="14" t="s">
        <v>70</v>
      </c>
      <c r="E8" s="14" t="s">
        <v>70</v>
      </c>
      <c r="F8" s="14" t="s">
        <v>70</v>
      </c>
      <c r="G8" s="14" t="s">
        <v>70</v>
      </c>
      <c r="H8" s="14" t="s">
        <v>70</v>
      </c>
      <c r="I8" s="14" t="s">
        <v>70</v>
      </c>
      <c r="J8" s="14" t="s">
        <v>70</v>
      </c>
      <c r="K8" s="14" t="s">
        <v>70</v>
      </c>
      <c r="L8" s="14" t="s">
        <v>70</v>
      </c>
      <c r="M8" s="14" t="s">
        <v>70</v>
      </c>
      <c r="N8" s="14" t="s">
        <v>70</v>
      </c>
      <c r="O8" s="14" t="s">
        <v>70</v>
      </c>
      <c r="P8" s="38"/>
      <c r="Q8" s="19"/>
    </row>
    <row r="9" spans="1:17" ht="30" customHeight="1" x14ac:dyDescent="0.15">
      <c r="A9" s="17" t="s">
        <v>14</v>
      </c>
      <c r="B9" s="14" t="s">
        <v>70</v>
      </c>
      <c r="C9" s="14" t="s">
        <v>70</v>
      </c>
      <c r="D9" s="14" t="s">
        <v>70</v>
      </c>
      <c r="E9" s="14" t="s">
        <v>70</v>
      </c>
      <c r="F9" s="14" t="s">
        <v>70</v>
      </c>
      <c r="G9" s="14" t="s">
        <v>70</v>
      </c>
      <c r="H9" s="14" t="s">
        <v>70</v>
      </c>
      <c r="I9" s="14" t="s">
        <v>70</v>
      </c>
      <c r="J9" s="14" t="s">
        <v>70</v>
      </c>
      <c r="K9" s="14" t="s">
        <v>70</v>
      </c>
      <c r="L9" s="14" t="s">
        <v>70</v>
      </c>
      <c r="M9" s="14" t="s">
        <v>70</v>
      </c>
      <c r="N9" s="14" t="s">
        <v>70</v>
      </c>
      <c r="O9" s="14" t="s">
        <v>70</v>
      </c>
      <c r="P9" s="38"/>
      <c r="Q9" s="19"/>
    </row>
    <row r="10" spans="1:17" ht="30" customHeight="1" x14ac:dyDescent="0.15">
      <c r="A10" s="17" t="s">
        <v>15</v>
      </c>
      <c r="B10" s="14" t="s">
        <v>70</v>
      </c>
      <c r="C10" s="14" t="s">
        <v>70</v>
      </c>
      <c r="D10" s="14" t="s">
        <v>70</v>
      </c>
      <c r="E10" s="14" t="s">
        <v>70</v>
      </c>
      <c r="F10" s="14" t="s">
        <v>70</v>
      </c>
      <c r="G10" s="14" t="s">
        <v>70</v>
      </c>
      <c r="H10" s="14" t="s">
        <v>70</v>
      </c>
      <c r="I10" s="14" t="s">
        <v>70</v>
      </c>
      <c r="J10" s="20">
        <v>3</v>
      </c>
      <c r="K10" s="20">
        <v>9522</v>
      </c>
      <c r="L10" s="20">
        <v>20434.447300771208</v>
      </c>
      <c r="M10" s="14" t="s">
        <v>70</v>
      </c>
      <c r="N10" s="14" t="s">
        <v>70</v>
      </c>
      <c r="O10" s="14" t="s">
        <v>70</v>
      </c>
      <c r="P10" s="38"/>
      <c r="Q10" s="19"/>
    </row>
    <row r="11" spans="1:17" ht="30" customHeight="1" x14ac:dyDescent="0.15">
      <c r="A11" s="17" t="s">
        <v>69</v>
      </c>
      <c r="B11" s="14" t="s">
        <v>70</v>
      </c>
      <c r="C11" s="14" t="s">
        <v>70</v>
      </c>
      <c r="D11" s="14" t="s">
        <v>70</v>
      </c>
      <c r="E11" s="14" t="s">
        <v>70</v>
      </c>
      <c r="F11" s="20">
        <v>1</v>
      </c>
      <c r="G11" s="20">
        <v>3566</v>
      </c>
      <c r="H11" s="20">
        <v>188.94601542416453</v>
      </c>
      <c r="I11" s="20">
        <v>269.92287917737792</v>
      </c>
      <c r="J11" s="20">
        <v>12</v>
      </c>
      <c r="K11" s="20">
        <v>14163</v>
      </c>
      <c r="L11" s="20">
        <v>7069.4087403598978</v>
      </c>
      <c r="M11" s="14" t="s">
        <v>70</v>
      </c>
      <c r="N11" s="14" t="s">
        <v>70</v>
      </c>
      <c r="O11" s="14" t="s">
        <v>70</v>
      </c>
      <c r="P11" s="38"/>
      <c r="Q11" s="19"/>
    </row>
    <row r="12" spans="1:17" ht="30" customHeight="1" x14ac:dyDescent="0.15">
      <c r="A12" s="17" t="s">
        <v>16</v>
      </c>
      <c r="B12" s="14" t="s">
        <v>70</v>
      </c>
      <c r="C12" s="14" t="s">
        <v>70</v>
      </c>
      <c r="D12" s="14" t="s">
        <v>70</v>
      </c>
      <c r="E12" s="14" t="s">
        <v>70</v>
      </c>
      <c r="F12" s="14" t="s">
        <v>70</v>
      </c>
      <c r="G12" s="14" t="s">
        <v>70</v>
      </c>
      <c r="H12" s="14" t="s">
        <v>70</v>
      </c>
      <c r="I12" s="14" t="s">
        <v>70</v>
      </c>
      <c r="J12" s="20">
        <v>1</v>
      </c>
      <c r="K12" s="20">
        <v>10389</v>
      </c>
      <c r="L12" s="20">
        <v>416.45244215938305</v>
      </c>
      <c r="M12" s="14" t="s">
        <v>70</v>
      </c>
      <c r="N12" s="14" t="s">
        <v>70</v>
      </c>
      <c r="O12" s="14" t="s">
        <v>70</v>
      </c>
      <c r="P12" s="38"/>
      <c r="Q12" s="19"/>
    </row>
    <row r="13" spans="1:17" ht="30" customHeight="1" x14ac:dyDescent="0.15">
      <c r="A13" s="17" t="s">
        <v>17</v>
      </c>
      <c r="B13" s="14" t="s">
        <v>70</v>
      </c>
      <c r="C13" s="14" t="s">
        <v>70</v>
      </c>
      <c r="D13" s="14" t="s">
        <v>70</v>
      </c>
      <c r="E13" s="14" t="s">
        <v>70</v>
      </c>
      <c r="F13" s="14" t="s">
        <v>70</v>
      </c>
      <c r="G13" s="14" t="s">
        <v>70</v>
      </c>
      <c r="H13" s="14" t="s">
        <v>70</v>
      </c>
      <c r="I13" s="14" t="s">
        <v>70</v>
      </c>
      <c r="J13" s="14" t="s">
        <v>70</v>
      </c>
      <c r="K13" s="14" t="s">
        <v>70</v>
      </c>
      <c r="L13" s="14" t="s">
        <v>70</v>
      </c>
      <c r="M13" s="14" t="s">
        <v>70</v>
      </c>
      <c r="N13" s="14" t="s">
        <v>70</v>
      </c>
      <c r="O13" s="14" t="s">
        <v>70</v>
      </c>
      <c r="P13" s="38"/>
      <c r="Q13" s="19"/>
    </row>
    <row r="14" spans="1:17" ht="30" customHeight="1" x14ac:dyDescent="0.15">
      <c r="A14" s="17" t="s">
        <v>18</v>
      </c>
      <c r="B14" s="14" t="s">
        <v>70</v>
      </c>
      <c r="C14" s="14" t="s">
        <v>70</v>
      </c>
      <c r="D14" s="14" t="s">
        <v>70</v>
      </c>
      <c r="E14" s="14" t="s">
        <v>70</v>
      </c>
      <c r="F14" s="14" t="s">
        <v>70</v>
      </c>
      <c r="G14" s="14" t="s">
        <v>70</v>
      </c>
      <c r="H14" s="14" t="s">
        <v>70</v>
      </c>
      <c r="I14" s="14" t="s">
        <v>70</v>
      </c>
      <c r="J14" s="20">
        <v>8</v>
      </c>
      <c r="K14" s="20">
        <v>5508</v>
      </c>
      <c r="L14" s="20">
        <v>3987.1465295629823</v>
      </c>
      <c r="M14" s="14" t="s">
        <v>70</v>
      </c>
      <c r="N14" s="14" t="s">
        <v>70</v>
      </c>
      <c r="O14" s="14" t="s">
        <v>70</v>
      </c>
      <c r="P14" s="38"/>
      <c r="Q14" s="19"/>
    </row>
    <row r="15" spans="1:17" x14ac:dyDescent="0.15">
      <c r="A15" s="21"/>
      <c r="B15" s="22"/>
      <c r="C15" s="22"/>
      <c r="D15" s="22"/>
      <c r="E15" s="22"/>
      <c r="F15" s="22"/>
      <c r="G15" s="22"/>
      <c r="H15" s="22"/>
      <c r="I15" s="22"/>
      <c r="J15" s="22"/>
      <c r="K15" s="22"/>
      <c r="L15" s="22"/>
      <c r="M15" s="22"/>
      <c r="N15" s="22"/>
      <c r="O15" s="22"/>
    </row>
    <row r="16" spans="1:17" ht="12.75" customHeight="1" x14ac:dyDescent="0.15">
      <c r="A16" s="78" t="s">
        <v>111</v>
      </c>
      <c r="B16" s="78"/>
      <c r="C16" s="78"/>
      <c r="D16" s="78"/>
      <c r="E16" s="78"/>
      <c r="F16" s="78"/>
      <c r="G16" s="78"/>
      <c r="H16" s="78"/>
      <c r="I16" s="78"/>
      <c r="J16" s="78"/>
      <c r="K16" s="78"/>
      <c r="L16" s="78"/>
      <c r="M16" s="78"/>
      <c r="N16" s="78"/>
      <c r="O16" s="78"/>
    </row>
    <row r="17" spans="1:15" x14ac:dyDescent="0.15">
      <c r="A17" s="21"/>
      <c r="B17" s="22"/>
      <c r="C17" s="22"/>
      <c r="D17" s="22"/>
      <c r="E17" s="22"/>
      <c r="F17" s="22"/>
      <c r="G17" s="22"/>
      <c r="H17" s="22"/>
      <c r="I17" s="22"/>
      <c r="J17" s="22"/>
      <c r="K17" s="22"/>
      <c r="L17" s="22"/>
      <c r="M17" s="22"/>
      <c r="N17" s="22"/>
      <c r="O17" s="22"/>
    </row>
    <row r="18" spans="1:15" ht="60" customHeight="1" x14ac:dyDescent="0.15">
      <c r="A18" s="75" t="s">
        <v>85</v>
      </c>
      <c r="B18" s="75"/>
      <c r="C18" s="75"/>
      <c r="D18" s="75"/>
      <c r="E18" s="75"/>
      <c r="F18" s="75"/>
      <c r="G18" s="75"/>
      <c r="H18" s="75"/>
      <c r="I18" s="75"/>
      <c r="J18" s="75"/>
      <c r="K18" s="75"/>
      <c r="L18" s="75"/>
      <c r="M18" s="75"/>
      <c r="N18" s="75"/>
      <c r="O18" s="75"/>
    </row>
    <row r="19" spans="1:15" x14ac:dyDescent="0.15">
      <c r="A19" s="21"/>
      <c r="B19" s="22"/>
      <c r="C19" s="22"/>
      <c r="D19" s="22"/>
      <c r="E19" s="22"/>
      <c r="F19" s="22"/>
      <c r="G19" s="22"/>
      <c r="H19" s="22"/>
      <c r="I19" s="22"/>
      <c r="J19" s="22"/>
      <c r="K19" s="22"/>
      <c r="L19" s="22"/>
      <c r="M19" s="22"/>
      <c r="N19" s="22"/>
      <c r="O19" s="22"/>
    </row>
    <row r="20" spans="1:15" ht="30" customHeight="1" x14ac:dyDescent="0.15">
      <c r="A20" s="74" t="s">
        <v>152</v>
      </c>
      <c r="B20" s="74"/>
      <c r="C20" s="10"/>
      <c r="D20" s="10"/>
      <c r="E20" s="24"/>
    </row>
    <row r="21" spans="1:15" x14ac:dyDescent="0.15">
      <c r="A21" s="24"/>
      <c r="B21" s="24"/>
      <c r="C21" s="24"/>
      <c r="D21" s="24"/>
      <c r="E21" s="24"/>
      <c r="F21" s="24"/>
    </row>
    <row r="22" spans="1:15" x14ac:dyDescent="0.15">
      <c r="A22" s="22"/>
      <c r="B22" s="22"/>
      <c r="C22" s="22"/>
      <c r="D22" s="27"/>
      <c r="E22" s="22"/>
      <c r="F22" s="22"/>
    </row>
    <row r="23" spans="1:15" x14ac:dyDescent="0.15">
      <c r="A23" s="22"/>
      <c r="B23" s="22"/>
      <c r="C23" s="22"/>
      <c r="D23" s="22"/>
      <c r="E23" s="22"/>
      <c r="F23" s="22"/>
    </row>
    <row r="24" spans="1:15" x14ac:dyDescent="0.15">
      <c r="A24" s="22"/>
      <c r="B24" s="22"/>
      <c r="C24" s="22"/>
      <c r="D24" s="22"/>
      <c r="E24" s="22"/>
      <c r="F24" s="22"/>
    </row>
    <row r="25" spans="1:15" x14ac:dyDescent="0.15">
      <c r="A25" s="22"/>
      <c r="B25" s="22"/>
      <c r="C25" s="22"/>
      <c r="D25" s="22"/>
      <c r="E25" s="22"/>
      <c r="F25" s="22"/>
    </row>
    <row r="26" spans="1:15" x14ac:dyDescent="0.15">
      <c r="A26" s="22"/>
      <c r="B26" s="22"/>
      <c r="C26" s="22"/>
      <c r="D26" s="22"/>
      <c r="E26" s="22"/>
      <c r="F26" s="22"/>
    </row>
    <row r="27" spans="1:15" x14ac:dyDescent="0.15">
      <c r="A27" s="22"/>
      <c r="B27" s="22"/>
      <c r="C27" s="22"/>
      <c r="D27" s="22"/>
      <c r="E27" s="22"/>
      <c r="F27" s="22"/>
    </row>
    <row r="28" spans="1:15" x14ac:dyDescent="0.15">
      <c r="A28" s="22"/>
      <c r="B28" s="22"/>
      <c r="C28" s="22"/>
      <c r="D28" s="22"/>
      <c r="E28" s="22"/>
      <c r="F28" s="22"/>
    </row>
    <row r="29" spans="1:15" x14ac:dyDescent="0.15">
      <c r="A29" s="22"/>
      <c r="B29" s="22"/>
      <c r="C29" s="22"/>
      <c r="D29" s="22"/>
      <c r="E29" s="22"/>
      <c r="F29" s="22"/>
    </row>
    <row r="30" spans="1:15" x14ac:dyDescent="0.15">
      <c r="A30" s="22"/>
      <c r="B30" s="22"/>
      <c r="C30" s="22"/>
      <c r="D30" s="22"/>
      <c r="E30" s="22"/>
      <c r="F30" s="22"/>
    </row>
    <row r="31" spans="1:15" x14ac:dyDescent="0.15">
      <c r="A31" s="22"/>
      <c r="B31" s="22"/>
      <c r="C31" s="22"/>
      <c r="D31" s="22"/>
      <c r="E31" s="22"/>
      <c r="F31" s="22"/>
    </row>
    <row r="32" spans="1:15" x14ac:dyDescent="0.15">
      <c r="A32" s="22"/>
      <c r="B32" s="22"/>
      <c r="C32" s="22"/>
      <c r="D32" s="22"/>
      <c r="E32" s="22"/>
      <c r="F32" s="22"/>
    </row>
    <row r="33" spans="1:6" x14ac:dyDescent="0.15">
      <c r="A33" s="22"/>
      <c r="B33" s="22"/>
      <c r="C33" s="22"/>
      <c r="D33" s="22"/>
      <c r="E33" s="22"/>
      <c r="F33" s="22"/>
    </row>
    <row r="34" spans="1:6" x14ac:dyDescent="0.15">
      <c r="A34" s="22"/>
      <c r="B34" s="22"/>
      <c r="C34" s="22"/>
      <c r="D34" s="22"/>
      <c r="E34" s="22"/>
      <c r="F34" s="22"/>
    </row>
    <row r="35" spans="1:6" x14ac:dyDescent="0.15">
      <c r="A35" s="22"/>
      <c r="B35" s="22"/>
      <c r="C35" s="22"/>
      <c r="D35" s="22"/>
      <c r="E35" s="22"/>
      <c r="F35" s="22"/>
    </row>
    <row r="36" spans="1:6" x14ac:dyDescent="0.15">
      <c r="A36" s="22"/>
      <c r="B36" s="22"/>
      <c r="C36" s="22"/>
      <c r="D36" s="22"/>
      <c r="E36" s="22"/>
      <c r="F36" s="22"/>
    </row>
    <row r="37" spans="1:6" x14ac:dyDescent="0.15">
      <c r="A37" s="22"/>
      <c r="B37" s="22"/>
      <c r="C37" s="22"/>
      <c r="D37" s="22"/>
      <c r="E37" s="22"/>
      <c r="F37" s="22"/>
    </row>
    <row r="40" spans="1:6" x14ac:dyDescent="0.15">
      <c r="A40" s="26"/>
    </row>
  </sheetData>
  <mergeCells count="21">
    <mergeCell ref="A20:B20"/>
    <mergeCell ref="A18:O18"/>
    <mergeCell ref="B3:B4"/>
    <mergeCell ref="C3:C4"/>
    <mergeCell ref="D3:E3"/>
    <mergeCell ref="F3:F4"/>
    <mergeCell ref="G3:G4"/>
    <mergeCell ref="H3:I3"/>
    <mergeCell ref="J3:J4"/>
    <mergeCell ref="K3:K4"/>
    <mergeCell ref="L3:L4"/>
    <mergeCell ref="A16:O16"/>
    <mergeCell ref="A1:O1"/>
    <mergeCell ref="A2:A4"/>
    <mergeCell ref="B2:E2"/>
    <mergeCell ref="F2:I2"/>
    <mergeCell ref="J2:L2"/>
    <mergeCell ref="M2:O2"/>
    <mergeCell ref="M3:M4"/>
    <mergeCell ref="N3:N4"/>
    <mergeCell ref="O3:O4"/>
  </mergeCells>
  <hyperlinks>
    <hyperlink ref="A20:B20" location="'Table of Contents'!A1" display="Back to table of contents" xr:uid="{00000000-0004-0000-0F00-000000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38"/>
  <sheetViews>
    <sheetView showGridLines="0" zoomScale="75" zoomScaleNormal="75" workbookViewId="0">
      <selection sqref="A1:O1"/>
    </sheetView>
  </sheetViews>
  <sheetFormatPr baseColWidth="10" defaultColWidth="9.1640625" defaultRowHeight="16" x14ac:dyDescent="0.15"/>
  <cols>
    <col min="1" max="1" width="20.6640625" style="11" customWidth="1"/>
    <col min="2" max="15" width="16.6640625" style="11" customWidth="1"/>
    <col min="16" max="16384" width="9.1640625" style="11"/>
  </cols>
  <sheetData>
    <row r="1" spans="1:17" ht="40" customHeight="1" x14ac:dyDescent="0.15">
      <c r="A1" s="71" t="s">
        <v>26</v>
      </c>
      <c r="B1" s="71"/>
      <c r="C1" s="71"/>
      <c r="D1" s="71"/>
      <c r="E1" s="71"/>
      <c r="F1" s="71"/>
      <c r="G1" s="71"/>
      <c r="H1" s="71"/>
      <c r="I1" s="71"/>
      <c r="J1" s="71"/>
      <c r="K1" s="71"/>
      <c r="L1" s="71"/>
      <c r="M1" s="71"/>
      <c r="N1" s="71"/>
      <c r="O1" s="79"/>
      <c r="P1" s="35"/>
      <c r="Q1" s="25"/>
    </row>
    <row r="2" spans="1:17" ht="40" customHeight="1" x14ac:dyDescent="0.15">
      <c r="A2" s="72" t="s">
        <v>0</v>
      </c>
      <c r="B2" s="73" t="s">
        <v>130</v>
      </c>
      <c r="C2" s="73"/>
      <c r="D2" s="73"/>
      <c r="E2" s="73"/>
      <c r="F2" s="73" t="s">
        <v>2</v>
      </c>
      <c r="G2" s="73"/>
      <c r="H2" s="73"/>
      <c r="I2" s="73"/>
      <c r="J2" s="73" t="s">
        <v>3</v>
      </c>
      <c r="K2" s="73"/>
      <c r="L2" s="73"/>
      <c r="M2" s="73" t="s">
        <v>131</v>
      </c>
      <c r="N2" s="73"/>
      <c r="O2" s="85"/>
      <c r="P2" s="9"/>
      <c r="Q2" s="10"/>
    </row>
    <row r="3" spans="1:17" x14ac:dyDescent="0.15">
      <c r="A3" s="72"/>
      <c r="B3" s="76" t="s">
        <v>5</v>
      </c>
      <c r="C3" s="76" t="s">
        <v>6</v>
      </c>
      <c r="D3" s="73" t="s">
        <v>7</v>
      </c>
      <c r="E3" s="73"/>
      <c r="F3" s="73" t="s">
        <v>5</v>
      </c>
      <c r="G3" s="73" t="s">
        <v>6</v>
      </c>
      <c r="H3" s="73" t="s">
        <v>7</v>
      </c>
      <c r="I3" s="73"/>
      <c r="J3" s="73" t="s">
        <v>5</v>
      </c>
      <c r="K3" s="73" t="s">
        <v>6</v>
      </c>
      <c r="L3" s="73" t="s">
        <v>7</v>
      </c>
      <c r="M3" s="73" t="s">
        <v>5</v>
      </c>
      <c r="N3" s="73" t="s">
        <v>6</v>
      </c>
      <c r="O3" s="85" t="s">
        <v>7</v>
      </c>
      <c r="P3" s="89"/>
      <c r="Q3" s="90"/>
    </row>
    <row r="4" spans="1:17" ht="30" customHeight="1" x14ac:dyDescent="0.15">
      <c r="A4" s="72"/>
      <c r="B4" s="77"/>
      <c r="C4" s="77"/>
      <c r="D4" s="12" t="s">
        <v>8</v>
      </c>
      <c r="E4" s="12" t="s">
        <v>9</v>
      </c>
      <c r="F4" s="73"/>
      <c r="G4" s="73"/>
      <c r="H4" s="12" t="s">
        <v>8</v>
      </c>
      <c r="I4" s="12" t="s">
        <v>9</v>
      </c>
      <c r="J4" s="73"/>
      <c r="K4" s="73"/>
      <c r="L4" s="73"/>
      <c r="M4" s="73"/>
      <c r="N4" s="73"/>
      <c r="O4" s="85"/>
      <c r="P4" s="89"/>
      <c r="Q4" s="90"/>
    </row>
    <row r="5" spans="1:17" ht="30" customHeight="1" x14ac:dyDescent="0.15">
      <c r="A5" s="13" t="s">
        <v>10</v>
      </c>
      <c r="B5" s="14" t="s">
        <v>70</v>
      </c>
      <c r="C5" s="14" t="s">
        <v>70</v>
      </c>
      <c r="D5" s="14" t="s">
        <v>70</v>
      </c>
      <c r="E5" s="14" t="s">
        <v>70</v>
      </c>
      <c r="F5" s="14" t="s">
        <v>70</v>
      </c>
      <c r="G5" s="14" t="s">
        <v>70</v>
      </c>
      <c r="H5" s="14" t="s">
        <v>70</v>
      </c>
      <c r="I5" s="14" t="s">
        <v>70</v>
      </c>
      <c r="J5" s="14">
        <f t="shared" ref="J5:L5" si="0">SUM(J6:J14)</f>
        <v>34</v>
      </c>
      <c r="K5" s="14">
        <f t="shared" si="0"/>
        <v>54959</v>
      </c>
      <c r="L5" s="14">
        <f t="shared" si="0"/>
        <v>48940.880240021426</v>
      </c>
      <c r="M5" s="14" t="s">
        <v>24</v>
      </c>
      <c r="N5" s="14" t="s">
        <v>24</v>
      </c>
      <c r="O5" s="36" t="s">
        <v>24</v>
      </c>
      <c r="P5" s="37"/>
      <c r="Q5" s="16"/>
    </row>
    <row r="6" spans="1:17" ht="30" customHeight="1" x14ac:dyDescent="0.15">
      <c r="A6" s="17" t="s">
        <v>11</v>
      </c>
      <c r="B6" s="14" t="s">
        <v>70</v>
      </c>
      <c r="C6" s="14" t="s">
        <v>70</v>
      </c>
      <c r="D6" s="14" t="s">
        <v>70</v>
      </c>
      <c r="E6" s="14" t="s">
        <v>70</v>
      </c>
      <c r="F6" s="14" t="s">
        <v>70</v>
      </c>
      <c r="G6" s="14" t="s">
        <v>70</v>
      </c>
      <c r="H6" s="14" t="s">
        <v>70</v>
      </c>
      <c r="I6" s="14" t="s">
        <v>70</v>
      </c>
      <c r="J6" s="20">
        <v>4</v>
      </c>
      <c r="K6" s="20">
        <v>2370</v>
      </c>
      <c r="L6" s="20">
        <v>3836.9369999999999</v>
      </c>
      <c r="M6" s="20" t="s">
        <v>24</v>
      </c>
      <c r="N6" s="20" t="s">
        <v>24</v>
      </c>
      <c r="O6" s="20" t="s">
        <v>24</v>
      </c>
      <c r="P6" s="38"/>
      <c r="Q6" s="19"/>
    </row>
    <row r="7" spans="1:17" ht="30" customHeight="1" x14ac:dyDescent="0.15">
      <c r="A7" s="17" t="s">
        <v>12</v>
      </c>
      <c r="B7" s="14" t="s">
        <v>70</v>
      </c>
      <c r="C7" s="14" t="s">
        <v>70</v>
      </c>
      <c r="D7" s="14" t="s">
        <v>70</v>
      </c>
      <c r="E7" s="14" t="s">
        <v>70</v>
      </c>
      <c r="F7" s="14" t="s">
        <v>70</v>
      </c>
      <c r="G7" s="14" t="s">
        <v>70</v>
      </c>
      <c r="H7" s="14" t="s">
        <v>70</v>
      </c>
      <c r="I7" s="14" t="s">
        <v>70</v>
      </c>
      <c r="J7" s="20">
        <f>3+2</f>
        <v>5</v>
      </c>
      <c r="K7" s="20">
        <f>12955+13016</f>
        <v>25971</v>
      </c>
      <c r="L7" s="20">
        <f>3941.17477096169+3589.3</f>
        <v>7530.4747709616895</v>
      </c>
      <c r="M7" s="20" t="s">
        <v>24</v>
      </c>
      <c r="N7" s="20" t="s">
        <v>24</v>
      </c>
      <c r="O7" s="20" t="s">
        <v>24</v>
      </c>
      <c r="P7" s="38"/>
      <c r="Q7" s="19"/>
    </row>
    <row r="8" spans="1:17" ht="30" customHeight="1" x14ac:dyDescent="0.15">
      <c r="A8" s="17" t="s">
        <v>13</v>
      </c>
      <c r="B8" s="14" t="s">
        <v>70</v>
      </c>
      <c r="C8" s="14" t="s">
        <v>70</v>
      </c>
      <c r="D8" s="14" t="s">
        <v>70</v>
      </c>
      <c r="E8" s="14" t="s">
        <v>70</v>
      </c>
      <c r="F8" s="14" t="s">
        <v>70</v>
      </c>
      <c r="G8" s="14" t="s">
        <v>70</v>
      </c>
      <c r="H8" s="14" t="s">
        <v>70</v>
      </c>
      <c r="I8" s="14" t="s">
        <v>70</v>
      </c>
      <c r="J8" s="20" t="s">
        <v>70</v>
      </c>
      <c r="K8" s="20" t="s">
        <v>70</v>
      </c>
      <c r="L8" s="20" t="s">
        <v>70</v>
      </c>
      <c r="M8" s="20" t="s">
        <v>24</v>
      </c>
      <c r="N8" s="20" t="s">
        <v>24</v>
      </c>
      <c r="O8" s="20" t="s">
        <v>24</v>
      </c>
      <c r="P8" s="38"/>
      <c r="Q8" s="19"/>
    </row>
    <row r="9" spans="1:17" ht="30" customHeight="1" x14ac:dyDescent="0.15">
      <c r="A9" s="17" t="s">
        <v>14</v>
      </c>
      <c r="B9" s="14" t="s">
        <v>70</v>
      </c>
      <c r="C9" s="14" t="s">
        <v>70</v>
      </c>
      <c r="D9" s="14" t="s">
        <v>70</v>
      </c>
      <c r="E9" s="14" t="s">
        <v>70</v>
      </c>
      <c r="F9" s="14" t="s">
        <v>70</v>
      </c>
      <c r="G9" s="14" t="s">
        <v>70</v>
      </c>
      <c r="H9" s="14" t="s">
        <v>70</v>
      </c>
      <c r="I9" s="14" t="s">
        <v>70</v>
      </c>
      <c r="J9" s="20">
        <v>2</v>
      </c>
      <c r="K9" s="20">
        <v>6917</v>
      </c>
      <c r="L9" s="20">
        <v>776.71684998660589</v>
      </c>
      <c r="M9" s="20" t="s">
        <v>24</v>
      </c>
      <c r="N9" s="20" t="s">
        <v>24</v>
      </c>
      <c r="O9" s="20" t="s">
        <v>24</v>
      </c>
      <c r="P9" s="38"/>
      <c r="Q9" s="19"/>
    </row>
    <row r="10" spans="1:17" ht="30" customHeight="1" x14ac:dyDescent="0.15">
      <c r="A10" s="17" t="s">
        <v>15</v>
      </c>
      <c r="B10" s="14" t="s">
        <v>70</v>
      </c>
      <c r="C10" s="14" t="s">
        <v>70</v>
      </c>
      <c r="D10" s="14" t="s">
        <v>70</v>
      </c>
      <c r="E10" s="14" t="s">
        <v>70</v>
      </c>
      <c r="F10" s="14" t="s">
        <v>70</v>
      </c>
      <c r="G10" s="14" t="s">
        <v>70</v>
      </c>
      <c r="H10" s="14" t="s">
        <v>70</v>
      </c>
      <c r="I10" s="14" t="s">
        <v>70</v>
      </c>
      <c r="J10" s="20">
        <f>4+1</f>
        <v>5</v>
      </c>
      <c r="K10" s="20">
        <f>518+13048</f>
        <v>13566</v>
      </c>
      <c r="L10" s="20">
        <f>1935.51857353335+23868.33</f>
        <v>25803.848573533352</v>
      </c>
      <c r="M10" s="20" t="s">
        <v>24</v>
      </c>
      <c r="N10" s="20" t="s">
        <v>24</v>
      </c>
      <c r="O10" s="20" t="s">
        <v>24</v>
      </c>
      <c r="P10" s="38"/>
      <c r="Q10" s="19"/>
    </row>
    <row r="11" spans="1:17" ht="30" customHeight="1" x14ac:dyDescent="0.15">
      <c r="A11" s="17" t="s">
        <v>69</v>
      </c>
      <c r="B11" s="14" t="s">
        <v>70</v>
      </c>
      <c r="C11" s="14" t="s">
        <v>70</v>
      </c>
      <c r="D11" s="14" t="s">
        <v>70</v>
      </c>
      <c r="E11" s="14" t="s">
        <v>70</v>
      </c>
      <c r="F11" s="14" t="s">
        <v>70</v>
      </c>
      <c r="G11" s="14" t="s">
        <v>70</v>
      </c>
      <c r="H11" s="14" t="s">
        <v>70</v>
      </c>
      <c r="I11" s="14" t="s">
        <v>70</v>
      </c>
      <c r="J11" s="20">
        <v>8</v>
      </c>
      <c r="K11" s="20">
        <v>5532</v>
      </c>
      <c r="L11" s="20">
        <v>9940.7930538440942</v>
      </c>
      <c r="M11" s="20" t="s">
        <v>24</v>
      </c>
      <c r="N11" s="20" t="s">
        <v>24</v>
      </c>
      <c r="O11" s="20" t="s">
        <v>24</v>
      </c>
      <c r="P11" s="38"/>
      <c r="Q11" s="19"/>
    </row>
    <row r="12" spans="1:17" ht="30" customHeight="1" x14ac:dyDescent="0.15">
      <c r="A12" s="17" t="s">
        <v>16</v>
      </c>
      <c r="B12" s="14" t="s">
        <v>70</v>
      </c>
      <c r="C12" s="14" t="s">
        <v>70</v>
      </c>
      <c r="D12" s="14" t="s">
        <v>70</v>
      </c>
      <c r="E12" s="14" t="s">
        <v>70</v>
      </c>
      <c r="F12" s="14" t="s">
        <v>70</v>
      </c>
      <c r="G12" s="14" t="s">
        <v>70</v>
      </c>
      <c r="H12" s="14" t="s">
        <v>70</v>
      </c>
      <c r="I12" s="14" t="s">
        <v>70</v>
      </c>
      <c r="J12" s="20" t="s">
        <v>70</v>
      </c>
      <c r="K12" s="20" t="s">
        <v>70</v>
      </c>
      <c r="L12" s="20" t="s">
        <v>70</v>
      </c>
      <c r="M12" s="20" t="s">
        <v>24</v>
      </c>
      <c r="N12" s="20" t="s">
        <v>24</v>
      </c>
      <c r="O12" s="20" t="s">
        <v>24</v>
      </c>
      <c r="P12" s="38"/>
      <c r="Q12" s="19"/>
    </row>
    <row r="13" spans="1:17" ht="30" customHeight="1" x14ac:dyDescent="0.15">
      <c r="A13" s="17" t="s">
        <v>17</v>
      </c>
      <c r="B13" s="14" t="s">
        <v>70</v>
      </c>
      <c r="C13" s="14" t="s">
        <v>70</v>
      </c>
      <c r="D13" s="14" t="s">
        <v>70</v>
      </c>
      <c r="E13" s="14" t="s">
        <v>70</v>
      </c>
      <c r="F13" s="14" t="s">
        <v>70</v>
      </c>
      <c r="G13" s="14" t="s">
        <v>70</v>
      </c>
      <c r="H13" s="14" t="s">
        <v>70</v>
      </c>
      <c r="I13" s="14" t="s">
        <v>70</v>
      </c>
      <c r="J13" s="20">
        <v>3</v>
      </c>
      <c r="K13" s="20">
        <v>67</v>
      </c>
      <c r="L13" s="20">
        <v>172.33149343691403</v>
      </c>
      <c r="M13" s="20" t="s">
        <v>24</v>
      </c>
      <c r="N13" s="20" t="s">
        <v>24</v>
      </c>
      <c r="O13" s="20" t="s">
        <v>24</v>
      </c>
      <c r="P13" s="38"/>
      <c r="Q13" s="19"/>
    </row>
    <row r="14" spans="1:17" ht="30" customHeight="1" x14ac:dyDescent="0.15">
      <c r="A14" s="17" t="s">
        <v>18</v>
      </c>
      <c r="B14" s="14" t="s">
        <v>70</v>
      </c>
      <c r="C14" s="14" t="s">
        <v>70</v>
      </c>
      <c r="D14" s="14" t="s">
        <v>70</v>
      </c>
      <c r="E14" s="14" t="s">
        <v>70</v>
      </c>
      <c r="F14" s="14" t="s">
        <v>70</v>
      </c>
      <c r="G14" s="14" t="s">
        <v>70</v>
      </c>
      <c r="H14" s="14" t="s">
        <v>70</v>
      </c>
      <c r="I14" s="14" t="s">
        <v>70</v>
      </c>
      <c r="J14" s="20">
        <v>7</v>
      </c>
      <c r="K14" s="20">
        <v>536</v>
      </c>
      <c r="L14" s="20">
        <v>879.77849825877308</v>
      </c>
      <c r="M14" s="20" t="s">
        <v>24</v>
      </c>
      <c r="N14" s="20" t="s">
        <v>24</v>
      </c>
      <c r="O14" s="20" t="s">
        <v>24</v>
      </c>
      <c r="P14" s="38"/>
      <c r="Q14" s="19"/>
    </row>
    <row r="15" spans="1:17" x14ac:dyDescent="0.15">
      <c r="A15" s="21"/>
      <c r="B15" s="22"/>
      <c r="C15" s="22"/>
      <c r="D15" s="22"/>
      <c r="E15" s="22"/>
      <c r="F15" s="22"/>
      <c r="G15" s="22"/>
      <c r="H15" s="22"/>
      <c r="I15" s="22"/>
      <c r="J15" s="22"/>
      <c r="K15" s="22"/>
      <c r="L15" s="22"/>
      <c r="M15" s="22"/>
      <c r="N15" s="22"/>
      <c r="O15" s="22"/>
    </row>
    <row r="16" spans="1:17" ht="12.75" customHeight="1" x14ac:dyDescent="0.15">
      <c r="A16" s="78" t="s">
        <v>111</v>
      </c>
      <c r="B16" s="78"/>
      <c r="C16" s="78"/>
      <c r="D16" s="78"/>
      <c r="E16" s="78"/>
      <c r="F16" s="78"/>
      <c r="G16" s="78"/>
      <c r="H16" s="78"/>
      <c r="I16" s="78"/>
      <c r="J16" s="78"/>
      <c r="K16" s="78"/>
      <c r="L16" s="78"/>
      <c r="M16" s="78"/>
      <c r="N16" s="78"/>
      <c r="O16" s="78"/>
    </row>
    <row r="17" spans="1:15" x14ac:dyDescent="0.15">
      <c r="A17" s="21"/>
      <c r="B17" s="22"/>
      <c r="C17" s="22"/>
      <c r="D17" s="22"/>
      <c r="E17" s="22"/>
      <c r="F17" s="22"/>
      <c r="G17" s="22"/>
      <c r="H17" s="22"/>
      <c r="I17" s="22"/>
      <c r="J17" s="22"/>
      <c r="K17" s="22"/>
      <c r="L17" s="22"/>
      <c r="M17" s="22"/>
      <c r="N17" s="22"/>
      <c r="O17" s="22"/>
    </row>
    <row r="18" spans="1:15" ht="32.25" customHeight="1" x14ac:dyDescent="0.15">
      <c r="A18" s="75" t="s">
        <v>86</v>
      </c>
      <c r="B18" s="75"/>
      <c r="C18" s="75"/>
      <c r="D18" s="75"/>
      <c r="E18" s="75"/>
      <c r="F18" s="75"/>
      <c r="G18" s="75"/>
      <c r="H18" s="75"/>
      <c r="I18" s="75"/>
      <c r="J18" s="75"/>
      <c r="K18" s="75"/>
      <c r="L18" s="75"/>
      <c r="M18" s="75"/>
      <c r="N18" s="75"/>
      <c r="O18" s="75"/>
    </row>
    <row r="19" spans="1:15" s="45" customFormat="1" x14ac:dyDescent="0.15">
      <c r="A19" s="88" t="s">
        <v>87</v>
      </c>
      <c r="B19" s="88"/>
      <c r="C19" s="88"/>
      <c r="D19" s="88"/>
      <c r="E19" s="88"/>
      <c r="F19" s="88"/>
      <c r="G19" s="88"/>
      <c r="H19" s="88"/>
      <c r="I19" s="88"/>
      <c r="J19" s="88"/>
      <c r="K19" s="88"/>
      <c r="L19" s="88"/>
      <c r="M19" s="88"/>
      <c r="N19" s="88"/>
      <c r="O19" s="88"/>
    </row>
    <row r="20" spans="1:15" x14ac:dyDescent="0.15">
      <c r="A20" s="22"/>
      <c r="B20" s="22"/>
      <c r="C20" s="22"/>
      <c r="D20" s="22"/>
      <c r="E20" s="22"/>
    </row>
    <row r="21" spans="1:15" ht="30" customHeight="1" x14ac:dyDescent="0.15">
      <c r="A21" s="74" t="s">
        <v>152</v>
      </c>
      <c r="B21" s="74"/>
      <c r="C21" s="22"/>
      <c r="D21" s="22"/>
      <c r="E21" s="22"/>
      <c r="F21" s="22"/>
    </row>
    <row r="22" spans="1:15" x14ac:dyDescent="0.15">
      <c r="A22" s="22"/>
      <c r="B22" s="22"/>
      <c r="C22" s="22"/>
      <c r="D22" s="22"/>
      <c r="E22" s="22"/>
      <c r="F22" s="22"/>
    </row>
    <row r="23" spans="1:15" x14ac:dyDescent="0.15">
      <c r="A23" s="22"/>
      <c r="B23" s="22"/>
      <c r="C23" s="22"/>
      <c r="D23" s="22"/>
      <c r="E23" s="22"/>
      <c r="F23" s="22"/>
    </row>
    <row r="24" spans="1:15" x14ac:dyDescent="0.15">
      <c r="A24" s="22"/>
      <c r="B24" s="22"/>
      <c r="C24" s="22"/>
      <c r="D24" s="22"/>
      <c r="E24" s="22"/>
      <c r="F24" s="22"/>
    </row>
    <row r="25" spans="1:15" x14ac:dyDescent="0.15">
      <c r="A25" s="22"/>
      <c r="B25" s="22"/>
      <c r="C25" s="22"/>
      <c r="D25" s="22"/>
      <c r="E25" s="22"/>
      <c r="F25" s="22"/>
    </row>
    <row r="26" spans="1:15" x14ac:dyDescent="0.15">
      <c r="A26" s="22"/>
      <c r="B26" s="22"/>
      <c r="C26" s="22"/>
      <c r="D26" s="22"/>
      <c r="E26" s="22"/>
      <c r="F26" s="22"/>
    </row>
    <row r="27" spans="1:15" x14ac:dyDescent="0.15">
      <c r="A27" s="22"/>
      <c r="B27" s="22"/>
      <c r="C27" s="22"/>
      <c r="D27" s="22"/>
      <c r="E27" s="22"/>
      <c r="F27" s="22"/>
    </row>
    <row r="28" spans="1:15" x14ac:dyDescent="0.15">
      <c r="A28" s="22"/>
      <c r="B28" s="22"/>
      <c r="C28" s="22"/>
      <c r="D28" s="22"/>
      <c r="E28" s="22"/>
      <c r="F28" s="22"/>
    </row>
    <row r="29" spans="1:15" x14ac:dyDescent="0.15">
      <c r="A29" s="22"/>
      <c r="B29" s="22"/>
      <c r="C29" s="22"/>
      <c r="D29" s="22"/>
      <c r="E29" s="22"/>
      <c r="F29" s="22"/>
    </row>
    <row r="30" spans="1:15" x14ac:dyDescent="0.15">
      <c r="A30" s="22"/>
      <c r="B30" s="22"/>
      <c r="C30" s="22"/>
      <c r="D30" s="22"/>
      <c r="E30" s="22"/>
      <c r="F30" s="22"/>
    </row>
    <row r="31" spans="1:15" x14ac:dyDescent="0.15">
      <c r="A31" s="22"/>
      <c r="B31" s="22"/>
      <c r="C31" s="22"/>
      <c r="D31" s="22"/>
      <c r="E31" s="22"/>
      <c r="F31" s="22"/>
    </row>
    <row r="32" spans="1:15" x14ac:dyDescent="0.15">
      <c r="A32" s="22"/>
      <c r="B32" s="22"/>
      <c r="C32" s="22"/>
      <c r="D32" s="22"/>
      <c r="E32" s="22"/>
      <c r="F32" s="22"/>
    </row>
    <row r="33" spans="1:6" x14ac:dyDescent="0.15">
      <c r="A33" s="22"/>
      <c r="B33" s="22"/>
      <c r="C33" s="22"/>
      <c r="D33" s="22"/>
      <c r="E33" s="22"/>
      <c r="F33" s="22"/>
    </row>
    <row r="34" spans="1:6" x14ac:dyDescent="0.15">
      <c r="A34" s="22"/>
      <c r="B34" s="22"/>
      <c r="C34" s="22"/>
      <c r="D34" s="22"/>
      <c r="E34" s="22"/>
      <c r="F34" s="22"/>
    </row>
    <row r="35" spans="1:6" x14ac:dyDescent="0.15">
      <c r="A35" s="22"/>
      <c r="B35" s="22"/>
      <c r="C35" s="22"/>
      <c r="D35" s="22"/>
      <c r="E35" s="22"/>
      <c r="F35" s="22"/>
    </row>
    <row r="36" spans="1:6" x14ac:dyDescent="0.15">
      <c r="A36" s="25"/>
      <c r="B36" s="25"/>
      <c r="C36" s="25"/>
      <c r="D36" s="25"/>
      <c r="E36" s="25"/>
    </row>
    <row r="38" spans="1:6" x14ac:dyDescent="0.15">
      <c r="A38" s="26"/>
    </row>
  </sheetData>
  <mergeCells count="24">
    <mergeCell ref="A21:B21"/>
    <mergeCell ref="P3:P4"/>
    <mergeCell ref="Q3:Q4"/>
    <mergeCell ref="A18:O18"/>
    <mergeCell ref="A19:O19"/>
    <mergeCell ref="B3:B4"/>
    <mergeCell ref="C3:C4"/>
    <mergeCell ref="D3:E3"/>
    <mergeCell ref="F3:F4"/>
    <mergeCell ref="G3:G4"/>
    <mergeCell ref="H3:I3"/>
    <mergeCell ref="J3:J4"/>
    <mergeCell ref="K3:K4"/>
    <mergeCell ref="L3:L4"/>
    <mergeCell ref="A16:O16"/>
    <mergeCell ref="A1:O1"/>
    <mergeCell ref="A2:A4"/>
    <mergeCell ref="B2:E2"/>
    <mergeCell ref="F2:I2"/>
    <mergeCell ref="J2:L2"/>
    <mergeCell ref="M2:O2"/>
    <mergeCell ref="M3:M4"/>
    <mergeCell ref="N3:N4"/>
    <mergeCell ref="O3:O4"/>
  </mergeCells>
  <hyperlinks>
    <hyperlink ref="A21:B21" location="'Table of Contents'!A1" display="Back to table of contents" xr:uid="{00000000-0004-0000-1000-000000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41"/>
  <sheetViews>
    <sheetView showGridLines="0" zoomScale="75" zoomScaleNormal="75" workbookViewId="0">
      <selection activeCell="P6" sqref="P6"/>
    </sheetView>
  </sheetViews>
  <sheetFormatPr baseColWidth="10" defaultColWidth="9.1640625" defaultRowHeight="16" x14ac:dyDescent="0.15"/>
  <cols>
    <col min="1" max="1" width="20.6640625" style="11" customWidth="1"/>
    <col min="2" max="15" width="16.6640625" style="11" customWidth="1"/>
    <col min="16" max="16" width="11.5" style="11" bestFit="1" customWidth="1"/>
    <col min="17" max="16384" width="9.1640625" style="11"/>
  </cols>
  <sheetData>
    <row r="1" spans="1:17" ht="40" customHeight="1" x14ac:dyDescent="0.15">
      <c r="A1" s="71" t="s">
        <v>27</v>
      </c>
      <c r="B1" s="71"/>
      <c r="C1" s="71"/>
      <c r="D1" s="71"/>
      <c r="E1" s="71"/>
      <c r="F1" s="71"/>
      <c r="G1" s="71"/>
      <c r="H1" s="71"/>
      <c r="I1" s="71"/>
      <c r="J1" s="71"/>
      <c r="K1" s="71"/>
      <c r="L1" s="71"/>
      <c r="M1" s="71"/>
      <c r="N1" s="71"/>
      <c r="O1" s="79"/>
      <c r="P1" s="35"/>
      <c r="Q1" s="25"/>
    </row>
    <row r="2" spans="1:17" ht="40" customHeight="1" x14ac:dyDescent="0.15">
      <c r="A2" s="72" t="s">
        <v>0</v>
      </c>
      <c r="B2" s="73" t="s">
        <v>130</v>
      </c>
      <c r="C2" s="73"/>
      <c r="D2" s="73"/>
      <c r="E2" s="73"/>
      <c r="F2" s="73" t="s">
        <v>2</v>
      </c>
      <c r="G2" s="73"/>
      <c r="H2" s="73"/>
      <c r="I2" s="73"/>
      <c r="J2" s="73" t="s">
        <v>3</v>
      </c>
      <c r="K2" s="73"/>
      <c r="L2" s="73"/>
      <c r="M2" s="73" t="s">
        <v>4</v>
      </c>
      <c r="N2" s="73"/>
      <c r="O2" s="85"/>
      <c r="P2" s="9"/>
      <c r="Q2" s="10"/>
    </row>
    <row r="3" spans="1:17" x14ac:dyDescent="0.15">
      <c r="A3" s="72"/>
      <c r="B3" s="76" t="s">
        <v>5</v>
      </c>
      <c r="C3" s="76" t="s">
        <v>6</v>
      </c>
      <c r="D3" s="73" t="s">
        <v>7</v>
      </c>
      <c r="E3" s="73"/>
      <c r="F3" s="73" t="s">
        <v>5</v>
      </c>
      <c r="G3" s="73" t="s">
        <v>6</v>
      </c>
      <c r="H3" s="73" t="s">
        <v>7</v>
      </c>
      <c r="I3" s="73"/>
      <c r="J3" s="73" t="s">
        <v>5</v>
      </c>
      <c r="K3" s="73" t="s">
        <v>6</v>
      </c>
      <c r="L3" s="73" t="s">
        <v>7</v>
      </c>
      <c r="M3" s="73" t="s">
        <v>127</v>
      </c>
      <c r="N3" s="73" t="s">
        <v>6</v>
      </c>
      <c r="O3" s="85" t="s">
        <v>7</v>
      </c>
      <c r="P3" s="89"/>
      <c r="Q3" s="90"/>
    </row>
    <row r="4" spans="1:17" ht="30" customHeight="1" x14ac:dyDescent="0.15">
      <c r="A4" s="72"/>
      <c r="B4" s="77"/>
      <c r="C4" s="77"/>
      <c r="D4" s="12" t="s">
        <v>8</v>
      </c>
      <c r="E4" s="12" t="s">
        <v>9</v>
      </c>
      <c r="F4" s="73"/>
      <c r="G4" s="73"/>
      <c r="H4" s="12" t="s">
        <v>8</v>
      </c>
      <c r="I4" s="12" t="s">
        <v>9</v>
      </c>
      <c r="J4" s="73"/>
      <c r="K4" s="73"/>
      <c r="L4" s="73"/>
      <c r="M4" s="73"/>
      <c r="N4" s="73"/>
      <c r="O4" s="85"/>
      <c r="P4" s="89"/>
      <c r="Q4" s="90"/>
    </row>
    <row r="5" spans="1:17" ht="30" customHeight="1" x14ac:dyDescent="0.15">
      <c r="A5" s="13" t="s">
        <v>10</v>
      </c>
      <c r="B5" s="14">
        <f t="shared" ref="B5:L5" si="0">SUM(B6:B14)</f>
        <v>7</v>
      </c>
      <c r="C5" s="14">
        <f t="shared" si="0"/>
        <v>276892</v>
      </c>
      <c r="D5" s="14">
        <f t="shared" si="0"/>
        <v>156955.41131105399</v>
      </c>
      <c r="E5" s="14">
        <f t="shared" si="0"/>
        <v>172013.58666574705</v>
      </c>
      <c r="F5" s="20" t="s">
        <v>70</v>
      </c>
      <c r="G5" s="20" t="s">
        <v>70</v>
      </c>
      <c r="H5" s="20" t="s">
        <v>70</v>
      </c>
      <c r="I5" s="20" t="s">
        <v>70</v>
      </c>
      <c r="J5" s="14">
        <f t="shared" si="0"/>
        <v>10</v>
      </c>
      <c r="K5" s="14">
        <f t="shared" si="0"/>
        <v>250019</v>
      </c>
      <c r="L5" s="14">
        <f t="shared" si="0"/>
        <v>69167.434071979442</v>
      </c>
      <c r="M5" s="20" t="s">
        <v>70</v>
      </c>
      <c r="N5" s="20" t="s">
        <v>70</v>
      </c>
      <c r="O5" s="20" t="s">
        <v>70</v>
      </c>
      <c r="P5" s="15">
        <f>D5+L5</f>
        <v>226122.84538303345</v>
      </c>
      <c r="Q5" s="16"/>
    </row>
    <row r="6" spans="1:17" ht="30" customHeight="1" x14ac:dyDescent="0.15">
      <c r="A6" s="17" t="s">
        <v>11</v>
      </c>
      <c r="B6" s="20">
        <v>1</v>
      </c>
      <c r="C6" s="20">
        <v>77838</v>
      </c>
      <c r="D6" s="20">
        <v>86215.218508997437</v>
      </c>
      <c r="E6" s="20">
        <v>80607.969151670957</v>
      </c>
      <c r="F6" s="20" t="s">
        <v>70</v>
      </c>
      <c r="G6" s="20" t="s">
        <v>70</v>
      </c>
      <c r="H6" s="20" t="s">
        <v>70</v>
      </c>
      <c r="I6" s="20" t="s">
        <v>70</v>
      </c>
      <c r="J6" s="20" t="s">
        <v>70</v>
      </c>
      <c r="K6" s="20" t="s">
        <v>70</v>
      </c>
      <c r="L6" s="20" t="s">
        <v>70</v>
      </c>
      <c r="M6" s="20" t="s">
        <v>70</v>
      </c>
      <c r="N6" s="20" t="s">
        <v>70</v>
      </c>
      <c r="O6" s="20" t="s">
        <v>70</v>
      </c>
      <c r="P6" s="38"/>
      <c r="Q6" s="19"/>
    </row>
    <row r="7" spans="1:17" ht="30" customHeight="1" x14ac:dyDescent="0.15">
      <c r="A7" s="17" t="s">
        <v>12</v>
      </c>
      <c r="B7" s="20">
        <v>3</v>
      </c>
      <c r="C7" s="20">
        <v>115868</v>
      </c>
      <c r="D7" s="20">
        <v>9483.5732647814912</v>
      </c>
      <c r="E7" s="20">
        <v>11865.386151608214</v>
      </c>
      <c r="F7" s="20" t="s">
        <v>70</v>
      </c>
      <c r="G7" s="20" t="s">
        <v>70</v>
      </c>
      <c r="H7" s="20" t="s">
        <v>70</v>
      </c>
      <c r="I7" s="20" t="s">
        <v>70</v>
      </c>
      <c r="J7" s="20">
        <v>2</v>
      </c>
      <c r="K7" s="20">
        <v>12026</v>
      </c>
      <c r="L7" s="20">
        <v>2070.9511568123394</v>
      </c>
      <c r="M7" s="20" t="s">
        <v>70</v>
      </c>
      <c r="N7" s="20" t="s">
        <v>70</v>
      </c>
      <c r="O7" s="20" t="s">
        <v>70</v>
      </c>
      <c r="P7" s="38"/>
      <c r="Q7" s="19"/>
    </row>
    <row r="8" spans="1:17" ht="30" customHeight="1" x14ac:dyDescent="0.15">
      <c r="A8" s="17" t="s">
        <v>13</v>
      </c>
      <c r="B8" s="20" t="s">
        <v>70</v>
      </c>
      <c r="C8" s="20" t="s">
        <v>70</v>
      </c>
      <c r="D8" s="20" t="s">
        <v>70</v>
      </c>
      <c r="E8" s="20" t="s">
        <v>70</v>
      </c>
      <c r="F8" s="20" t="s">
        <v>70</v>
      </c>
      <c r="G8" s="20" t="s">
        <v>70</v>
      </c>
      <c r="H8" s="20" t="s">
        <v>70</v>
      </c>
      <c r="I8" s="20" t="s">
        <v>70</v>
      </c>
      <c r="J8" s="20">
        <v>1</v>
      </c>
      <c r="K8" s="20">
        <v>705</v>
      </c>
      <c r="L8" s="20">
        <v>7982.133676092546</v>
      </c>
      <c r="M8" s="20" t="s">
        <v>70</v>
      </c>
      <c r="N8" s="20" t="s">
        <v>70</v>
      </c>
      <c r="O8" s="20" t="s">
        <v>70</v>
      </c>
      <c r="P8" s="38"/>
      <c r="Q8" s="19"/>
    </row>
    <row r="9" spans="1:17" ht="30" customHeight="1" x14ac:dyDescent="0.15">
      <c r="A9" s="17" t="s">
        <v>14</v>
      </c>
      <c r="B9" s="20" t="s">
        <v>70</v>
      </c>
      <c r="C9" s="20" t="s">
        <v>70</v>
      </c>
      <c r="D9" s="20" t="s">
        <v>70</v>
      </c>
      <c r="E9" s="20" t="s">
        <v>70</v>
      </c>
      <c r="F9" s="20" t="s">
        <v>70</v>
      </c>
      <c r="G9" s="20" t="s">
        <v>70</v>
      </c>
      <c r="H9" s="20" t="s">
        <v>70</v>
      </c>
      <c r="I9" s="20" t="s">
        <v>70</v>
      </c>
      <c r="J9" s="20" t="s">
        <v>70</v>
      </c>
      <c r="K9" s="20" t="s">
        <v>70</v>
      </c>
      <c r="L9" s="20" t="s">
        <v>70</v>
      </c>
      <c r="M9" s="20" t="s">
        <v>70</v>
      </c>
      <c r="N9" s="20" t="s">
        <v>70</v>
      </c>
      <c r="O9" s="20" t="s">
        <v>70</v>
      </c>
      <c r="P9" s="38"/>
      <c r="Q9" s="19"/>
    </row>
    <row r="10" spans="1:17" ht="30" customHeight="1" x14ac:dyDescent="0.15">
      <c r="A10" s="17" t="s">
        <v>15</v>
      </c>
      <c r="B10" s="20">
        <v>3</v>
      </c>
      <c r="C10" s="20">
        <v>83186</v>
      </c>
      <c r="D10" s="20">
        <v>61256.619537275066</v>
      </c>
      <c r="E10" s="20">
        <v>79540.231362467879</v>
      </c>
      <c r="F10" s="20" t="s">
        <v>70</v>
      </c>
      <c r="G10" s="20" t="s">
        <v>70</v>
      </c>
      <c r="H10" s="20" t="s">
        <v>70</v>
      </c>
      <c r="I10" s="20" t="s">
        <v>70</v>
      </c>
      <c r="J10" s="20" t="s">
        <v>70</v>
      </c>
      <c r="K10" s="20" t="s">
        <v>70</v>
      </c>
      <c r="L10" s="20" t="s">
        <v>70</v>
      </c>
      <c r="M10" s="20" t="s">
        <v>70</v>
      </c>
      <c r="N10" s="20" t="s">
        <v>70</v>
      </c>
      <c r="O10" s="20" t="s">
        <v>70</v>
      </c>
      <c r="P10" s="38"/>
      <c r="Q10" s="19"/>
    </row>
    <row r="11" spans="1:17" ht="30" customHeight="1" x14ac:dyDescent="0.15">
      <c r="A11" s="17" t="s">
        <v>69</v>
      </c>
      <c r="B11" s="20" t="s">
        <v>70</v>
      </c>
      <c r="C11" s="20" t="s">
        <v>70</v>
      </c>
      <c r="D11" s="20" t="s">
        <v>70</v>
      </c>
      <c r="E11" s="20" t="s">
        <v>70</v>
      </c>
      <c r="F11" s="20" t="s">
        <v>70</v>
      </c>
      <c r="G11" s="20" t="s">
        <v>70</v>
      </c>
      <c r="H11" s="20" t="s">
        <v>70</v>
      </c>
      <c r="I11" s="20" t="s">
        <v>70</v>
      </c>
      <c r="J11" s="20">
        <v>3</v>
      </c>
      <c r="K11" s="20">
        <v>81471</v>
      </c>
      <c r="L11" s="20">
        <v>50511.718133676084</v>
      </c>
      <c r="M11" s="20" t="s">
        <v>70</v>
      </c>
      <c r="N11" s="20" t="s">
        <v>70</v>
      </c>
      <c r="O11" s="20" t="s">
        <v>70</v>
      </c>
      <c r="P11" s="38"/>
      <c r="Q11" s="19"/>
    </row>
    <row r="12" spans="1:17" ht="30" customHeight="1" x14ac:dyDescent="0.15">
      <c r="A12" s="17" t="s">
        <v>16</v>
      </c>
      <c r="B12" s="20" t="s">
        <v>70</v>
      </c>
      <c r="C12" s="20" t="s">
        <v>70</v>
      </c>
      <c r="D12" s="20" t="s">
        <v>70</v>
      </c>
      <c r="E12" s="20" t="s">
        <v>70</v>
      </c>
      <c r="F12" s="20" t="s">
        <v>70</v>
      </c>
      <c r="G12" s="20" t="s">
        <v>70</v>
      </c>
      <c r="H12" s="20" t="s">
        <v>70</v>
      </c>
      <c r="I12" s="20" t="s">
        <v>70</v>
      </c>
      <c r="J12" s="20">
        <v>1</v>
      </c>
      <c r="K12" s="20">
        <v>143050</v>
      </c>
      <c r="L12" s="20">
        <v>7262.8868894601546</v>
      </c>
      <c r="M12" s="20" t="s">
        <v>70</v>
      </c>
      <c r="N12" s="20" t="s">
        <v>70</v>
      </c>
      <c r="O12" s="20" t="s">
        <v>70</v>
      </c>
      <c r="P12" s="38"/>
      <c r="Q12" s="19"/>
    </row>
    <row r="13" spans="1:17" ht="30" customHeight="1" x14ac:dyDescent="0.15">
      <c r="A13" s="17" t="s">
        <v>17</v>
      </c>
      <c r="B13" s="20" t="s">
        <v>70</v>
      </c>
      <c r="C13" s="20" t="s">
        <v>70</v>
      </c>
      <c r="D13" s="20" t="s">
        <v>70</v>
      </c>
      <c r="E13" s="20" t="s">
        <v>70</v>
      </c>
      <c r="F13" s="20" t="s">
        <v>70</v>
      </c>
      <c r="G13" s="20" t="s">
        <v>70</v>
      </c>
      <c r="H13" s="20" t="s">
        <v>70</v>
      </c>
      <c r="I13" s="20" t="s">
        <v>70</v>
      </c>
      <c r="J13" s="20">
        <v>1</v>
      </c>
      <c r="K13" s="20">
        <v>139</v>
      </c>
      <c r="L13" s="20">
        <v>903.97557840616969</v>
      </c>
      <c r="M13" s="20" t="s">
        <v>70</v>
      </c>
      <c r="N13" s="20" t="s">
        <v>70</v>
      </c>
      <c r="O13" s="20" t="s">
        <v>70</v>
      </c>
      <c r="P13" s="38"/>
      <c r="Q13" s="19"/>
    </row>
    <row r="14" spans="1:17" ht="30" customHeight="1" x14ac:dyDescent="0.15">
      <c r="A14" s="17" t="s">
        <v>18</v>
      </c>
      <c r="B14" s="20" t="s">
        <v>70</v>
      </c>
      <c r="C14" s="20" t="s">
        <v>70</v>
      </c>
      <c r="D14" s="20" t="s">
        <v>70</v>
      </c>
      <c r="E14" s="20" t="s">
        <v>70</v>
      </c>
      <c r="F14" s="20" t="s">
        <v>70</v>
      </c>
      <c r="G14" s="20" t="s">
        <v>70</v>
      </c>
      <c r="H14" s="20" t="s">
        <v>70</v>
      </c>
      <c r="I14" s="20" t="s">
        <v>70</v>
      </c>
      <c r="J14" s="20">
        <v>2</v>
      </c>
      <c r="K14" s="20">
        <v>12628</v>
      </c>
      <c r="L14" s="20">
        <v>435.76863753213371</v>
      </c>
      <c r="M14" s="20" t="s">
        <v>70</v>
      </c>
      <c r="N14" s="20" t="s">
        <v>70</v>
      </c>
      <c r="O14" s="20" t="s">
        <v>70</v>
      </c>
      <c r="P14" s="38"/>
      <c r="Q14" s="19"/>
    </row>
    <row r="15" spans="1:17" x14ac:dyDescent="0.15">
      <c r="A15" s="21"/>
      <c r="B15" s="22"/>
      <c r="C15" s="22"/>
      <c r="D15" s="22"/>
      <c r="E15" s="22"/>
      <c r="F15" s="22"/>
      <c r="G15" s="22"/>
      <c r="H15" s="22"/>
      <c r="I15" s="22"/>
      <c r="J15" s="22"/>
      <c r="K15" s="22"/>
      <c r="L15" s="22"/>
      <c r="M15" s="22"/>
      <c r="N15" s="22"/>
      <c r="O15" s="22"/>
    </row>
    <row r="16" spans="1:17" ht="12.75" customHeight="1" x14ac:dyDescent="0.15">
      <c r="A16" s="78" t="s">
        <v>111</v>
      </c>
      <c r="B16" s="78"/>
      <c r="C16" s="78"/>
      <c r="D16" s="78"/>
      <c r="E16" s="78"/>
      <c r="F16" s="78"/>
      <c r="G16" s="78"/>
      <c r="H16" s="78"/>
      <c r="I16" s="78"/>
      <c r="J16" s="78"/>
      <c r="K16" s="78"/>
      <c r="L16" s="78"/>
      <c r="M16" s="78"/>
      <c r="N16" s="78"/>
      <c r="O16" s="78"/>
    </row>
    <row r="17" spans="1:15" x14ac:dyDescent="0.15">
      <c r="A17" s="21"/>
      <c r="B17" s="22"/>
      <c r="C17" s="22"/>
      <c r="D17" s="22"/>
      <c r="E17" s="22"/>
      <c r="F17" s="22"/>
      <c r="G17" s="22"/>
      <c r="H17" s="22"/>
      <c r="I17" s="22"/>
      <c r="J17" s="22"/>
      <c r="K17" s="22"/>
      <c r="L17" s="22"/>
      <c r="M17" s="22"/>
      <c r="N17" s="22"/>
      <c r="O17" s="22"/>
    </row>
    <row r="18" spans="1:15" ht="39" customHeight="1" x14ac:dyDescent="0.15">
      <c r="A18" s="75" t="s">
        <v>88</v>
      </c>
      <c r="B18" s="75"/>
      <c r="C18" s="75"/>
      <c r="D18" s="75"/>
      <c r="E18" s="75"/>
      <c r="F18" s="75"/>
      <c r="G18" s="75"/>
      <c r="H18" s="75"/>
      <c r="I18" s="75"/>
      <c r="J18" s="75"/>
      <c r="K18" s="75"/>
      <c r="L18" s="75"/>
      <c r="M18" s="75"/>
      <c r="N18" s="75"/>
      <c r="O18" s="75"/>
    </row>
    <row r="19" spans="1:15" ht="32.25" customHeight="1" x14ac:dyDescent="0.15">
      <c r="A19" s="75" t="s">
        <v>89</v>
      </c>
      <c r="B19" s="75"/>
      <c r="C19" s="75"/>
      <c r="D19" s="75"/>
      <c r="E19" s="75"/>
      <c r="F19" s="75"/>
      <c r="G19" s="75"/>
      <c r="H19" s="75"/>
      <c r="I19" s="75"/>
      <c r="J19" s="75"/>
      <c r="K19" s="75"/>
      <c r="L19" s="75"/>
      <c r="M19" s="75"/>
      <c r="N19" s="75"/>
      <c r="O19" s="75"/>
    </row>
    <row r="20" spans="1:15" x14ac:dyDescent="0.15">
      <c r="A20" s="22"/>
      <c r="B20" s="22"/>
      <c r="C20" s="22"/>
      <c r="D20" s="22"/>
      <c r="E20" s="22"/>
      <c r="F20" s="22"/>
      <c r="G20" s="22"/>
      <c r="H20" s="22"/>
      <c r="I20" s="22"/>
      <c r="J20" s="22"/>
      <c r="K20" s="22"/>
      <c r="L20" s="22"/>
      <c r="M20" s="22"/>
      <c r="N20" s="22"/>
    </row>
    <row r="21" spans="1:15" ht="30" customHeight="1" x14ac:dyDescent="0.15">
      <c r="A21" s="74" t="s">
        <v>152</v>
      </c>
      <c r="B21" s="74"/>
      <c r="C21" s="10"/>
      <c r="D21" s="10"/>
      <c r="E21" s="10"/>
      <c r="F21" s="24"/>
    </row>
    <row r="22" spans="1:15" x14ac:dyDescent="0.15">
      <c r="A22" s="24"/>
      <c r="B22" s="24"/>
      <c r="C22" s="24"/>
      <c r="D22" s="24"/>
      <c r="E22" s="24"/>
      <c r="F22" s="24"/>
      <c r="H22" s="40"/>
    </row>
    <row r="23" spans="1:15" x14ac:dyDescent="0.15">
      <c r="A23" s="22"/>
      <c r="B23" s="22"/>
      <c r="C23" s="22"/>
      <c r="D23" s="27"/>
      <c r="E23" s="22"/>
      <c r="F23" s="22"/>
      <c r="G23" s="25"/>
      <c r="H23" s="25"/>
      <c r="I23" s="25"/>
      <c r="J23" s="46"/>
      <c r="K23" s="25"/>
    </row>
    <row r="24" spans="1:15" x14ac:dyDescent="0.15">
      <c r="A24" s="22"/>
      <c r="B24" s="22"/>
      <c r="C24" s="22"/>
      <c r="D24" s="27"/>
      <c r="E24" s="22"/>
      <c r="F24" s="22"/>
      <c r="G24" s="25"/>
      <c r="H24" s="25"/>
      <c r="I24" s="25"/>
      <c r="J24" s="46"/>
      <c r="K24" s="25"/>
    </row>
    <row r="25" spans="1:15" x14ac:dyDescent="0.15">
      <c r="A25" s="22"/>
      <c r="B25" s="22"/>
      <c r="C25" s="22"/>
      <c r="D25" s="27"/>
      <c r="E25" s="22"/>
      <c r="F25" s="22"/>
      <c r="G25" s="25"/>
      <c r="H25" s="25"/>
      <c r="I25" s="25"/>
      <c r="J25" s="46"/>
      <c r="K25" s="25"/>
    </row>
    <row r="26" spans="1:15" x14ac:dyDescent="0.15">
      <c r="A26" s="22"/>
      <c r="B26" s="22"/>
      <c r="C26" s="22"/>
      <c r="D26" s="27"/>
      <c r="E26" s="22"/>
      <c r="F26" s="22"/>
      <c r="G26" s="25"/>
      <c r="H26" s="25"/>
      <c r="I26" s="25"/>
      <c r="J26" s="46"/>
      <c r="K26" s="25"/>
    </row>
    <row r="27" spans="1:15" x14ac:dyDescent="0.15">
      <c r="A27" s="22"/>
      <c r="B27" s="22"/>
      <c r="C27" s="22"/>
      <c r="D27" s="27"/>
      <c r="E27" s="22"/>
      <c r="F27" s="22"/>
      <c r="G27" s="25"/>
      <c r="H27" s="25"/>
      <c r="I27" s="25"/>
      <c r="J27" s="46"/>
      <c r="K27" s="25"/>
    </row>
    <row r="28" spans="1:15" x14ac:dyDescent="0.15">
      <c r="A28" s="22"/>
      <c r="B28" s="22"/>
      <c r="C28" s="22"/>
      <c r="D28" s="27"/>
      <c r="E28" s="22"/>
      <c r="F28" s="22"/>
      <c r="G28" s="25"/>
      <c r="H28" s="25"/>
      <c r="I28" s="25"/>
      <c r="J28" s="46"/>
      <c r="K28" s="25"/>
    </row>
    <row r="29" spans="1:15" x14ac:dyDescent="0.15">
      <c r="A29" s="22"/>
      <c r="B29" s="22"/>
      <c r="C29" s="22"/>
      <c r="D29" s="27"/>
      <c r="E29" s="22"/>
      <c r="F29" s="22"/>
      <c r="G29" s="25"/>
      <c r="H29" s="25"/>
      <c r="I29" s="25"/>
      <c r="J29" s="46"/>
      <c r="K29" s="25"/>
    </row>
    <row r="30" spans="1:15" x14ac:dyDescent="0.15">
      <c r="A30" s="22"/>
      <c r="B30" s="22"/>
      <c r="C30" s="22"/>
      <c r="D30" s="27"/>
      <c r="E30" s="22"/>
      <c r="F30" s="22"/>
      <c r="G30" s="25"/>
      <c r="H30" s="25"/>
      <c r="I30" s="25"/>
      <c r="J30" s="46"/>
      <c r="K30" s="25"/>
    </row>
    <row r="31" spans="1:15" x14ac:dyDescent="0.15">
      <c r="A31" s="22"/>
      <c r="B31" s="22"/>
      <c r="C31" s="22"/>
      <c r="D31" s="22"/>
      <c r="E31" s="22"/>
      <c r="F31" s="22"/>
    </row>
    <row r="32" spans="1:15" x14ac:dyDescent="0.15">
      <c r="A32" s="22"/>
      <c r="B32" s="22"/>
      <c r="C32" s="22"/>
      <c r="D32" s="22"/>
      <c r="E32" s="22"/>
      <c r="F32" s="22"/>
      <c r="G32" s="25"/>
      <c r="H32" s="25"/>
      <c r="I32" s="25"/>
      <c r="J32" s="25"/>
      <c r="K32" s="25"/>
      <c r="L32" s="25"/>
    </row>
    <row r="33" spans="1:12" x14ac:dyDescent="0.15">
      <c r="A33" s="22"/>
      <c r="B33" s="22"/>
      <c r="C33" s="22"/>
      <c r="D33" s="22"/>
      <c r="E33" s="22"/>
      <c r="F33" s="22"/>
      <c r="G33" s="25"/>
      <c r="H33" s="25"/>
      <c r="I33" s="25"/>
      <c r="J33" s="46"/>
      <c r="K33" s="25"/>
      <c r="L33" s="25"/>
    </row>
    <row r="34" spans="1:12" x14ac:dyDescent="0.15">
      <c r="A34" s="22"/>
      <c r="B34" s="22"/>
      <c r="C34" s="22"/>
      <c r="D34" s="22"/>
      <c r="E34" s="22"/>
      <c r="F34" s="22"/>
      <c r="G34" s="25"/>
      <c r="H34" s="25"/>
      <c r="I34" s="25"/>
      <c r="J34" s="46"/>
      <c r="K34" s="25"/>
      <c r="L34" s="25"/>
    </row>
    <row r="35" spans="1:12" x14ac:dyDescent="0.15">
      <c r="A35" s="22"/>
      <c r="B35" s="22"/>
      <c r="C35" s="22"/>
      <c r="D35" s="22"/>
      <c r="E35" s="22"/>
      <c r="F35" s="22"/>
      <c r="G35" s="25"/>
      <c r="H35" s="25"/>
      <c r="I35" s="25"/>
      <c r="J35" s="46"/>
      <c r="K35" s="25"/>
      <c r="L35" s="25"/>
    </row>
    <row r="36" spans="1:12" x14ac:dyDescent="0.15">
      <c r="A36" s="22"/>
      <c r="B36" s="22"/>
      <c r="C36" s="22"/>
      <c r="D36" s="22"/>
      <c r="E36" s="22"/>
      <c r="F36" s="22"/>
      <c r="G36" s="25"/>
      <c r="H36" s="25"/>
      <c r="I36" s="25"/>
      <c r="J36" s="46"/>
      <c r="K36" s="25"/>
      <c r="L36" s="25"/>
    </row>
    <row r="37" spans="1:12" x14ac:dyDescent="0.15">
      <c r="A37" s="22"/>
      <c r="B37" s="22"/>
      <c r="C37" s="22"/>
      <c r="D37" s="22"/>
      <c r="E37" s="22"/>
      <c r="F37" s="22"/>
      <c r="G37" s="25"/>
      <c r="H37" s="25"/>
      <c r="I37" s="25"/>
      <c r="J37" s="46"/>
      <c r="K37" s="25"/>
      <c r="L37" s="25"/>
    </row>
    <row r="38" spans="1:12" x14ac:dyDescent="0.15">
      <c r="A38" s="22"/>
      <c r="B38" s="22"/>
      <c r="C38" s="22"/>
      <c r="D38" s="22"/>
      <c r="E38" s="22"/>
      <c r="F38" s="22"/>
      <c r="G38" s="25"/>
      <c r="H38" s="25"/>
      <c r="I38" s="25"/>
      <c r="J38" s="46"/>
      <c r="K38" s="25"/>
      <c r="L38" s="25"/>
    </row>
    <row r="39" spans="1:12" x14ac:dyDescent="0.15">
      <c r="A39" s="25"/>
      <c r="B39" s="25"/>
      <c r="C39" s="25"/>
      <c r="D39" s="25"/>
      <c r="E39" s="25"/>
      <c r="G39" s="25"/>
      <c r="H39" s="25"/>
      <c r="I39" s="25"/>
      <c r="J39" s="25"/>
      <c r="K39" s="25"/>
      <c r="L39" s="25"/>
    </row>
    <row r="40" spans="1:12" x14ac:dyDescent="0.15">
      <c r="A40" s="25"/>
      <c r="B40" s="25"/>
      <c r="C40" s="25"/>
      <c r="D40" s="25"/>
      <c r="E40" s="25"/>
      <c r="G40" s="25"/>
      <c r="H40" s="25"/>
      <c r="I40" s="25"/>
      <c r="J40" s="25"/>
      <c r="K40" s="25"/>
      <c r="L40" s="25"/>
    </row>
    <row r="41" spans="1:12" x14ac:dyDescent="0.15">
      <c r="A41" s="26"/>
    </row>
  </sheetData>
  <mergeCells count="24">
    <mergeCell ref="A21:B21"/>
    <mergeCell ref="P3:P4"/>
    <mergeCell ref="Q3:Q4"/>
    <mergeCell ref="A18:O18"/>
    <mergeCell ref="A19:O19"/>
    <mergeCell ref="B3:B4"/>
    <mergeCell ref="C3:C4"/>
    <mergeCell ref="D3:E3"/>
    <mergeCell ref="F3:F4"/>
    <mergeCell ref="G3:G4"/>
    <mergeCell ref="H3:I3"/>
    <mergeCell ref="J3:J4"/>
    <mergeCell ref="K3:K4"/>
    <mergeCell ref="L3:L4"/>
    <mergeCell ref="A16:O16"/>
    <mergeCell ref="A1:O1"/>
    <mergeCell ref="A2:A4"/>
    <mergeCell ref="B2:E2"/>
    <mergeCell ref="F2:I2"/>
    <mergeCell ref="J2:L2"/>
    <mergeCell ref="M2:O2"/>
    <mergeCell ref="M3:M4"/>
    <mergeCell ref="N3:N4"/>
    <mergeCell ref="O3:O4"/>
  </mergeCells>
  <hyperlinks>
    <hyperlink ref="A21:B21" location="'Table of Contents'!A1" display="Back to table of contents" xr:uid="{00000000-0004-0000-1100-000000000000}"/>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Q39"/>
  <sheetViews>
    <sheetView showGridLines="0" zoomScale="75" zoomScaleNormal="75" workbookViewId="0">
      <selection sqref="A1:O1"/>
    </sheetView>
  </sheetViews>
  <sheetFormatPr baseColWidth="10" defaultColWidth="9.1640625" defaultRowHeight="16" x14ac:dyDescent="0.15"/>
  <cols>
    <col min="1" max="1" width="20.6640625" style="11" customWidth="1"/>
    <col min="2" max="15" width="16.6640625" style="11" customWidth="1"/>
    <col min="16" max="16384" width="9.1640625" style="11"/>
  </cols>
  <sheetData>
    <row r="1" spans="1:17" ht="40" customHeight="1" x14ac:dyDescent="0.15">
      <c r="A1" s="71" t="s">
        <v>132</v>
      </c>
      <c r="B1" s="71"/>
      <c r="C1" s="71"/>
      <c r="D1" s="71"/>
      <c r="E1" s="71"/>
      <c r="F1" s="71"/>
      <c r="G1" s="71"/>
      <c r="H1" s="71"/>
      <c r="I1" s="71"/>
      <c r="J1" s="71"/>
      <c r="K1" s="71"/>
      <c r="L1" s="71"/>
      <c r="M1" s="71"/>
      <c r="N1" s="71"/>
      <c r="O1" s="79"/>
      <c r="P1" s="35"/>
      <c r="Q1" s="25"/>
    </row>
    <row r="2" spans="1:17" ht="40" customHeight="1" x14ac:dyDescent="0.15">
      <c r="A2" s="72" t="s">
        <v>0</v>
      </c>
      <c r="B2" s="73" t="s">
        <v>1</v>
      </c>
      <c r="C2" s="73"/>
      <c r="D2" s="73"/>
      <c r="E2" s="73"/>
      <c r="F2" s="73" t="s">
        <v>2</v>
      </c>
      <c r="G2" s="73"/>
      <c r="H2" s="73"/>
      <c r="I2" s="73"/>
      <c r="J2" s="73" t="s">
        <v>3</v>
      </c>
      <c r="K2" s="73"/>
      <c r="L2" s="73"/>
      <c r="M2" s="73" t="s">
        <v>4</v>
      </c>
      <c r="N2" s="73"/>
      <c r="O2" s="85"/>
      <c r="P2" s="9"/>
      <c r="Q2" s="10"/>
    </row>
    <row r="3" spans="1:17" x14ac:dyDescent="0.15">
      <c r="A3" s="72"/>
      <c r="B3" s="76" t="s">
        <v>5</v>
      </c>
      <c r="C3" s="76" t="s">
        <v>6</v>
      </c>
      <c r="D3" s="73" t="s">
        <v>7</v>
      </c>
      <c r="E3" s="73"/>
      <c r="F3" s="73" t="s">
        <v>5</v>
      </c>
      <c r="G3" s="73" t="s">
        <v>6</v>
      </c>
      <c r="H3" s="73" t="s">
        <v>7</v>
      </c>
      <c r="I3" s="73"/>
      <c r="J3" s="73" t="s">
        <v>5</v>
      </c>
      <c r="K3" s="73" t="s">
        <v>6</v>
      </c>
      <c r="L3" s="73" t="s">
        <v>7</v>
      </c>
      <c r="M3" s="73" t="s">
        <v>5</v>
      </c>
      <c r="N3" s="73" t="s">
        <v>6</v>
      </c>
      <c r="O3" s="85" t="s">
        <v>7</v>
      </c>
      <c r="P3" s="89"/>
      <c r="Q3" s="90"/>
    </row>
    <row r="4" spans="1:17" ht="30" customHeight="1" x14ac:dyDescent="0.15">
      <c r="A4" s="72"/>
      <c r="B4" s="77"/>
      <c r="C4" s="77"/>
      <c r="D4" s="12" t="s">
        <v>8</v>
      </c>
      <c r="E4" s="12" t="s">
        <v>9</v>
      </c>
      <c r="F4" s="73"/>
      <c r="G4" s="73"/>
      <c r="H4" s="12" t="s">
        <v>8</v>
      </c>
      <c r="I4" s="12" t="s">
        <v>9</v>
      </c>
      <c r="J4" s="73"/>
      <c r="K4" s="73"/>
      <c r="L4" s="73"/>
      <c r="M4" s="73"/>
      <c r="N4" s="73"/>
      <c r="O4" s="85"/>
      <c r="P4" s="89"/>
      <c r="Q4" s="90"/>
    </row>
    <row r="5" spans="1:17" ht="30" customHeight="1" x14ac:dyDescent="0.15">
      <c r="A5" s="13" t="s">
        <v>10</v>
      </c>
      <c r="B5" s="14" t="s">
        <v>70</v>
      </c>
      <c r="C5" s="14" t="s">
        <v>70</v>
      </c>
      <c r="D5" s="14" t="s">
        <v>70</v>
      </c>
      <c r="E5" s="14" t="s">
        <v>70</v>
      </c>
      <c r="F5" s="14">
        <f t="shared" ref="F5:O5" si="0">SUM(F6:F14)</f>
        <v>2</v>
      </c>
      <c r="G5" s="14">
        <f t="shared" si="0"/>
        <v>276675</v>
      </c>
      <c r="H5" s="14">
        <f t="shared" si="0"/>
        <v>136369.39634650561</v>
      </c>
      <c r="I5" s="14" t="s">
        <v>24</v>
      </c>
      <c r="J5" s="14">
        <f t="shared" si="0"/>
        <v>8</v>
      </c>
      <c r="K5" s="14">
        <f t="shared" si="0"/>
        <v>37493</v>
      </c>
      <c r="L5" s="14">
        <f t="shared" si="0"/>
        <v>185361.91645575967</v>
      </c>
      <c r="M5" s="14">
        <f t="shared" si="0"/>
        <v>16</v>
      </c>
      <c r="N5" s="14">
        <f t="shared" si="0"/>
        <v>26680</v>
      </c>
      <c r="O5" s="36">
        <f t="shared" si="0"/>
        <v>153931.32783722153</v>
      </c>
      <c r="P5" s="37"/>
      <c r="Q5" s="16"/>
    </row>
    <row r="6" spans="1:17" ht="30" customHeight="1" x14ac:dyDescent="0.15">
      <c r="A6" s="17" t="s">
        <v>11</v>
      </c>
      <c r="B6" s="14" t="s">
        <v>70</v>
      </c>
      <c r="C6" s="14" t="s">
        <v>70</v>
      </c>
      <c r="D6" s="14" t="s">
        <v>70</v>
      </c>
      <c r="E6" s="14" t="s">
        <v>70</v>
      </c>
      <c r="F6" s="14" t="s">
        <v>70</v>
      </c>
      <c r="G6" s="14" t="s">
        <v>70</v>
      </c>
      <c r="H6" s="14" t="s">
        <v>70</v>
      </c>
      <c r="I6" s="14" t="s">
        <v>70</v>
      </c>
      <c r="J6" s="14" t="s">
        <v>70</v>
      </c>
      <c r="K6" s="14" t="s">
        <v>70</v>
      </c>
      <c r="L6" s="14" t="s">
        <v>70</v>
      </c>
      <c r="M6" s="20">
        <v>1</v>
      </c>
      <c r="N6" s="20">
        <v>134</v>
      </c>
      <c r="O6" s="39">
        <v>340.3538226376325</v>
      </c>
      <c r="P6" s="38"/>
      <c r="Q6" s="19"/>
    </row>
    <row r="7" spans="1:17" ht="30" customHeight="1" x14ac:dyDescent="0.15">
      <c r="A7" s="17" t="s">
        <v>12</v>
      </c>
      <c r="B7" s="14" t="s">
        <v>70</v>
      </c>
      <c r="C7" s="14" t="s">
        <v>70</v>
      </c>
      <c r="D7" s="14" t="s">
        <v>70</v>
      </c>
      <c r="E7" s="14" t="s">
        <v>70</v>
      </c>
      <c r="F7" s="14" t="s">
        <v>70</v>
      </c>
      <c r="G7" s="14" t="s">
        <v>70</v>
      </c>
      <c r="H7" s="14" t="s">
        <v>70</v>
      </c>
      <c r="I7" s="14" t="s">
        <v>70</v>
      </c>
      <c r="J7" s="14" t="s">
        <v>70</v>
      </c>
      <c r="K7" s="14" t="s">
        <v>70</v>
      </c>
      <c r="L7" s="14" t="s">
        <v>70</v>
      </c>
      <c r="M7" s="14" t="s">
        <v>70</v>
      </c>
      <c r="N7" s="14" t="s">
        <v>70</v>
      </c>
      <c r="O7" s="14" t="s">
        <v>70</v>
      </c>
      <c r="P7" s="38"/>
      <c r="Q7" s="19"/>
    </row>
    <row r="8" spans="1:17" ht="30" customHeight="1" x14ac:dyDescent="0.15">
      <c r="A8" s="17" t="s">
        <v>13</v>
      </c>
      <c r="B8" s="14" t="s">
        <v>70</v>
      </c>
      <c r="C8" s="14" t="s">
        <v>70</v>
      </c>
      <c r="D8" s="14" t="s">
        <v>70</v>
      </c>
      <c r="E8" s="14" t="s">
        <v>70</v>
      </c>
      <c r="F8" s="14" t="s">
        <v>70</v>
      </c>
      <c r="G8" s="14" t="s">
        <v>70</v>
      </c>
      <c r="H8" s="14" t="s">
        <v>70</v>
      </c>
      <c r="I8" s="14" t="s">
        <v>70</v>
      </c>
      <c r="J8" s="14" t="s">
        <v>70</v>
      </c>
      <c r="K8" s="14" t="s">
        <v>70</v>
      </c>
      <c r="L8" s="14" t="s">
        <v>70</v>
      </c>
      <c r="M8" s="20">
        <v>6</v>
      </c>
      <c r="N8" s="20">
        <v>13546</v>
      </c>
      <c r="O8" s="39">
        <v>128959.86919588043</v>
      </c>
      <c r="P8" s="38"/>
      <c r="Q8" s="19"/>
    </row>
    <row r="9" spans="1:17" ht="30" customHeight="1" x14ac:dyDescent="0.15">
      <c r="A9" s="17" t="s">
        <v>14</v>
      </c>
      <c r="B9" s="14" t="s">
        <v>70</v>
      </c>
      <c r="C9" s="14" t="s">
        <v>70</v>
      </c>
      <c r="D9" s="14" t="s">
        <v>70</v>
      </c>
      <c r="E9" s="14" t="s">
        <v>70</v>
      </c>
      <c r="F9" s="20">
        <v>1</v>
      </c>
      <c r="G9" s="20">
        <v>227168</v>
      </c>
      <c r="H9" s="20">
        <v>68054.727240834938</v>
      </c>
      <c r="I9" s="20" t="s">
        <v>24</v>
      </c>
      <c r="J9" s="14" t="s">
        <v>70</v>
      </c>
      <c r="K9" s="14" t="s">
        <v>70</v>
      </c>
      <c r="L9" s="14" t="s">
        <v>70</v>
      </c>
      <c r="M9" s="14" t="s">
        <v>70</v>
      </c>
      <c r="N9" s="14" t="s">
        <v>70</v>
      </c>
      <c r="O9" s="14" t="s">
        <v>70</v>
      </c>
      <c r="P9" s="38"/>
      <c r="Q9" s="19"/>
    </row>
    <row r="10" spans="1:17" ht="30" customHeight="1" x14ac:dyDescent="0.15">
      <c r="A10" s="17" t="s">
        <v>15</v>
      </c>
      <c r="B10" s="14" t="s">
        <v>70</v>
      </c>
      <c r="C10" s="14" t="s">
        <v>70</v>
      </c>
      <c r="D10" s="14" t="s">
        <v>70</v>
      </c>
      <c r="E10" s="14" t="s">
        <v>70</v>
      </c>
      <c r="F10" s="14" t="s">
        <v>70</v>
      </c>
      <c r="G10" s="14" t="s">
        <v>70</v>
      </c>
      <c r="H10" s="14" t="s">
        <v>70</v>
      </c>
      <c r="I10" s="14" t="s">
        <v>70</v>
      </c>
      <c r="J10" s="14" t="s">
        <v>70</v>
      </c>
      <c r="K10" s="14" t="s">
        <v>70</v>
      </c>
      <c r="L10" s="14" t="s">
        <v>70</v>
      </c>
      <c r="M10" s="14" t="s">
        <v>70</v>
      </c>
      <c r="N10" s="14" t="s">
        <v>70</v>
      </c>
      <c r="O10" s="14" t="s">
        <v>70</v>
      </c>
      <c r="P10" s="38"/>
      <c r="Q10" s="19"/>
    </row>
    <row r="11" spans="1:17" ht="30" customHeight="1" x14ac:dyDescent="0.15">
      <c r="A11" s="17" t="s">
        <v>69</v>
      </c>
      <c r="B11" s="14" t="s">
        <v>70</v>
      </c>
      <c r="C11" s="14" t="s">
        <v>70</v>
      </c>
      <c r="D11" s="14" t="s">
        <v>70</v>
      </c>
      <c r="E11" s="14" t="s">
        <v>70</v>
      </c>
      <c r="F11" s="14" t="s">
        <v>70</v>
      </c>
      <c r="G11" s="14" t="s">
        <v>70</v>
      </c>
      <c r="H11" s="14" t="s">
        <v>70</v>
      </c>
      <c r="I11" s="14" t="s">
        <v>70</v>
      </c>
      <c r="J11" s="20">
        <v>5</v>
      </c>
      <c r="K11" s="20">
        <v>33991</v>
      </c>
      <c r="L11" s="20">
        <v>28788.758864359635</v>
      </c>
      <c r="M11" s="20">
        <v>9</v>
      </c>
      <c r="N11" s="20">
        <v>13000</v>
      </c>
      <c r="O11" s="39">
        <v>24631.104818703487</v>
      </c>
      <c r="P11" s="38"/>
      <c r="Q11" s="19"/>
    </row>
    <row r="12" spans="1:17" ht="30" customHeight="1" x14ac:dyDescent="0.15">
      <c r="A12" s="17" t="s">
        <v>16</v>
      </c>
      <c r="B12" s="14" t="s">
        <v>70</v>
      </c>
      <c r="C12" s="14" t="s">
        <v>70</v>
      </c>
      <c r="D12" s="14" t="s">
        <v>70</v>
      </c>
      <c r="E12" s="14" t="s">
        <v>70</v>
      </c>
      <c r="F12" s="14" t="s">
        <v>70</v>
      </c>
      <c r="G12" s="14" t="s">
        <v>70</v>
      </c>
      <c r="H12" s="14" t="s">
        <v>70</v>
      </c>
      <c r="I12" s="14" t="s">
        <v>70</v>
      </c>
      <c r="J12" s="20">
        <v>1</v>
      </c>
      <c r="K12" s="20">
        <v>3227</v>
      </c>
      <c r="L12" s="20">
        <v>155965.08131405519</v>
      </c>
      <c r="M12" s="14" t="s">
        <v>70</v>
      </c>
      <c r="N12" s="14" t="s">
        <v>70</v>
      </c>
      <c r="O12" s="14" t="s">
        <v>70</v>
      </c>
      <c r="P12" s="38"/>
      <c r="Q12" s="19"/>
    </row>
    <row r="13" spans="1:17" ht="30" customHeight="1" x14ac:dyDescent="0.15">
      <c r="A13" s="17" t="s">
        <v>17</v>
      </c>
      <c r="B13" s="14" t="s">
        <v>70</v>
      </c>
      <c r="C13" s="14" t="s">
        <v>70</v>
      </c>
      <c r="D13" s="14" t="s">
        <v>70</v>
      </c>
      <c r="E13" s="14" t="s">
        <v>70</v>
      </c>
      <c r="F13" s="14" t="s">
        <v>70</v>
      </c>
      <c r="G13" s="14" t="s">
        <v>70</v>
      </c>
      <c r="H13" s="14" t="s">
        <v>70</v>
      </c>
      <c r="I13" s="14" t="s">
        <v>70</v>
      </c>
      <c r="J13" s="14" t="s">
        <v>70</v>
      </c>
      <c r="K13" s="14" t="s">
        <v>70</v>
      </c>
      <c r="L13" s="14" t="s">
        <v>70</v>
      </c>
      <c r="M13" s="14" t="s">
        <v>70</v>
      </c>
      <c r="N13" s="14" t="s">
        <v>70</v>
      </c>
      <c r="O13" s="14" t="s">
        <v>70</v>
      </c>
      <c r="P13" s="38"/>
      <c r="Q13" s="19"/>
    </row>
    <row r="14" spans="1:17" ht="30" customHeight="1" x14ac:dyDescent="0.15">
      <c r="A14" s="17" t="s">
        <v>123</v>
      </c>
      <c r="B14" s="14" t="s">
        <v>70</v>
      </c>
      <c r="C14" s="14" t="s">
        <v>70</v>
      </c>
      <c r="D14" s="14" t="s">
        <v>70</v>
      </c>
      <c r="E14" s="14" t="s">
        <v>70</v>
      </c>
      <c r="F14" s="20">
        <v>1</v>
      </c>
      <c r="G14" s="20">
        <v>49507</v>
      </c>
      <c r="H14" s="20">
        <v>68314.669105670691</v>
      </c>
      <c r="I14" s="20">
        <v>23705.264740521714</v>
      </c>
      <c r="J14" s="20">
        <v>2</v>
      </c>
      <c r="K14" s="20">
        <v>275</v>
      </c>
      <c r="L14" s="20">
        <v>608.07627734482674</v>
      </c>
      <c r="M14" s="14" t="s">
        <v>70</v>
      </c>
      <c r="N14" s="14" t="s">
        <v>70</v>
      </c>
      <c r="O14" s="14" t="s">
        <v>70</v>
      </c>
      <c r="P14" s="38"/>
      <c r="Q14" s="19"/>
    </row>
    <row r="15" spans="1:17" x14ac:dyDescent="0.15">
      <c r="A15" s="21"/>
      <c r="B15" s="22"/>
      <c r="C15" s="22"/>
      <c r="D15" s="22"/>
      <c r="E15" s="22"/>
      <c r="F15" s="22"/>
      <c r="G15" s="22"/>
      <c r="H15" s="22"/>
      <c r="I15" s="22"/>
      <c r="J15" s="22"/>
      <c r="K15" s="22"/>
      <c r="L15" s="22"/>
      <c r="M15" s="22"/>
      <c r="N15" s="22"/>
      <c r="O15" s="22"/>
    </row>
    <row r="16" spans="1:17" ht="12.75" customHeight="1" x14ac:dyDescent="0.15">
      <c r="A16" s="78" t="s">
        <v>111</v>
      </c>
      <c r="B16" s="78"/>
      <c r="C16" s="78"/>
      <c r="D16" s="78"/>
      <c r="E16" s="78"/>
      <c r="F16" s="78"/>
      <c r="G16" s="78"/>
      <c r="H16" s="78"/>
      <c r="I16" s="78"/>
      <c r="J16" s="78"/>
      <c r="K16" s="78"/>
      <c r="L16" s="78"/>
      <c r="M16" s="78"/>
      <c r="N16" s="78"/>
      <c r="O16" s="78"/>
    </row>
    <row r="17" spans="1:15" x14ac:dyDescent="0.15">
      <c r="A17" s="21"/>
      <c r="B17" s="22"/>
      <c r="C17" s="22"/>
      <c r="D17" s="22"/>
      <c r="E17" s="22"/>
      <c r="F17" s="22"/>
      <c r="G17" s="22"/>
      <c r="H17" s="22"/>
      <c r="I17" s="22"/>
      <c r="J17" s="22"/>
      <c r="K17" s="22"/>
      <c r="L17" s="22"/>
      <c r="M17" s="22"/>
      <c r="N17" s="22"/>
      <c r="O17" s="22"/>
    </row>
    <row r="18" spans="1:15" x14ac:dyDescent="0.15">
      <c r="A18" s="75" t="s">
        <v>90</v>
      </c>
      <c r="B18" s="75"/>
      <c r="C18" s="75"/>
      <c r="D18" s="75"/>
      <c r="E18" s="75"/>
      <c r="F18" s="75"/>
      <c r="G18" s="75"/>
      <c r="H18" s="75"/>
      <c r="I18" s="75"/>
      <c r="J18" s="75"/>
      <c r="K18" s="75"/>
      <c r="L18" s="75"/>
      <c r="M18" s="75"/>
      <c r="N18" s="75"/>
      <c r="O18" s="75"/>
    </row>
    <row r="19" spans="1:15" x14ac:dyDescent="0.15">
      <c r="A19" s="75" t="s">
        <v>91</v>
      </c>
      <c r="B19" s="75"/>
      <c r="C19" s="75"/>
      <c r="D19" s="75"/>
      <c r="E19" s="75"/>
      <c r="F19" s="75"/>
      <c r="G19" s="75"/>
      <c r="H19" s="75"/>
      <c r="I19" s="75"/>
      <c r="J19" s="75"/>
      <c r="K19" s="75"/>
      <c r="L19" s="75"/>
      <c r="M19" s="75"/>
      <c r="N19" s="75"/>
      <c r="O19" s="75"/>
    </row>
    <row r="20" spans="1:15" x14ac:dyDescent="0.15">
      <c r="A20" s="22"/>
      <c r="B20" s="22"/>
      <c r="C20" s="22"/>
      <c r="D20" s="22"/>
      <c r="E20" s="22"/>
      <c r="F20" s="22"/>
      <c r="G20" s="22"/>
      <c r="H20" s="22"/>
      <c r="I20" s="22"/>
      <c r="J20" s="22"/>
      <c r="K20" s="22"/>
      <c r="L20" s="22"/>
      <c r="M20" s="22"/>
      <c r="N20" s="22"/>
    </row>
    <row r="21" spans="1:15" ht="30" customHeight="1" x14ac:dyDescent="0.15">
      <c r="A21" s="74" t="s">
        <v>152</v>
      </c>
      <c r="B21" s="74"/>
      <c r="C21" s="10"/>
      <c r="D21" s="10"/>
      <c r="E21" s="10"/>
      <c r="F21" s="24"/>
    </row>
    <row r="22" spans="1:15" x14ac:dyDescent="0.15">
      <c r="A22" s="24"/>
      <c r="B22" s="24"/>
      <c r="C22" s="24"/>
      <c r="D22" s="24"/>
      <c r="E22" s="24"/>
      <c r="F22" s="24"/>
    </row>
    <row r="23" spans="1:15" x14ac:dyDescent="0.15">
      <c r="A23" s="22"/>
      <c r="B23" s="22"/>
      <c r="C23" s="22"/>
      <c r="D23" s="27"/>
      <c r="E23" s="27"/>
      <c r="F23" s="22"/>
    </row>
    <row r="24" spans="1:15" x14ac:dyDescent="0.15">
      <c r="A24" s="22"/>
      <c r="B24" s="22"/>
      <c r="C24" s="22"/>
      <c r="D24" s="27"/>
      <c r="E24" s="27"/>
      <c r="F24" s="22"/>
    </row>
    <row r="25" spans="1:15" x14ac:dyDescent="0.15">
      <c r="A25" s="22"/>
      <c r="B25" s="22"/>
      <c r="C25" s="22"/>
      <c r="D25" s="27"/>
      <c r="E25" s="27"/>
      <c r="F25" s="22"/>
    </row>
    <row r="26" spans="1:15" x14ac:dyDescent="0.15">
      <c r="A26" s="22"/>
      <c r="B26" s="22"/>
      <c r="C26" s="22"/>
      <c r="D26" s="27"/>
      <c r="E26" s="27"/>
      <c r="F26" s="22"/>
    </row>
    <row r="27" spans="1:15" x14ac:dyDescent="0.15">
      <c r="A27" s="22"/>
      <c r="B27" s="22"/>
      <c r="C27" s="22"/>
      <c r="D27" s="27"/>
      <c r="E27" s="22"/>
      <c r="F27" s="22"/>
    </row>
    <row r="28" spans="1:15" x14ac:dyDescent="0.15">
      <c r="A28" s="22"/>
      <c r="B28" s="22"/>
      <c r="C28" s="22"/>
      <c r="D28" s="22"/>
      <c r="E28" s="22"/>
      <c r="F28" s="22"/>
    </row>
    <row r="29" spans="1:15" x14ac:dyDescent="0.15">
      <c r="A29" s="22"/>
      <c r="B29" s="22"/>
      <c r="C29" s="22"/>
      <c r="D29" s="22"/>
      <c r="E29" s="22"/>
      <c r="F29" s="22"/>
    </row>
    <row r="30" spans="1:15" x14ac:dyDescent="0.15">
      <c r="A30" s="22"/>
      <c r="B30" s="22"/>
      <c r="C30" s="22"/>
      <c r="D30" s="22"/>
      <c r="E30" s="22"/>
      <c r="F30" s="22"/>
    </row>
    <row r="31" spans="1:15" x14ac:dyDescent="0.15">
      <c r="A31" s="22"/>
      <c r="B31" s="22"/>
      <c r="C31" s="22"/>
      <c r="D31" s="22"/>
      <c r="E31" s="22"/>
      <c r="F31" s="22"/>
    </row>
    <row r="32" spans="1:15" x14ac:dyDescent="0.15">
      <c r="A32" s="22"/>
      <c r="B32" s="22"/>
      <c r="C32" s="22"/>
      <c r="D32" s="22"/>
      <c r="E32" s="22"/>
      <c r="F32" s="22"/>
    </row>
    <row r="33" spans="1:6" x14ac:dyDescent="0.15">
      <c r="A33" s="22"/>
      <c r="B33" s="22"/>
      <c r="C33" s="22"/>
      <c r="D33" s="22"/>
      <c r="E33" s="22"/>
      <c r="F33" s="22"/>
    </row>
    <row r="34" spans="1:6" x14ac:dyDescent="0.15">
      <c r="A34" s="22"/>
      <c r="B34" s="22"/>
      <c r="C34" s="22"/>
      <c r="D34" s="22"/>
      <c r="E34" s="22"/>
      <c r="F34" s="22"/>
    </row>
    <row r="35" spans="1:6" x14ac:dyDescent="0.15">
      <c r="A35" s="22"/>
      <c r="B35" s="22"/>
      <c r="C35" s="22"/>
      <c r="D35" s="22"/>
      <c r="E35" s="22"/>
      <c r="F35" s="22"/>
    </row>
    <row r="36" spans="1:6" x14ac:dyDescent="0.15">
      <c r="A36" s="22"/>
      <c r="B36" s="22"/>
      <c r="C36" s="22"/>
      <c r="D36" s="22"/>
      <c r="E36" s="22"/>
      <c r="F36" s="22"/>
    </row>
    <row r="39" spans="1:6" x14ac:dyDescent="0.15">
      <c r="A39" s="26"/>
    </row>
  </sheetData>
  <mergeCells count="24">
    <mergeCell ref="A21:B21"/>
    <mergeCell ref="P3:P4"/>
    <mergeCell ref="Q3:Q4"/>
    <mergeCell ref="A18:O18"/>
    <mergeCell ref="A19:O19"/>
    <mergeCell ref="B3:B4"/>
    <mergeCell ref="C3:C4"/>
    <mergeCell ref="D3:E3"/>
    <mergeCell ref="F3:F4"/>
    <mergeCell ref="G3:G4"/>
    <mergeCell ref="H3:I3"/>
    <mergeCell ref="J3:J4"/>
    <mergeCell ref="K3:K4"/>
    <mergeCell ref="L3:L4"/>
    <mergeCell ref="A16:O16"/>
    <mergeCell ref="A1:O1"/>
    <mergeCell ref="A2:A4"/>
    <mergeCell ref="B2:E2"/>
    <mergeCell ref="F2:I2"/>
    <mergeCell ref="J2:L2"/>
    <mergeCell ref="M2:O2"/>
    <mergeCell ref="M3:M4"/>
    <mergeCell ref="N3:N4"/>
    <mergeCell ref="O3:O4"/>
  </mergeCells>
  <hyperlinks>
    <hyperlink ref="A21:B21" location="'Table of Contents'!A1" display="Back to table of contents" xr:uid="{00000000-0004-0000-12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8"/>
  <sheetViews>
    <sheetView showGridLines="0" zoomScale="75" zoomScaleNormal="75" workbookViewId="0">
      <selection sqref="A1:O1"/>
    </sheetView>
  </sheetViews>
  <sheetFormatPr baseColWidth="10" defaultColWidth="9.1640625" defaultRowHeight="16" x14ac:dyDescent="0.15"/>
  <cols>
    <col min="1" max="1" width="20.6640625" style="11" customWidth="1"/>
    <col min="2" max="15" width="16.6640625" style="11" customWidth="1"/>
    <col min="16" max="16384" width="9.1640625" style="11"/>
  </cols>
  <sheetData>
    <row r="1" spans="1:17" ht="40" customHeight="1" x14ac:dyDescent="0.15">
      <c r="A1" s="71" t="s">
        <v>112</v>
      </c>
      <c r="B1" s="71"/>
      <c r="C1" s="71"/>
      <c r="D1" s="71"/>
      <c r="E1" s="71"/>
      <c r="F1" s="71"/>
      <c r="G1" s="71"/>
      <c r="H1" s="71"/>
      <c r="I1" s="71"/>
      <c r="J1" s="71"/>
      <c r="K1" s="71"/>
      <c r="L1" s="71"/>
      <c r="M1" s="71"/>
      <c r="N1" s="71"/>
      <c r="O1" s="71"/>
    </row>
    <row r="2" spans="1:17" ht="40" customHeight="1" x14ac:dyDescent="0.15">
      <c r="A2" s="72" t="s">
        <v>0</v>
      </c>
      <c r="B2" s="73" t="s">
        <v>1</v>
      </c>
      <c r="C2" s="73"/>
      <c r="D2" s="73"/>
      <c r="E2" s="73"/>
      <c r="F2" s="73" t="s">
        <v>2</v>
      </c>
      <c r="G2" s="73"/>
      <c r="H2" s="73"/>
      <c r="I2" s="73"/>
      <c r="J2" s="73" t="s">
        <v>3</v>
      </c>
      <c r="K2" s="73"/>
      <c r="L2" s="73"/>
      <c r="M2" s="73" t="s">
        <v>4</v>
      </c>
      <c r="N2" s="73"/>
      <c r="O2" s="73"/>
      <c r="P2" s="9"/>
      <c r="Q2" s="10"/>
    </row>
    <row r="3" spans="1:17" x14ac:dyDescent="0.15">
      <c r="A3" s="72"/>
      <c r="B3" s="76" t="s">
        <v>5</v>
      </c>
      <c r="C3" s="76" t="s">
        <v>6</v>
      </c>
      <c r="D3" s="73" t="s">
        <v>7</v>
      </c>
      <c r="E3" s="73"/>
      <c r="F3" s="73" t="s">
        <v>5</v>
      </c>
      <c r="G3" s="73" t="s">
        <v>6</v>
      </c>
      <c r="H3" s="73" t="s">
        <v>7</v>
      </c>
      <c r="I3" s="73"/>
      <c r="J3" s="73" t="s">
        <v>5</v>
      </c>
      <c r="K3" s="73" t="s">
        <v>6</v>
      </c>
      <c r="L3" s="73" t="s">
        <v>7</v>
      </c>
      <c r="M3" s="73" t="s">
        <v>5</v>
      </c>
      <c r="N3" s="73" t="s">
        <v>6</v>
      </c>
      <c r="O3" s="73" t="s">
        <v>7</v>
      </c>
      <c r="P3" s="9"/>
      <c r="Q3" s="10"/>
    </row>
    <row r="4" spans="1:17" ht="30" customHeight="1" x14ac:dyDescent="0.15">
      <c r="A4" s="72"/>
      <c r="B4" s="77"/>
      <c r="C4" s="77"/>
      <c r="D4" s="12" t="s">
        <v>8</v>
      </c>
      <c r="E4" s="12" t="s">
        <v>9</v>
      </c>
      <c r="F4" s="73"/>
      <c r="G4" s="73"/>
      <c r="H4" s="12" t="s">
        <v>8</v>
      </c>
      <c r="I4" s="12" t="s">
        <v>9</v>
      </c>
      <c r="J4" s="73"/>
      <c r="K4" s="73"/>
      <c r="L4" s="73"/>
      <c r="M4" s="73"/>
      <c r="N4" s="73"/>
      <c r="O4" s="73"/>
      <c r="P4" s="9"/>
      <c r="Q4" s="10"/>
    </row>
    <row r="5" spans="1:17" ht="30" customHeight="1" x14ac:dyDescent="0.15">
      <c r="A5" s="13" t="s">
        <v>10</v>
      </c>
      <c r="B5" s="14" t="s">
        <v>70</v>
      </c>
      <c r="C5" s="14" t="s">
        <v>70</v>
      </c>
      <c r="D5" s="14" t="s">
        <v>70</v>
      </c>
      <c r="E5" s="14" t="s">
        <v>70</v>
      </c>
      <c r="F5" s="14" t="s">
        <v>70</v>
      </c>
      <c r="G5" s="14" t="s">
        <v>70</v>
      </c>
      <c r="H5" s="14" t="s">
        <v>70</v>
      </c>
      <c r="I5" s="14" t="s">
        <v>70</v>
      </c>
      <c r="J5" s="14">
        <v>5</v>
      </c>
      <c r="K5" s="14">
        <v>9288</v>
      </c>
      <c r="L5" s="14">
        <v>7385.0931677018634</v>
      </c>
      <c r="M5" s="14">
        <v>10</v>
      </c>
      <c r="N5" s="14">
        <v>40657</v>
      </c>
      <c r="O5" s="14">
        <v>10933.747412008282</v>
      </c>
      <c r="P5" s="15"/>
      <c r="Q5" s="16"/>
    </row>
    <row r="6" spans="1:17" ht="30" customHeight="1" x14ac:dyDescent="0.15">
      <c r="A6" s="17" t="s">
        <v>11</v>
      </c>
      <c r="B6" s="14" t="s">
        <v>70</v>
      </c>
      <c r="C6" s="14" t="s">
        <v>70</v>
      </c>
      <c r="D6" s="14" t="s">
        <v>70</v>
      </c>
      <c r="E6" s="14" t="s">
        <v>70</v>
      </c>
      <c r="F6" s="14" t="s">
        <v>70</v>
      </c>
      <c r="G6" s="14" t="s">
        <v>70</v>
      </c>
      <c r="H6" s="14" t="s">
        <v>70</v>
      </c>
      <c r="I6" s="14" t="s">
        <v>70</v>
      </c>
      <c r="J6" s="14" t="s">
        <v>70</v>
      </c>
      <c r="K6" s="14" t="s">
        <v>70</v>
      </c>
      <c r="L6" s="14" t="s">
        <v>70</v>
      </c>
      <c r="M6" s="14" t="s">
        <v>70</v>
      </c>
      <c r="N6" s="14" t="s">
        <v>70</v>
      </c>
      <c r="O6" s="14" t="s">
        <v>70</v>
      </c>
      <c r="P6" s="18"/>
      <c r="Q6" s="19"/>
    </row>
    <row r="7" spans="1:17" ht="30" customHeight="1" x14ac:dyDescent="0.15">
      <c r="A7" s="17" t="s">
        <v>12</v>
      </c>
      <c r="B7" s="14" t="s">
        <v>70</v>
      </c>
      <c r="C7" s="14" t="s">
        <v>70</v>
      </c>
      <c r="D7" s="14" t="s">
        <v>70</v>
      </c>
      <c r="E7" s="14" t="s">
        <v>70</v>
      </c>
      <c r="F7" s="14" t="s">
        <v>70</v>
      </c>
      <c r="G7" s="14" t="s">
        <v>70</v>
      </c>
      <c r="H7" s="14" t="s">
        <v>70</v>
      </c>
      <c r="I7" s="14" t="s">
        <v>70</v>
      </c>
      <c r="J7" s="20">
        <v>1</v>
      </c>
      <c r="K7" s="20">
        <v>2270</v>
      </c>
      <c r="L7" s="20">
        <v>238.0952380952381</v>
      </c>
      <c r="M7" s="14" t="s">
        <v>70</v>
      </c>
      <c r="N7" s="14" t="s">
        <v>70</v>
      </c>
      <c r="O7" s="14" t="s">
        <v>70</v>
      </c>
      <c r="P7" s="18"/>
      <c r="Q7" s="19"/>
    </row>
    <row r="8" spans="1:17" ht="30" customHeight="1" x14ac:dyDescent="0.15">
      <c r="A8" s="17" t="s">
        <v>13</v>
      </c>
      <c r="B8" s="14" t="s">
        <v>70</v>
      </c>
      <c r="C8" s="14" t="s">
        <v>70</v>
      </c>
      <c r="D8" s="14" t="s">
        <v>70</v>
      </c>
      <c r="E8" s="14" t="s">
        <v>70</v>
      </c>
      <c r="F8" s="14" t="s">
        <v>70</v>
      </c>
      <c r="G8" s="14" t="s">
        <v>70</v>
      </c>
      <c r="H8" s="14" t="s">
        <v>70</v>
      </c>
      <c r="I8" s="14" t="s">
        <v>70</v>
      </c>
      <c r="J8" s="20">
        <v>1</v>
      </c>
      <c r="K8" s="20">
        <v>4500</v>
      </c>
      <c r="L8" s="20">
        <v>1675.9834368530021</v>
      </c>
      <c r="M8" s="20">
        <v>4</v>
      </c>
      <c r="N8" s="20">
        <v>1162</v>
      </c>
      <c r="O8" s="20">
        <v>7433.7474120082816</v>
      </c>
      <c r="P8" s="18"/>
      <c r="Q8" s="19"/>
    </row>
    <row r="9" spans="1:17" ht="30" customHeight="1" x14ac:dyDescent="0.15">
      <c r="A9" s="17" t="s">
        <v>14</v>
      </c>
      <c r="B9" s="14" t="s">
        <v>70</v>
      </c>
      <c r="C9" s="14" t="s">
        <v>70</v>
      </c>
      <c r="D9" s="14" t="s">
        <v>70</v>
      </c>
      <c r="E9" s="14" t="s">
        <v>70</v>
      </c>
      <c r="F9" s="14" t="s">
        <v>70</v>
      </c>
      <c r="G9" s="14" t="s">
        <v>70</v>
      </c>
      <c r="H9" s="14" t="s">
        <v>70</v>
      </c>
      <c r="I9" s="14" t="s">
        <v>70</v>
      </c>
      <c r="J9" s="20">
        <v>1</v>
      </c>
      <c r="K9" s="20">
        <v>1674</v>
      </c>
      <c r="L9" s="20">
        <v>1991.7184265010353</v>
      </c>
      <c r="M9" s="14" t="s">
        <v>70</v>
      </c>
      <c r="N9" s="14" t="s">
        <v>70</v>
      </c>
      <c r="O9" s="14" t="s">
        <v>70</v>
      </c>
      <c r="P9" s="18"/>
      <c r="Q9" s="19"/>
    </row>
    <row r="10" spans="1:17" ht="30" customHeight="1" x14ac:dyDescent="0.15">
      <c r="A10" s="17" t="s">
        <v>15</v>
      </c>
      <c r="B10" s="14" t="s">
        <v>70</v>
      </c>
      <c r="C10" s="14" t="s">
        <v>70</v>
      </c>
      <c r="D10" s="14" t="s">
        <v>70</v>
      </c>
      <c r="E10" s="14" t="s">
        <v>70</v>
      </c>
      <c r="F10" s="14" t="s">
        <v>70</v>
      </c>
      <c r="G10" s="14" t="s">
        <v>70</v>
      </c>
      <c r="H10" s="14" t="s">
        <v>70</v>
      </c>
      <c r="I10" s="14" t="s">
        <v>70</v>
      </c>
      <c r="J10" s="14" t="s">
        <v>70</v>
      </c>
      <c r="K10" s="14" t="s">
        <v>70</v>
      </c>
      <c r="L10" s="14" t="s">
        <v>70</v>
      </c>
      <c r="M10" s="14" t="s">
        <v>70</v>
      </c>
      <c r="N10" s="14" t="s">
        <v>70</v>
      </c>
      <c r="O10" s="14" t="s">
        <v>70</v>
      </c>
      <c r="P10" s="18"/>
      <c r="Q10" s="19"/>
    </row>
    <row r="11" spans="1:17" ht="30" customHeight="1" x14ac:dyDescent="0.15">
      <c r="A11" s="17" t="s">
        <v>69</v>
      </c>
      <c r="B11" s="14" t="s">
        <v>70</v>
      </c>
      <c r="C11" s="14" t="s">
        <v>70</v>
      </c>
      <c r="D11" s="14" t="s">
        <v>70</v>
      </c>
      <c r="E11" s="14" t="s">
        <v>70</v>
      </c>
      <c r="F11" s="14" t="s">
        <v>70</v>
      </c>
      <c r="G11" s="14" t="s">
        <v>70</v>
      </c>
      <c r="H11" s="14" t="s">
        <v>70</v>
      </c>
      <c r="I11" s="14" t="s">
        <v>70</v>
      </c>
      <c r="J11" s="20">
        <v>2</v>
      </c>
      <c r="K11" s="20">
        <v>844</v>
      </c>
      <c r="L11" s="20">
        <v>3479.2960662525879</v>
      </c>
      <c r="M11" s="14" t="s">
        <v>70</v>
      </c>
      <c r="N11" s="14" t="s">
        <v>70</v>
      </c>
      <c r="O11" s="14" t="s">
        <v>70</v>
      </c>
      <c r="P11" s="18"/>
      <c r="Q11" s="19"/>
    </row>
    <row r="12" spans="1:17" ht="30" customHeight="1" x14ac:dyDescent="0.15">
      <c r="A12" s="17" t="s">
        <v>16</v>
      </c>
      <c r="B12" s="14" t="s">
        <v>70</v>
      </c>
      <c r="C12" s="14" t="s">
        <v>70</v>
      </c>
      <c r="D12" s="14" t="s">
        <v>70</v>
      </c>
      <c r="E12" s="14" t="s">
        <v>70</v>
      </c>
      <c r="F12" s="14" t="s">
        <v>70</v>
      </c>
      <c r="G12" s="14" t="s">
        <v>70</v>
      </c>
      <c r="H12" s="14" t="s">
        <v>70</v>
      </c>
      <c r="I12" s="14" t="s">
        <v>70</v>
      </c>
      <c r="J12" s="14" t="s">
        <v>70</v>
      </c>
      <c r="K12" s="14" t="s">
        <v>70</v>
      </c>
      <c r="L12" s="14" t="s">
        <v>70</v>
      </c>
      <c r="M12" s="20">
        <v>1</v>
      </c>
      <c r="N12" s="20">
        <v>3991</v>
      </c>
      <c r="O12" s="20">
        <v>361.28364389233957</v>
      </c>
      <c r="P12" s="18"/>
      <c r="Q12" s="19"/>
    </row>
    <row r="13" spans="1:17" ht="30" customHeight="1" x14ac:dyDescent="0.15">
      <c r="A13" s="17" t="s">
        <v>17</v>
      </c>
      <c r="B13" s="14" t="s">
        <v>70</v>
      </c>
      <c r="C13" s="14" t="s">
        <v>70</v>
      </c>
      <c r="D13" s="14" t="s">
        <v>70</v>
      </c>
      <c r="E13" s="14" t="s">
        <v>70</v>
      </c>
      <c r="F13" s="14" t="s">
        <v>70</v>
      </c>
      <c r="G13" s="14" t="s">
        <v>70</v>
      </c>
      <c r="H13" s="14" t="s">
        <v>70</v>
      </c>
      <c r="I13" s="14" t="s">
        <v>70</v>
      </c>
      <c r="J13" s="14" t="s">
        <v>70</v>
      </c>
      <c r="K13" s="14" t="s">
        <v>70</v>
      </c>
      <c r="L13" s="14" t="s">
        <v>70</v>
      </c>
      <c r="M13" s="20">
        <v>2</v>
      </c>
      <c r="N13" s="20">
        <v>623</v>
      </c>
      <c r="O13" s="20">
        <v>1495.8592132505175</v>
      </c>
      <c r="P13" s="18"/>
      <c r="Q13" s="19"/>
    </row>
    <row r="14" spans="1:17" ht="30" customHeight="1" x14ac:dyDescent="0.15">
      <c r="A14" s="17" t="s">
        <v>18</v>
      </c>
      <c r="B14" s="14" t="s">
        <v>70</v>
      </c>
      <c r="C14" s="14" t="s">
        <v>70</v>
      </c>
      <c r="D14" s="14" t="s">
        <v>70</v>
      </c>
      <c r="E14" s="14" t="s">
        <v>70</v>
      </c>
      <c r="F14" s="14" t="s">
        <v>70</v>
      </c>
      <c r="G14" s="14" t="s">
        <v>70</v>
      </c>
      <c r="H14" s="14" t="s">
        <v>70</v>
      </c>
      <c r="I14" s="14" t="s">
        <v>70</v>
      </c>
      <c r="J14" s="14" t="s">
        <v>70</v>
      </c>
      <c r="K14" s="14" t="s">
        <v>70</v>
      </c>
      <c r="L14" s="14" t="s">
        <v>70</v>
      </c>
      <c r="M14" s="20">
        <v>3</v>
      </c>
      <c r="N14" s="20">
        <v>34881</v>
      </c>
      <c r="O14" s="20">
        <v>1642.8571428571429</v>
      </c>
      <c r="P14" s="18"/>
      <c r="Q14" s="19"/>
    </row>
    <row r="15" spans="1:17" x14ac:dyDescent="0.15">
      <c r="A15" s="21"/>
      <c r="B15" s="22"/>
      <c r="C15" s="22"/>
      <c r="D15" s="22"/>
      <c r="E15" s="22"/>
      <c r="F15" s="22"/>
      <c r="G15" s="22"/>
      <c r="H15" s="22"/>
      <c r="I15" s="22"/>
      <c r="J15" s="22"/>
      <c r="K15" s="22"/>
      <c r="L15" s="22"/>
      <c r="M15" s="22"/>
      <c r="N15" s="22"/>
      <c r="O15" s="22"/>
    </row>
    <row r="16" spans="1:17" x14ac:dyDescent="0.15">
      <c r="A16" s="78" t="s">
        <v>111</v>
      </c>
      <c r="B16" s="78"/>
      <c r="C16" s="78"/>
      <c r="D16" s="78"/>
      <c r="E16" s="78"/>
      <c r="F16" s="78"/>
      <c r="G16" s="78"/>
      <c r="H16" s="78"/>
      <c r="I16" s="78"/>
      <c r="J16" s="78"/>
      <c r="K16" s="78"/>
      <c r="L16" s="78"/>
      <c r="M16" s="78"/>
      <c r="N16" s="78"/>
      <c r="O16" s="78"/>
    </row>
    <row r="17" spans="1:15" x14ac:dyDescent="0.15">
      <c r="A17" s="21"/>
      <c r="B17" s="22"/>
      <c r="C17" s="22"/>
      <c r="D17" s="22"/>
      <c r="E17" s="22"/>
      <c r="F17" s="22"/>
      <c r="G17" s="22"/>
      <c r="H17" s="22"/>
      <c r="I17" s="22"/>
      <c r="J17" s="22"/>
      <c r="K17" s="22"/>
      <c r="L17" s="22"/>
      <c r="M17" s="22"/>
      <c r="N17" s="22"/>
      <c r="O17" s="22"/>
    </row>
    <row r="18" spans="1:15" x14ac:dyDescent="0.15">
      <c r="A18" s="75" t="s">
        <v>71</v>
      </c>
      <c r="B18" s="75"/>
      <c r="C18" s="75"/>
      <c r="D18" s="75"/>
      <c r="E18" s="75"/>
      <c r="F18" s="75"/>
      <c r="G18" s="75"/>
      <c r="H18" s="75"/>
      <c r="I18" s="75"/>
      <c r="J18" s="75"/>
      <c r="K18" s="75"/>
      <c r="L18" s="75"/>
      <c r="M18" s="75"/>
      <c r="N18" s="75"/>
      <c r="O18" s="75"/>
    </row>
    <row r="19" spans="1:15" x14ac:dyDescent="0.15">
      <c r="A19" s="24"/>
      <c r="B19" s="24"/>
      <c r="C19" s="24"/>
      <c r="D19" s="24"/>
      <c r="E19" s="24"/>
      <c r="F19" s="24"/>
    </row>
    <row r="20" spans="1:15" ht="30" customHeight="1" x14ac:dyDescent="0.15">
      <c r="A20" s="74" t="s">
        <v>152</v>
      </c>
      <c r="B20" s="74"/>
      <c r="C20" s="22"/>
      <c r="D20" s="22"/>
      <c r="E20" s="22"/>
    </row>
    <row r="21" spans="1:15" x14ac:dyDescent="0.15">
      <c r="A21" s="22"/>
      <c r="B21" s="22"/>
      <c r="C21" s="22"/>
      <c r="D21" s="22"/>
      <c r="E21" s="22"/>
      <c r="F21" s="22"/>
    </row>
    <row r="22" spans="1:15" x14ac:dyDescent="0.15">
      <c r="A22" s="22"/>
      <c r="B22" s="22"/>
      <c r="C22" s="22"/>
      <c r="D22" s="22"/>
      <c r="E22" s="22"/>
      <c r="F22" s="22"/>
    </row>
    <row r="23" spans="1:15" x14ac:dyDescent="0.15">
      <c r="A23" s="22"/>
      <c r="B23" s="22"/>
      <c r="C23" s="22"/>
      <c r="D23" s="22"/>
      <c r="E23" s="22"/>
      <c r="F23" s="22"/>
    </row>
    <row r="24" spans="1:15" x14ac:dyDescent="0.15">
      <c r="A24" s="22"/>
      <c r="B24" s="22"/>
      <c r="C24" s="22"/>
      <c r="D24" s="22"/>
      <c r="E24" s="22"/>
      <c r="F24" s="22"/>
    </row>
    <row r="25" spans="1:15" x14ac:dyDescent="0.15">
      <c r="A25" s="22"/>
      <c r="B25" s="22"/>
      <c r="C25" s="22"/>
      <c r="D25" s="22"/>
      <c r="E25" s="22"/>
      <c r="F25" s="22"/>
    </row>
    <row r="26" spans="1:15" x14ac:dyDescent="0.15">
      <c r="A26" s="22"/>
      <c r="B26" s="22"/>
      <c r="C26" s="22"/>
      <c r="D26" s="22"/>
      <c r="E26" s="22"/>
      <c r="F26" s="22"/>
    </row>
    <row r="27" spans="1:15" x14ac:dyDescent="0.15">
      <c r="A27" s="22"/>
      <c r="B27" s="22"/>
      <c r="C27" s="22"/>
      <c r="D27" s="22"/>
      <c r="E27" s="22"/>
      <c r="F27" s="22"/>
    </row>
    <row r="28" spans="1:15" x14ac:dyDescent="0.15">
      <c r="A28" s="22"/>
      <c r="B28" s="22"/>
      <c r="C28" s="22"/>
      <c r="D28" s="22"/>
      <c r="E28" s="22"/>
      <c r="F28" s="22"/>
    </row>
    <row r="29" spans="1:15" x14ac:dyDescent="0.15">
      <c r="A29" s="22"/>
      <c r="B29" s="22"/>
      <c r="C29" s="22"/>
      <c r="D29" s="22"/>
      <c r="E29" s="22"/>
      <c r="F29" s="22"/>
    </row>
    <row r="30" spans="1:15" x14ac:dyDescent="0.15">
      <c r="A30" s="22"/>
      <c r="B30" s="22"/>
      <c r="C30" s="22"/>
      <c r="D30" s="22"/>
      <c r="E30" s="22"/>
      <c r="F30" s="22"/>
    </row>
    <row r="31" spans="1:15" x14ac:dyDescent="0.15">
      <c r="A31" s="22"/>
      <c r="B31" s="22"/>
      <c r="C31" s="22"/>
      <c r="D31" s="22"/>
      <c r="E31" s="22"/>
      <c r="F31" s="22"/>
    </row>
    <row r="32" spans="1:15" x14ac:dyDescent="0.15">
      <c r="A32" s="22"/>
      <c r="B32" s="22"/>
      <c r="C32" s="22"/>
      <c r="D32" s="22"/>
      <c r="E32" s="22"/>
      <c r="F32" s="22"/>
    </row>
    <row r="33" spans="1:6" x14ac:dyDescent="0.15">
      <c r="A33" s="22"/>
      <c r="B33" s="22"/>
      <c r="C33" s="22"/>
      <c r="D33" s="22"/>
      <c r="E33" s="22"/>
      <c r="F33" s="22"/>
    </row>
    <row r="34" spans="1:6" x14ac:dyDescent="0.15">
      <c r="A34" s="22"/>
      <c r="B34" s="22"/>
      <c r="C34" s="22"/>
      <c r="D34" s="22"/>
      <c r="E34" s="22"/>
      <c r="F34" s="22"/>
    </row>
    <row r="35" spans="1:6" x14ac:dyDescent="0.15">
      <c r="A35" s="22"/>
      <c r="B35" s="22"/>
      <c r="C35" s="22"/>
      <c r="D35" s="22"/>
      <c r="E35" s="22"/>
      <c r="F35" s="22"/>
    </row>
    <row r="36" spans="1:6" x14ac:dyDescent="0.15">
      <c r="A36" s="25"/>
      <c r="B36" s="25"/>
      <c r="C36" s="25"/>
      <c r="D36" s="25"/>
      <c r="E36" s="25"/>
    </row>
    <row r="38" spans="1:6" x14ac:dyDescent="0.15">
      <c r="A38" s="26"/>
    </row>
  </sheetData>
  <mergeCells count="21">
    <mergeCell ref="A20:B20"/>
    <mergeCell ref="A18:O18"/>
    <mergeCell ref="B3:B4"/>
    <mergeCell ref="C3:C4"/>
    <mergeCell ref="D3:E3"/>
    <mergeCell ref="F3:F4"/>
    <mergeCell ref="G3:G4"/>
    <mergeCell ref="H3:I3"/>
    <mergeCell ref="J3:J4"/>
    <mergeCell ref="K3:K4"/>
    <mergeCell ref="L3:L4"/>
    <mergeCell ref="A16:O16"/>
    <mergeCell ref="A1:O1"/>
    <mergeCell ref="A2:A4"/>
    <mergeCell ref="B2:E2"/>
    <mergeCell ref="F2:I2"/>
    <mergeCell ref="J2:L2"/>
    <mergeCell ref="M2:O2"/>
    <mergeCell ref="M3:M4"/>
    <mergeCell ref="N3:N4"/>
    <mergeCell ref="O3:O4"/>
  </mergeCells>
  <hyperlinks>
    <hyperlink ref="A20:B20" location="'Table of Contents'!A1" display="Back to table of contents" xr:uid="{00000000-0004-0000-0100-000000000000}"/>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Q39"/>
  <sheetViews>
    <sheetView showGridLines="0" zoomScale="75" zoomScaleNormal="75" workbookViewId="0">
      <selection sqref="A1:O1"/>
    </sheetView>
  </sheetViews>
  <sheetFormatPr baseColWidth="10" defaultColWidth="9.1640625" defaultRowHeight="16" x14ac:dyDescent="0.15"/>
  <cols>
    <col min="1" max="1" width="20.6640625" style="11" customWidth="1"/>
    <col min="2" max="15" width="16.6640625" style="11" customWidth="1"/>
    <col min="16" max="16384" width="9.1640625" style="11"/>
  </cols>
  <sheetData>
    <row r="1" spans="1:17" ht="40" customHeight="1" x14ac:dyDescent="0.15">
      <c r="A1" s="71" t="s">
        <v>133</v>
      </c>
      <c r="B1" s="71"/>
      <c r="C1" s="71"/>
      <c r="D1" s="71"/>
      <c r="E1" s="71"/>
      <c r="F1" s="71"/>
      <c r="G1" s="71"/>
      <c r="H1" s="71"/>
      <c r="I1" s="71"/>
      <c r="J1" s="71"/>
      <c r="K1" s="71"/>
      <c r="L1" s="71"/>
      <c r="M1" s="71"/>
      <c r="N1" s="71"/>
      <c r="O1" s="79"/>
      <c r="P1" s="35"/>
      <c r="Q1" s="25"/>
    </row>
    <row r="2" spans="1:17" ht="40" customHeight="1" x14ac:dyDescent="0.15">
      <c r="A2" s="72" t="s">
        <v>0</v>
      </c>
      <c r="B2" s="73" t="s">
        <v>1</v>
      </c>
      <c r="C2" s="73"/>
      <c r="D2" s="73"/>
      <c r="E2" s="73"/>
      <c r="F2" s="73" t="s">
        <v>2</v>
      </c>
      <c r="G2" s="73"/>
      <c r="H2" s="73"/>
      <c r="I2" s="73"/>
      <c r="J2" s="73" t="s">
        <v>3</v>
      </c>
      <c r="K2" s="73"/>
      <c r="L2" s="73"/>
      <c r="M2" s="73" t="s">
        <v>4</v>
      </c>
      <c r="N2" s="73"/>
      <c r="O2" s="85"/>
      <c r="P2" s="35"/>
      <c r="Q2" s="25"/>
    </row>
    <row r="3" spans="1:17" x14ac:dyDescent="0.15">
      <c r="A3" s="72"/>
      <c r="B3" s="76" t="s">
        <v>5</v>
      </c>
      <c r="C3" s="76" t="s">
        <v>6</v>
      </c>
      <c r="D3" s="73" t="s">
        <v>7</v>
      </c>
      <c r="E3" s="73"/>
      <c r="F3" s="73" t="s">
        <v>5</v>
      </c>
      <c r="G3" s="73" t="s">
        <v>6</v>
      </c>
      <c r="H3" s="73" t="s">
        <v>7</v>
      </c>
      <c r="I3" s="73"/>
      <c r="J3" s="73" t="s">
        <v>5</v>
      </c>
      <c r="K3" s="73" t="s">
        <v>6</v>
      </c>
      <c r="L3" s="73" t="s">
        <v>7</v>
      </c>
      <c r="M3" s="73" t="s">
        <v>5</v>
      </c>
      <c r="N3" s="73" t="s">
        <v>6</v>
      </c>
      <c r="O3" s="85" t="s">
        <v>7</v>
      </c>
      <c r="P3" s="35"/>
      <c r="Q3" s="25"/>
    </row>
    <row r="4" spans="1:17" ht="30" customHeight="1" x14ac:dyDescent="0.15">
      <c r="A4" s="72"/>
      <c r="B4" s="77"/>
      <c r="C4" s="77"/>
      <c r="D4" s="12" t="s">
        <v>8</v>
      </c>
      <c r="E4" s="12" t="s">
        <v>9</v>
      </c>
      <c r="F4" s="73"/>
      <c r="G4" s="73"/>
      <c r="H4" s="12" t="s">
        <v>8</v>
      </c>
      <c r="I4" s="12" t="s">
        <v>9</v>
      </c>
      <c r="J4" s="73"/>
      <c r="K4" s="73"/>
      <c r="L4" s="73"/>
      <c r="M4" s="73"/>
      <c r="N4" s="73"/>
      <c r="O4" s="85"/>
      <c r="P4" s="35"/>
      <c r="Q4" s="25"/>
    </row>
    <row r="5" spans="1:17" ht="30" customHeight="1" x14ac:dyDescent="0.15">
      <c r="A5" s="13" t="s">
        <v>10</v>
      </c>
      <c r="B5" s="14">
        <f>SUM(B6:B14)</f>
        <v>8</v>
      </c>
      <c r="C5" s="14">
        <f t="shared" ref="C5:L5" si="0">SUM(C6:C14)</f>
        <v>42607</v>
      </c>
      <c r="D5" s="47">
        <f t="shared" si="0"/>
        <v>41396.15794596362</v>
      </c>
      <c r="E5" s="14">
        <f t="shared" si="0"/>
        <v>72619.011128528742</v>
      </c>
      <c r="F5" s="14">
        <f t="shared" si="0"/>
        <v>2</v>
      </c>
      <c r="G5" s="14">
        <f t="shared" si="0"/>
        <v>3312</v>
      </c>
      <c r="H5" s="47">
        <f t="shared" si="0"/>
        <v>2.478462789622399</v>
      </c>
      <c r="I5" s="47" t="s">
        <v>24</v>
      </c>
      <c r="J5" s="14">
        <f t="shared" si="0"/>
        <v>49</v>
      </c>
      <c r="K5" s="14">
        <f t="shared" si="0"/>
        <v>86628</v>
      </c>
      <c r="L5" s="14">
        <f t="shared" si="0"/>
        <v>159538</v>
      </c>
      <c r="M5" s="14" t="s">
        <v>70</v>
      </c>
      <c r="N5" s="14" t="s">
        <v>70</v>
      </c>
      <c r="O5" s="14" t="s">
        <v>70</v>
      </c>
      <c r="P5" s="35"/>
      <c r="Q5" s="25"/>
    </row>
    <row r="6" spans="1:17" ht="30" customHeight="1" x14ac:dyDescent="0.15">
      <c r="A6" s="17" t="s">
        <v>11</v>
      </c>
      <c r="B6" s="14" t="s">
        <v>70</v>
      </c>
      <c r="C6" s="14" t="s">
        <v>70</v>
      </c>
      <c r="D6" s="14" t="s">
        <v>70</v>
      </c>
      <c r="E6" s="14" t="s">
        <v>70</v>
      </c>
      <c r="F6" s="14" t="s">
        <v>70</v>
      </c>
      <c r="G6" s="14" t="s">
        <v>70</v>
      </c>
      <c r="H6" s="14" t="s">
        <v>70</v>
      </c>
      <c r="I6" s="14" t="s">
        <v>70</v>
      </c>
      <c r="J6" s="20">
        <v>1</v>
      </c>
      <c r="K6" s="20">
        <v>1706</v>
      </c>
      <c r="L6" s="20">
        <v>-698</v>
      </c>
      <c r="M6" s="14" t="s">
        <v>70</v>
      </c>
      <c r="N6" s="14" t="s">
        <v>70</v>
      </c>
      <c r="O6" s="14" t="s">
        <v>70</v>
      </c>
      <c r="P6" s="35"/>
      <c r="Q6" s="25"/>
    </row>
    <row r="7" spans="1:17" ht="30" customHeight="1" x14ac:dyDescent="0.15">
      <c r="A7" s="17" t="s">
        <v>12</v>
      </c>
      <c r="B7" s="14" t="s">
        <v>70</v>
      </c>
      <c r="C7" s="14" t="s">
        <v>70</v>
      </c>
      <c r="D7" s="14" t="s">
        <v>70</v>
      </c>
      <c r="E7" s="14" t="s">
        <v>70</v>
      </c>
      <c r="F7" s="14" t="s">
        <v>70</v>
      </c>
      <c r="G7" s="14" t="s">
        <v>70</v>
      </c>
      <c r="H7" s="14" t="s">
        <v>70</v>
      </c>
      <c r="I7" s="14" t="s">
        <v>70</v>
      </c>
      <c r="J7" s="20">
        <v>1</v>
      </c>
      <c r="K7" s="20">
        <v>1466</v>
      </c>
      <c r="L7" s="20">
        <v>249</v>
      </c>
      <c r="M7" s="14" t="s">
        <v>70</v>
      </c>
      <c r="N7" s="14" t="s">
        <v>70</v>
      </c>
      <c r="O7" s="14" t="s">
        <v>70</v>
      </c>
      <c r="P7" s="35"/>
      <c r="Q7" s="25"/>
    </row>
    <row r="8" spans="1:17" ht="30" customHeight="1" x14ac:dyDescent="0.15">
      <c r="A8" s="17" t="s">
        <v>13</v>
      </c>
      <c r="B8" s="20">
        <v>1</v>
      </c>
      <c r="C8" s="20">
        <v>7316</v>
      </c>
      <c r="D8" s="20">
        <v>6501.1579459636177</v>
      </c>
      <c r="E8" s="20">
        <f>17747000/1125.935</f>
        <v>15762.011128528735</v>
      </c>
      <c r="F8" s="14" t="s">
        <v>70</v>
      </c>
      <c r="G8" s="14" t="s">
        <v>70</v>
      </c>
      <c r="H8" s="14" t="s">
        <v>70</v>
      </c>
      <c r="I8" s="14" t="s">
        <v>70</v>
      </c>
      <c r="J8" s="20">
        <v>8</v>
      </c>
      <c r="K8" s="20">
        <v>3976</v>
      </c>
      <c r="L8" s="20">
        <v>36016</v>
      </c>
      <c r="M8" s="14" t="s">
        <v>70</v>
      </c>
      <c r="N8" s="14" t="s">
        <v>70</v>
      </c>
      <c r="O8" s="14" t="s">
        <v>70</v>
      </c>
      <c r="P8" s="35"/>
      <c r="Q8" s="25"/>
    </row>
    <row r="9" spans="1:17" ht="30" customHeight="1" x14ac:dyDescent="0.15">
      <c r="A9" s="17" t="s">
        <v>14</v>
      </c>
      <c r="B9" s="14" t="s">
        <v>70</v>
      </c>
      <c r="C9" s="14" t="s">
        <v>70</v>
      </c>
      <c r="D9" s="14" t="s">
        <v>70</v>
      </c>
      <c r="E9" s="14" t="s">
        <v>70</v>
      </c>
      <c r="F9" s="14" t="s">
        <v>70</v>
      </c>
      <c r="G9" s="14" t="s">
        <v>70</v>
      </c>
      <c r="H9" s="14" t="s">
        <v>70</v>
      </c>
      <c r="I9" s="14" t="s">
        <v>70</v>
      </c>
      <c r="J9" s="14" t="s">
        <v>70</v>
      </c>
      <c r="K9" s="14" t="s">
        <v>70</v>
      </c>
      <c r="L9" s="14" t="s">
        <v>70</v>
      </c>
      <c r="M9" s="14" t="s">
        <v>70</v>
      </c>
      <c r="N9" s="14" t="s">
        <v>70</v>
      </c>
      <c r="O9" s="14" t="s">
        <v>70</v>
      </c>
      <c r="P9" s="35"/>
      <c r="Q9" s="25"/>
    </row>
    <row r="10" spans="1:17" ht="30" customHeight="1" x14ac:dyDescent="0.15">
      <c r="A10" s="17" t="s">
        <v>15</v>
      </c>
      <c r="B10" s="20">
        <v>4</v>
      </c>
      <c r="C10" s="20">
        <v>28652</v>
      </c>
      <c r="D10" s="20">
        <v>25472</v>
      </c>
      <c r="E10" s="20">
        <v>54103</v>
      </c>
      <c r="F10" s="14" t="s">
        <v>70</v>
      </c>
      <c r="G10" s="14" t="s">
        <v>70</v>
      </c>
      <c r="H10" s="14" t="s">
        <v>70</v>
      </c>
      <c r="I10" s="14" t="s">
        <v>70</v>
      </c>
      <c r="J10" s="20">
        <v>11</v>
      </c>
      <c r="K10" s="20">
        <v>23769</v>
      </c>
      <c r="L10" s="20">
        <v>42628</v>
      </c>
      <c r="M10" s="14" t="s">
        <v>70</v>
      </c>
      <c r="N10" s="14" t="s">
        <v>70</v>
      </c>
      <c r="O10" s="14" t="s">
        <v>70</v>
      </c>
      <c r="P10" s="35"/>
      <c r="Q10" s="25"/>
    </row>
    <row r="11" spans="1:17" ht="30" customHeight="1" x14ac:dyDescent="0.15">
      <c r="A11" s="17" t="s">
        <v>69</v>
      </c>
      <c r="B11" s="14" t="s">
        <v>70</v>
      </c>
      <c r="C11" s="14" t="s">
        <v>70</v>
      </c>
      <c r="D11" s="14" t="s">
        <v>70</v>
      </c>
      <c r="E11" s="14" t="s">
        <v>70</v>
      </c>
      <c r="F11" s="20">
        <v>1</v>
      </c>
      <c r="G11" s="20">
        <v>2928</v>
      </c>
      <c r="H11" s="48">
        <v>2.3536233341895709</v>
      </c>
      <c r="I11" s="29" t="s">
        <v>24</v>
      </c>
      <c r="J11" s="20">
        <v>8</v>
      </c>
      <c r="K11" s="20">
        <v>35425</v>
      </c>
      <c r="L11" s="20">
        <v>42341</v>
      </c>
      <c r="M11" s="14" t="s">
        <v>70</v>
      </c>
      <c r="N11" s="14" t="s">
        <v>70</v>
      </c>
      <c r="O11" s="14" t="s">
        <v>70</v>
      </c>
      <c r="P11" s="35"/>
      <c r="Q11" s="25"/>
    </row>
    <row r="12" spans="1:17" ht="30" customHeight="1" x14ac:dyDescent="0.15">
      <c r="A12" s="17" t="s">
        <v>16</v>
      </c>
      <c r="B12" s="14" t="s">
        <v>70</v>
      </c>
      <c r="C12" s="14" t="s">
        <v>70</v>
      </c>
      <c r="D12" s="14" t="s">
        <v>70</v>
      </c>
      <c r="E12" s="14" t="s">
        <v>70</v>
      </c>
      <c r="F12" s="14" t="s">
        <v>70</v>
      </c>
      <c r="G12" s="14" t="s">
        <v>70</v>
      </c>
      <c r="H12" s="14" t="s">
        <v>70</v>
      </c>
      <c r="I12" s="14" t="s">
        <v>70</v>
      </c>
      <c r="J12" s="20">
        <v>2</v>
      </c>
      <c r="K12" s="20">
        <v>4639</v>
      </c>
      <c r="L12" s="20">
        <v>11070</v>
      </c>
      <c r="M12" s="14" t="s">
        <v>70</v>
      </c>
      <c r="N12" s="14" t="s">
        <v>70</v>
      </c>
      <c r="O12" s="14" t="s">
        <v>70</v>
      </c>
      <c r="P12" s="35"/>
      <c r="Q12" s="25"/>
    </row>
    <row r="13" spans="1:17" ht="30" customHeight="1" x14ac:dyDescent="0.15">
      <c r="A13" s="17" t="s">
        <v>17</v>
      </c>
      <c r="B13" s="14" t="s">
        <v>70</v>
      </c>
      <c r="C13" s="14" t="s">
        <v>70</v>
      </c>
      <c r="D13" s="14" t="s">
        <v>70</v>
      </c>
      <c r="E13" s="14" t="s">
        <v>70</v>
      </c>
      <c r="F13" s="14" t="s">
        <v>70</v>
      </c>
      <c r="G13" s="14" t="s">
        <v>70</v>
      </c>
      <c r="H13" s="14" t="s">
        <v>70</v>
      </c>
      <c r="I13" s="14" t="s">
        <v>70</v>
      </c>
      <c r="J13" s="14" t="s">
        <v>70</v>
      </c>
      <c r="K13" s="14" t="s">
        <v>70</v>
      </c>
      <c r="L13" s="14" t="s">
        <v>70</v>
      </c>
      <c r="M13" s="14" t="s">
        <v>70</v>
      </c>
      <c r="N13" s="14" t="s">
        <v>70</v>
      </c>
      <c r="O13" s="14" t="s">
        <v>70</v>
      </c>
      <c r="P13" s="35"/>
      <c r="Q13" s="25"/>
    </row>
    <row r="14" spans="1:17" ht="30" customHeight="1" x14ac:dyDescent="0.15">
      <c r="A14" s="17" t="s">
        <v>18</v>
      </c>
      <c r="B14" s="20">
        <v>3</v>
      </c>
      <c r="C14" s="20">
        <v>6639</v>
      </c>
      <c r="D14" s="20">
        <v>9423</v>
      </c>
      <c r="E14" s="20">
        <v>2754</v>
      </c>
      <c r="F14" s="20">
        <v>1</v>
      </c>
      <c r="G14" s="20">
        <v>384</v>
      </c>
      <c r="H14" s="48">
        <v>0.12483945543282815</v>
      </c>
      <c r="I14" s="49" t="s">
        <v>24</v>
      </c>
      <c r="J14" s="20">
        <v>18</v>
      </c>
      <c r="K14" s="20">
        <v>15647</v>
      </c>
      <c r="L14" s="20">
        <v>27932</v>
      </c>
      <c r="M14" s="14" t="s">
        <v>70</v>
      </c>
      <c r="N14" s="14" t="s">
        <v>70</v>
      </c>
      <c r="O14" s="14" t="s">
        <v>70</v>
      </c>
      <c r="P14" s="35"/>
      <c r="Q14" s="25"/>
    </row>
    <row r="15" spans="1:17" x14ac:dyDescent="0.15">
      <c r="A15" s="21"/>
      <c r="B15" s="22"/>
      <c r="C15" s="22"/>
      <c r="D15" s="22"/>
      <c r="E15" s="22"/>
      <c r="F15" s="22"/>
      <c r="G15" s="22"/>
      <c r="H15" s="22"/>
      <c r="I15" s="22"/>
      <c r="J15" s="22"/>
      <c r="K15" s="22"/>
      <c r="L15" s="22"/>
      <c r="M15" s="22"/>
      <c r="N15" s="22"/>
      <c r="O15" s="22"/>
    </row>
    <row r="16" spans="1:17" ht="12.75" customHeight="1" x14ac:dyDescent="0.15">
      <c r="A16" s="78" t="s">
        <v>111</v>
      </c>
      <c r="B16" s="78"/>
      <c r="C16" s="78"/>
      <c r="D16" s="78"/>
      <c r="E16" s="78"/>
      <c r="F16" s="78"/>
      <c r="G16" s="78"/>
      <c r="H16" s="78"/>
      <c r="I16" s="78"/>
      <c r="J16" s="78"/>
      <c r="K16" s="78"/>
      <c r="L16" s="78"/>
      <c r="M16" s="78"/>
      <c r="N16" s="78"/>
      <c r="O16" s="78"/>
    </row>
    <row r="17" spans="1:15" x14ac:dyDescent="0.15">
      <c r="A17" s="21"/>
      <c r="B17" s="22"/>
      <c r="C17" s="22"/>
      <c r="D17" s="22"/>
      <c r="E17" s="22"/>
      <c r="F17" s="22"/>
      <c r="G17" s="22"/>
      <c r="H17" s="22"/>
      <c r="I17" s="22"/>
      <c r="J17" s="22"/>
      <c r="K17" s="22"/>
      <c r="L17" s="22"/>
      <c r="M17" s="22"/>
      <c r="N17" s="22"/>
      <c r="O17" s="22"/>
    </row>
    <row r="18" spans="1:15" ht="52.5" customHeight="1" x14ac:dyDescent="0.15">
      <c r="A18" s="75" t="s">
        <v>92</v>
      </c>
      <c r="B18" s="75"/>
      <c r="C18" s="75"/>
      <c r="D18" s="75"/>
      <c r="E18" s="75"/>
      <c r="F18" s="75"/>
      <c r="G18" s="75"/>
      <c r="H18" s="75"/>
      <c r="I18" s="75"/>
      <c r="J18" s="75"/>
      <c r="K18" s="75"/>
      <c r="L18" s="75"/>
      <c r="M18" s="75"/>
      <c r="N18" s="75"/>
      <c r="O18" s="75"/>
    </row>
    <row r="19" spans="1:15" x14ac:dyDescent="0.15">
      <c r="A19" s="21"/>
      <c r="B19" s="22"/>
      <c r="C19" s="22"/>
      <c r="D19" s="22"/>
      <c r="E19" s="22"/>
      <c r="F19" s="22"/>
      <c r="G19" s="22"/>
      <c r="H19" s="22"/>
      <c r="I19" s="22"/>
      <c r="J19" s="22"/>
      <c r="K19" s="22"/>
      <c r="L19" s="22"/>
      <c r="M19" s="22"/>
      <c r="N19" s="22"/>
      <c r="O19" s="22"/>
    </row>
    <row r="20" spans="1:15" ht="30" customHeight="1" x14ac:dyDescent="0.15">
      <c r="A20" s="74" t="s">
        <v>152</v>
      </c>
      <c r="B20" s="74"/>
      <c r="C20" s="10"/>
      <c r="D20" s="10"/>
      <c r="E20" s="24"/>
    </row>
    <row r="21" spans="1:15" x14ac:dyDescent="0.15">
      <c r="A21" s="24"/>
      <c r="B21" s="24"/>
      <c r="C21" s="24"/>
      <c r="D21" s="24"/>
      <c r="E21" s="24"/>
      <c r="F21" s="24"/>
    </row>
    <row r="22" spans="1:15" x14ac:dyDescent="0.15">
      <c r="A22" s="22"/>
      <c r="B22" s="22"/>
      <c r="C22" s="22"/>
      <c r="D22" s="27"/>
      <c r="E22" s="27"/>
      <c r="F22" s="22"/>
    </row>
    <row r="23" spans="1:15" x14ac:dyDescent="0.15">
      <c r="A23" s="22"/>
      <c r="B23" s="22"/>
      <c r="C23" s="22"/>
      <c r="D23" s="27"/>
      <c r="E23" s="27"/>
      <c r="F23" s="22"/>
    </row>
    <row r="24" spans="1:15" x14ac:dyDescent="0.15">
      <c r="A24" s="22"/>
      <c r="B24" s="22"/>
      <c r="C24" s="22"/>
      <c r="D24" s="27"/>
      <c r="E24" s="27"/>
      <c r="F24" s="22"/>
    </row>
    <row r="25" spans="1:15" x14ac:dyDescent="0.15">
      <c r="A25" s="22"/>
      <c r="B25" s="22"/>
      <c r="C25" s="22"/>
      <c r="D25" s="27"/>
      <c r="E25" s="27"/>
      <c r="F25" s="22"/>
    </row>
    <row r="26" spans="1:15" x14ac:dyDescent="0.15">
      <c r="A26" s="22"/>
      <c r="B26" s="22"/>
      <c r="C26" s="22"/>
      <c r="D26" s="27"/>
      <c r="E26" s="27"/>
      <c r="F26" s="22"/>
    </row>
    <row r="27" spans="1:15" x14ac:dyDescent="0.15">
      <c r="A27" s="22"/>
      <c r="B27" s="22"/>
      <c r="C27" s="22"/>
      <c r="D27" s="27"/>
      <c r="E27" s="27"/>
      <c r="F27" s="22"/>
    </row>
    <row r="28" spans="1:15" x14ac:dyDescent="0.15">
      <c r="A28" s="22"/>
      <c r="B28" s="22"/>
      <c r="C28" s="22"/>
      <c r="D28" s="27"/>
      <c r="E28" s="27"/>
      <c r="F28" s="22"/>
    </row>
    <row r="29" spans="1:15" x14ac:dyDescent="0.15">
      <c r="A29" s="22"/>
      <c r="B29" s="22"/>
      <c r="C29" s="22"/>
      <c r="D29" s="27"/>
      <c r="E29" s="27"/>
      <c r="F29" s="22"/>
    </row>
    <row r="30" spans="1:15" x14ac:dyDescent="0.15">
      <c r="A30" s="22"/>
      <c r="B30" s="22"/>
      <c r="C30" s="22"/>
      <c r="D30" s="27"/>
      <c r="E30" s="27"/>
      <c r="F30" s="22"/>
    </row>
    <row r="31" spans="1:15" x14ac:dyDescent="0.15">
      <c r="A31" s="22"/>
      <c r="B31" s="22"/>
      <c r="C31" s="22"/>
      <c r="D31" s="27"/>
      <c r="E31" s="27"/>
      <c r="F31" s="22"/>
    </row>
    <row r="32" spans="1:15" x14ac:dyDescent="0.15">
      <c r="A32" s="22"/>
      <c r="B32" s="22"/>
      <c r="C32" s="22"/>
      <c r="D32" s="22"/>
      <c r="E32" s="22"/>
      <c r="F32" s="22"/>
    </row>
    <row r="33" spans="1:6" x14ac:dyDescent="0.15">
      <c r="A33" s="22"/>
      <c r="B33" s="22"/>
      <c r="C33" s="22"/>
      <c r="D33" s="22"/>
      <c r="E33" s="22"/>
      <c r="F33" s="22"/>
    </row>
    <row r="34" spans="1:6" x14ac:dyDescent="0.15">
      <c r="A34" s="22"/>
      <c r="B34" s="22"/>
      <c r="C34" s="22"/>
      <c r="D34" s="22"/>
      <c r="E34" s="22"/>
      <c r="F34" s="22"/>
    </row>
    <row r="35" spans="1:6" x14ac:dyDescent="0.15">
      <c r="A35" s="22"/>
      <c r="B35" s="22"/>
      <c r="C35" s="22"/>
      <c r="D35" s="22"/>
      <c r="E35" s="22"/>
      <c r="F35" s="22"/>
    </row>
    <row r="36" spans="1:6" x14ac:dyDescent="0.15">
      <c r="A36" s="22"/>
      <c r="B36" s="22"/>
      <c r="C36" s="22"/>
      <c r="D36" s="22"/>
      <c r="E36" s="22"/>
      <c r="F36" s="22"/>
    </row>
    <row r="39" spans="1:6" x14ac:dyDescent="0.15">
      <c r="A39" s="26"/>
    </row>
  </sheetData>
  <mergeCells count="21">
    <mergeCell ref="A20:B20"/>
    <mergeCell ref="A18:O18"/>
    <mergeCell ref="B3:B4"/>
    <mergeCell ref="C3:C4"/>
    <mergeCell ref="D3:E3"/>
    <mergeCell ref="F3:F4"/>
    <mergeCell ref="G3:G4"/>
    <mergeCell ref="H3:I3"/>
    <mergeCell ref="J3:J4"/>
    <mergeCell ref="K3:K4"/>
    <mergeCell ref="L3:L4"/>
    <mergeCell ref="A16:O16"/>
    <mergeCell ref="A1:O1"/>
    <mergeCell ref="A2:A4"/>
    <mergeCell ref="B2:E2"/>
    <mergeCell ref="F2:I2"/>
    <mergeCell ref="J2:L2"/>
    <mergeCell ref="M2:O2"/>
    <mergeCell ref="M3:M4"/>
    <mergeCell ref="N3:N4"/>
    <mergeCell ref="O3:O4"/>
  </mergeCells>
  <hyperlinks>
    <hyperlink ref="A20:B20" location="'Table of Contents'!A1" display="Back to table of contents" xr:uid="{00000000-0004-0000-1300-000000000000}"/>
  </hyperlink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Q38"/>
  <sheetViews>
    <sheetView showGridLines="0" zoomScale="75" zoomScaleNormal="75" workbookViewId="0">
      <selection sqref="A1:O1"/>
    </sheetView>
  </sheetViews>
  <sheetFormatPr baseColWidth="10" defaultColWidth="9.1640625" defaultRowHeight="16" x14ac:dyDescent="0.15"/>
  <cols>
    <col min="1" max="1" width="20.6640625" style="11" customWidth="1"/>
    <col min="2" max="15" width="16.6640625" style="11" customWidth="1"/>
    <col min="16" max="16384" width="9.1640625" style="11"/>
  </cols>
  <sheetData>
    <row r="1" spans="1:17" ht="40" customHeight="1" x14ac:dyDescent="0.15">
      <c r="A1" s="71" t="s">
        <v>28</v>
      </c>
      <c r="B1" s="71"/>
      <c r="C1" s="71"/>
      <c r="D1" s="71"/>
      <c r="E1" s="71"/>
      <c r="F1" s="71"/>
      <c r="G1" s="71"/>
      <c r="H1" s="71"/>
      <c r="I1" s="71"/>
      <c r="J1" s="71"/>
      <c r="K1" s="71"/>
      <c r="L1" s="71"/>
      <c r="M1" s="71"/>
      <c r="N1" s="71"/>
      <c r="O1" s="79"/>
      <c r="P1" s="35"/>
      <c r="Q1" s="25"/>
    </row>
    <row r="2" spans="1:17" ht="40" customHeight="1" x14ac:dyDescent="0.15">
      <c r="A2" s="72" t="s">
        <v>0</v>
      </c>
      <c r="B2" s="73" t="s">
        <v>1</v>
      </c>
      <c r="C2" s="73"/>
      <c r="D2" s="73"/>
      <c r="E2" s="73"/>
      <c r="F2" s="73" t="s">
        <v>2</v>
      </c>
      <c r="G2" s="73"/>
      <c r="H2" s="73"/>
      <c r="I2" s="73"/>
      <c r="J2" s="73" t="s">
        <v>3</v>
      </c>
      <c r="K2" s="73"/>
      <c r="L2" s="73"/>
      <c r="M2" s="73" t="s">
        <v>4</v>
      </c>
      <c r="N2" s="73"/>
      <c r="O2" s="85"/>
      <c r="P2" s="9"/>
      <c r="Q2" s="10"/>
    </row>
    <row r="3" spans="1:17" x14ac:dyDescent="0.15">
      <c r="A3" s="72"/>
      <c r="B3" s="76" t="s">
        <v>5</v>
      </c>
      <c r="C3" s="76" t="s">
        <v>6</v>
      </c>
      <c r="D3" s="73" t="s">
        <v>7</v>
      </c>
      <c r="E3" s="73"/>
      <c r="F3" s="73" t="s">
        <v>5</v>
      </c>
      <c r="G3" s="73" t="s">
        <v>6</v>
      </c>
      <c r="H3" s="73" t="s">
        <v>7</v>
      </c>
      <c r="I3" s="73"/>
      <c r="J3" s="73" t="s">
        <v>5</v>
      </c>
      <c r="K3" s="73" t="s">
        <v>6</v>
      </c>
      <c r="L3" s="73" t="s">
        <v>7</v>
      </c>
      <c r="M3" s="73" t="s">
        <v>5</v>
      </c>
      <c r="N3" s="73" t="s">
        <v>6</v>
      </c>
      <c r="O3" s="85" t="s">
        <v>7</v>
      </c>
      <c r="P3" s="9"/>
      <c r="Q3" s="10"/>
    </row>
    <row r="4" spans="1:17" ht="30" customHeight="1" x14ac:dyDescent="0.15">
      <c r="A4" s="72"/>
      <c r="B4" s="77"/>
      <c r="C4" s="77"/>
      <c r="D4" s="12" t="s">
        <v>8</v>
      </c>
      <c r="E4" s="12" t="s">
        <v>9</v>
      </c>
      <c r="F4" s="73"/>
      <c r="G4" s="73"/>
      <c r="H4" s="12" t="s">
        <v>8</v>
      </c>
      <c r="I4" s="12" t="s">
        <v>134</v>
      </c>
      <c r="J4" s="73"/>
      <c r="K4" s="73"/>
      <c r="L4" s="73"/>
      <c r="M4" s="73"/>
      <c r="N4" s="73"/>
      <c r="O4" s="85"/>
      <c r="P4" s="9"/>
      <c r="Q4" s="10"/>
    </row>
    <row r="5" spans="1:17" ht="30" customHeight="1" x14ac:dyDescent="0.15">
      <c r="A5" s="13" t="s">
        <v>10</v>
      </c>
      <c r="B5" s="14" t="s">
        <v>70</v>
      </c>
      <c r="C5" s="14" t="s">
        <v>70</v>
      </c>
      <c r="D5" s="14" t="s">
        <v>70</v>
      </c>
      <c r="E5" s="14" t="s">
        <v>70</v>
      </c>
      <c r="F5" s="14">
        <f t="shared" ref="F5:L5" si="0">SUM(F6:F14)</f>
        <v>1</v>
      </c>
      <c r="G5" s="14">
        <f t="shared" si="0"/>
        <v>32</v>
      </c>
      <c r="H5" s="14">
        <f t="shared" si="0"/>
        <v>9.0239999999999991</v>
      </c>
      <c r="I5" s="14">
        <f t="shared" si="0"/>
        <v>44.368000000000002</v>
      </c>
      <c r="J5" s="14">
        <f t="shared" si="0"/>
        <v>74</v>
      </c>
      <c r="K5" s="14">
        <f t="shared" si="0"/>
        <v>52240</v>
      </c>
      <c r="L5" s="14">
        <f t="shared" si="0"/>
        <v>4902.3631999999989</v>
      </c>
      <c r="M5" s="14" t="s">
        <v>70</v>
      </c>
      <c r="N5" s="14" t="s">
        <v>70</v>
      </c>
      <c r="O5" s="14" t="s">
        <v>70</v>
      </c>
      <c r="P5" s="37"/>
      <c r="Q5" s="16"/>
    </row>
    <row r="6" spans="1:17" ht="30" customHeight="1" x14ac:dyDescent="0.15">
      <c r="A6" s="17" t="s">
        <v>11</v>
      </c>
      <c r="B6" s="14" t="s">
        <v>70</v>
      </c>
      <c r="C6" s="14" t="s">
        <v>70</v>
      </c>
      <c r="D6" s="14" t="s">
        <v>70</v>
      </c>
      <c r="E6" s="14" t="s">
        <v>70</v>
      </c>
      <c r="F6" s="14" t="s">
        <v>70</v>
      </c>
      <c r="G6" s="14" t="s">
        <v>70</v>
      </c>
      <c r="H6" s="14" t="s">
        <v>70</v>
      </c>
      <c r="I6" s="14" t="s">
        <v>70</v>
      </c>
      <c r="J6" s="20">
        <v>1</v>
      </c>
      <c r="K6" s="20">
        <v>1234</v>
      </c>
      <c r="L6" s="20">
        <v>406.11759999999998</v>
      </c>
      <c r="M6" s="14" t="s">
        <v>70</v>
      </c>
      <c r="N6" s="14" t="s">
        <v>70</v>
      </c>
      <c r="O6" s="14" t="s">
        <v>70</v>
      </c>
      <c r="P6" s="38"/>
      <c r="Q6" s="19"/>
    </row>
    <row r="7" spans="1:17" ht="30" customHeight="1" x14ac:dyDescent="0.15">
      <c r="A7" s="17" t="s">
        <v>12</v>
      </c>
      <c r="B7" s="14" t="s">
        <v>70</v>
      </c>
      <c r="C7" s="14" t="s">
        <v>70</v>
      </c>
      <c r="D7" s="14" t="s">
        <v>70</v>
      </c>
      <c r="E7" s="14" t="s">
        <v>70</v>
      </c>
      <c r="F7" s="14" t="s">
        <v>70</v>
      </c>
      <c r="G7" s="14" t="s">
        <v>70</v>
      </c>
      <c r="H7" s="14" t="s">
        <v>70</v>
      </c>
      <c r="I7" s="14" t="s">
        <v>70</v>
      </c>
      <c r="J7" s="14" t="s">
        <v>70</v>
      </c>
      <c r="K7" s="14" t="s">
        <v>70</v>
      </c>
      <c r="L7" s="14" t="s">
        <v>70</v>
      </c>
      <c r="M7" s="14" t="s">
        <v>70</v>
      </c>
      <c r="N7" s="14" t="s">
        <v>70</v>
      </c>
      <c r="O7" s="14" t="s">
        <v>70</v>
      </c>
      <c r="P7" s="38"/>
      <c r="Q7" s="19"/>
    </row>
    <row r="8" spans="1:17" ht="30" customHeight="1" x14ac:dyDescent="0.15">
      <c r="A8" s="17" t="s">
        <v>13</v>
      </c>
      <c r="B8" s="14" t="s">
        <v>70</v>
      </c>
      <c r="C8" s="14" t="s">
        <v>70</v>
      </c>
      <c r="D8" s="14" t="s">
        <v>70</v>
      </c>
      <c r="E8" s="14" t="s">
        <v>70</v>
      </c>
      <c r="F8" s="14" t="s">
        <v>70</v>
      </c>
      <c r="G8" s="14" t="s">
        <v>70</v>
      </c>
      <c r="H8" s="14" t="s">
        <v>70</v>
      </c>
      <c r="I8" s="14" t="s">
        <v>70</v>
      </c>
      <c r="J8" s="20">
        <v>5</v>
      </c>
      <c r="K8" s="20">
        <v>2230</v>
      </c>
      <c r="L8" s="20">
        <v>465.18719999999996</v>
      </c>
      <c r="M8" s="14" t="s">
        <v>70</v>
      </c>
      <c r="N8" s="14" t="s">
        <v>70</v>
      </c>
      <c r="O8" s="14" t="s">
        <v>70</v>
      </c>
      <c r="P8" s="38"/>
      <c r="Q8" s="19"/>
    </row>
    <row r="9" spans="1:17" ht="30" customHeight="1" x14ac:dyDescent="0.15">
      <c r="A9" s="17" t="s">
        <v>14</v>
      </c>
      <c r="B9" s="14" t="s">
        <v>70</v>
      </c>
      <c r="C9" s="14" t="s">
        <v>70</v>
      </c>
      <c r="D9" s="14" t="s">
        <v>70</v>
      </c>
      <c r="E9" s="14" t="s">
        <v>70</v>
      </c>
      <c r="F9" s="14" t="s">
        <v>70</v>
      </c>
      <c r="G9" s="14" t="s">
        <v>70</v>
      </c>
      <c r="H9" s="14" t="s">
        <v>70</v>
      </c>
      <c r="I9" s="14" t="s">
        <v>70</v>
      </c>
      <c r="J9" s="20">
        <v>5</v>
      </c>
      <c r="K9" s="20">
        <v>3138</v>
      </c>
      <c r="L9" s="20">
        <v>448.45519999999993</v>
      </c>
      <c r="M9" s="14" t="s">
        <v>70</v>
      </c>
      <c r="N9" s="14" t="s">
        <v>70</v>
      </c>
      <c r="O9" s="14" t="s">
        <v>70</v>
      </c>
      <c r="P9" s="38"/>
      <c r="Q9" s="19"/>
    </row>
    <row r="10" spans="1:17" ht="30" customHeight="1" x14ac:dyDescent="0.15">
      <c r="A10" s="17" t="s">
        <v>15</v>
      </c>
      <c r="B10" s="14" t="s">
        <v>70</v>
      </c>
      <c r="C10" s="14" t="s">
        <v>70</v>
      </c>
      <c r="D10" s="14" t="s">
        <v>70</v>
      </c>
      <c r="E10" s="14" t="s">
        <v>70</v>
      </c>
      <c r="F10" s="14" t="s">
        <v>70</v>
      </c>
      <c r="G10" s="14" t="s">
        <v>70</v>
      </c>
      <c r="H10" s="14" t="s">
        <v>70</v>
      </c>
      <c r="I10" s="14" t="s">
        <v>70</v>
      </c>
      <c r="J10" s="20">
        <v>2</v>
      </c>
      <c r="K10" s="20">
        <v>4517</v>
      </c>
      <c r="L10" s="20">
        <v>2664.4675999999999</v>
      </c>
      <c r="M10" s="14" t="s">
        <v>70</v>
      </c>
      <c r="N10" s="14" t="s">
        <v>70</v>
      </c>
      <c r="O10" s="14" t="s">
        <v>70</v>
      </c>
      <c r="P10" s="38"/>
      <c r="Q10" s="19"/>
    </row>
    <row r="11" spans="1:17" ht="30" customHeight="1" x14ac:dyDescent="0.15">
      <c r="A11" s="17" t="s">
        <v>69</v>
      </c>
      <c r="B11" s="14" t="s">
        <v>70</v>
      </c>
      <c r="C11" s="14" t="s">
        <v>70</v>
      </c>
      <c r="D11" s="14" t="s">
        <v>70</v>
      </c>
      <c r="E11" s="14" t="s">
        <v>70</v>
      </c>
      <c r="F11" s="20">
        <v>1</v>
      </c>
      <c r="G11" s="20">
        <v>32</v>
      </c>
      <c r="H11" s="20">
        <v>9.0239999999999991</v>
      </c>
      <c r="I11" s="20">
        <v>44.368000000000002</v>
      </c>
      <c r="J11" s="20">
        <v>6</v>
      </c>
      <c r="K11" s="20">
        <v>16071</v>
      </c>
      <c r="L11" s="20">
        <v>291.75719999999995</v>
      </c>
      <c r="M11" s="14" t="s">
        <v>70</v>
      </c>
      <c r="N11" s="14" t="s">
        <v>70</v>
      </c>
      <c r="O11" s="14" t="s">
        <v>70</v>
      </c>
      <c r="P11" s="38"/>
      <c r="Q11" s="19"/>
    </row>
    <row r="12" spans="1:17" ht="30" customHeight="1" x14ac:dyDescent="0.15">
      <c r="A12" s="17" t="s">
        <v>16</v>
      </c>
      <c r="B12" s="14" t="s">
        <v>70</v>
      </c>
      <c r="C12" s="14" t="s">
        <v>70</v>
      </c>
      <c r="D12" s="14" t="s">
        <v>70</v>
      </c>
      <c r="E12" s="14" t="s">
        <v>70</v>
      </c>
      <c r="F12" s="14" t="s">
        <v>70</v>
      </c>
      <c r="G12" s="14" t="s">
        <v>70</v>
      </c>
      <c r="H12" s="14" t="s">
        <v>70</v>
      </c>
      <c r="I12" s="14" t="s">
        <v>70</v>
      </c>
      <c r="J12" s="20">
        <v>1</v>
      </c>
      <c r="K12" s="20">
        <v>4470</v>
      </c>
      <c r="L12" s="20">
        <v>10.979199999999999</v>
      </c>
      <c r="M12" s="14" t="s">
        <v>70</v>
      </c>
      <c r="N12" s="14" t="s">
        <v>70</v>
      </c>
      <c r="O12" s="14" t="s">
        <v>70</v>
      </c>
      <c r="P12" s="38"/>
      <c r="Q12" s="19"/>
    </row>
    <row r="13" spans="1:17" ht="30" customHeight="1" x14ac:dyDescent="0.15">
      <c r="A13" s="17" t="s">
        <v>17</v>
      </c>
      <c r="B13" s="14" t="s">
        <v>70</v>
      </c>
      <c r="C13" s="14" t="s">
        <v>70</v>
      </c>
      <c r="D13" s="14" t="s">
        <v>70</v>
      </c>
      <c r="E13" s="14" t="s">
        <v>70</v>
      </c>
      <c r="F13" s="14" t="s">
        <v>70</v>
      </c>
      <c r="G13" s="14" t="s">
        <v>70</v>
      </c>
      <c r="H13" s="14" t="s">
        <v>70</v>
      </c>
      <c r="I13" s="14" t="s">
        <v>70</v>
      </c>
      <c r="J13" s="20">
        <v>5</v>
      </c>
      <c r="K13" s="20">
        <v>960</v>
      </c>
      <c r="L13" s="20">
        <v>199.99439999999998</v>
      </c>
      <c r="M13" s="14" t="s">
        <v>70</v>
      </c>
      <c r="N13" s="14" t="s">
        <v>70</v>
      </c>
      <c r="O13" s="14" t="s">
        <v>70</v>
      </c>
      <c r="P13" s="38"/>
      <c r="Q13" s="19"/>
    </row>
    <row r="14" spans="1:17" ht="30" customHeight="1" x14ac:dyDescent="0.15">
      <c r="A14" s="17" t="s">
        <v>123</v>
      </c>
      <c r="B14" s="14" t="s">
        <v>70</v>
      </c>
      <c r="C14" s="14" t="s">
        <v>70</v>
      </c>
      <c r="D14" s="14" t="s">
        <v>70</v>
      </c>
      <c r="E14" s="14" t="s">
        <v>70</v>
      </c>
      <c r="F14" s="14" t="s">
        <v>70</v>
      </c>
      <c r="G14" s="14" t="s">
        <v>70</v>
      </c>
      <c r="H14" s="14" t="s">
        <v>70</v>
      </c>
      <c r="I14" s="14" t="s">
        <v>70</v>
      </c>
      <c r="J14" s="20">
        <v>49</v>
      </c>
      <c r="K14" s="20">
        <v>19620</v>
      </c>
      <c r="L14" s="20">
        <v>415.40479999999997</v>
      </c>
      <c r="M14" s="14" t="s">
        <v>70</v>
      </c>
      <c r="N14" s="14" t="s">
        <v>70</v>
      </c>
      <c r="O14" s="14" t="s">
        <v>70</v>
      </c>
      <c r="P14" s="38"/>
      <c r="Q14" s="19"/>
    </row>
    <row r="15" spans="1:17" x14ac:dyDescent="0.15">
      <c r="A15" s="21"/>
      <c r="B15" s="22"/>
      <c r="C15" s="22"/>
      <c r="D15" s="22"/>
      <c r="E15" s="22"/>
      <c r="F15" s="22"/>
      <c r="G15" s="22"/>
      <c r="H15" s="22"/>
      <c r="I15" s="22"/>
      <c r="J15" s="22"/>
      <c r="K15" s="22"/>
      <c r="L15" s="22"/>
      <c r="M15" s="22"/>
      <c r="N15" s="22"/>
      <c r="O15" s="22"/>
    </row>
    <row r="16" spans="1:17" ht="12.75" customHeight="1" x14ac:dyDescent="0.15">
      <c r="A16" s="78" t="s">
        <v>111</v>
      </c>
      <c r="B16" s="78"/>
      <c r="C16" s="78"/>
      <c r="D16" s="78"/>
      <c r="E16" s="78"/>
      <c r="F16" s="78"/>
      <c r="G16" s="78"/>
      <c r="H16" s="78"/>
      <c r="I16" s="78"/>
      <c r="J16" s="78"/>
      <c r="K16" s="78"/>
      <c r="L16" s="78"/>
      <c r="M16" s="78"/>
      <c r="N16" s="78"/>
      <c r="O16" s="78"/>
    </row>
    <row r="17" spans="1:15" x14ac:dyDescent="0.15">
      <c r="A17" s="21"/>
      <c r="B17" s="22"/>
      <c r="C17" s="22"/>
      <c r="D17" s="22"/>
      <c r="E17" s="22"/>
      <c r="F17" s="22"/>
      <c r="G17" s="22"/>
      <c r="H17" s="22"/>
      <c r="I17" s="22"/>
      <c r="J17" s="22"/>
      <c r="K17" s="22"/>
      <c r="L17" s="22"/>
      <c r="M17" s="22"/>
      <c r="N17" s="22"/>
      <c r="O17" s="22"/>
    </row>
    <row r="18" spans="1:15" ht="54.75" customHeight="1" x14ac:dyDescent="0.15">
      <c r="A18" s="75" t="s">
        <v>93</v>
      </c>
      <c r="B18" s="75"/>
      <c r="C18" s="75"/>
      <c r="D18" s="75"/>
      <c r="E18" s="75"/>
      <c r="F18" s="75"/>
      <c r="G18" s="75"/>
      <c r="H18" s="75"/>
      <c r="I18" s="75"/>
      <c r="J18" s="75"/>
      <c r="K18" s="75"/>
      <c r="L18" s="75"/>
      <c r="M18" s="75"/>
      <c r="N18" s="75"/>
      <c r="O18" s="75"/>
    </row>
    <row r="19" spans="1:15" x14ac:dyDescent="0.15">
      <c r="A19" s="75" t="s">
        <v>94</v>
      </c>
      <c r="B19" s="75"/>
      <c r="C19" s="75"/>
      <c r="D19" s="75"/>
      <c r="E19" s="75"/>
      <c r="F19" s="75"/>
      <c r="G19" s="75"/>
      <c r="H19" s="75"/>
      <c r="I19" s="75"/>
      <c r="J19" s="75"/>
      <c r="K19" s="75"/>
      <c r="L19" s="75"/>
      <c r="M19" s="75"/>
      <c r="N19" s="75"/>
      <c r="O19" s="75"/>
    </row>
    <row r="20" spans="1:15" x14ac:dyDescent="0.15">
      <c r="A20" s="22"/>
      <c r="B20" s="22"/>
      <c r="C20" s="22"/>
      <c r="D20" s="22"/>
      <c r="E20" s="22"/>
      <c r="F20" s="22"/>
      <c r="G20" s="22"/>
      <c r="H20" s="22"/>
      <c r="I20" s="22"/>
      <c r="J20" s="22"/>
      <c r="K20" s="22"/>
      <c r="L20" s="22"/>
      <c r="M20" s="22"/>
      <c r="N20" s="22"/>
    </row>
    <row r="21" spans="1:15" ht="30" customHeight="1" x14ac:dyDescent="0.15">
      <c r="A21" s="74" t="s">
        <v>152</v>
      </c>
      <c r="B21" s="74"/>
      <c r="C21" s="10"/>
      <c r="D21" s="10"/>
      <c r="E21" s="10"/>
      <c r="F21" s="24"/>
    </row>
    <row r="22" spans="1:15" x14ac:dyDescent="0.15">
      <c r="A22" s="24"/>
      <c r="B22" s="24"/>
      <c r="C22" s="24"/>
      <c r="D22" s="24"/>
      <c r="E22" s="24"/>
      <c r="F22" s="24"/>
      <c r="H22" s="24"/>
      <c r="I22" s="24"/>
      <c r="J22" s="24"/>
      <c r="K22" s="24"/>
      <c r="L22" s="24"/>
      <c r="M22" s="25"/>
      <c r="N22" s="25"/>
      <c r="O22" s="25"/>
    </row>
    <row r="23" spans="1:15" x14ac:dyDescent="0.15">
      <c r="A23" s="22"/>
      <c r="B23" s="22"/>
      <c r="C23" s="22"/>
      <c r="D23" s="50"/>
      <c r="E23" s="22"/>
      <c r="F23" s="27"/>
      <c r="H23" s="22"/>
      <c r="I23" s="22"/>
      <c r="J23" s="22"/>
      <c r="K23" s="27"/>
      <c r="L23" s="22"/>
      <c r="M23" s="25"/>
      <c r="N23" s="25"/>
      <c r="O23" s="25"/>
    </row>
    <row r="24" spans="1:15" x14ac:dyDescent="0.15">
      <c r="A24" s="22"/>
      <c r="B24" s="22"/>
      <c r="C24" s="22"/>
      <c r="D24" s="27"/>
      <c r="E24" s="27"/>
      <c r="F24" s="51"/>
      <c r="H24" s="22"/>
      <c r="I24" s="22"/>
      <c r="J24" s="22"/>
      <c r="K24" s="27"/>
      <c r="L24" s="22"/>
      <c r="M24" s="25"/>
      <c r="N24" s="25"/>
      <c r="O24" s="25"/>
    </row>
    <row r="25" spans="1:15" x14ac:dyDescent="0.15">
      <c r="A25" s="22"/>
      <c r="B25" s="22"/>
      <c r="C25" s="22"/>
      <c r="D25" s="27"/>
      <c r="E25" s="22"/>
      <c r="F25" s="27"/>
      <c r="H25" s="22"/>
      <c r="I25" s="22"/>
      <c r="J25" s="22"/>
      <c r="K25" s="27"/>
      <c r="L25" s="22"/>
      <c r="M25" s="25"/>
      <c r="N25" s="25"/>
      <c r="O25" s="25"/>
    </row>
    <row r="26" spans="1:15" x14ac:dyDescent="0.15">
      <c r="A26" s="22"/>
      <c r="B26" s="22"/>
      <c r="C26" s="22"/>
      <c r="D26" s="51"/>
      <c r="E26" s="22"/>
      <c r="F26" s="27"/>
      <c r="H26" s="22"/>
      <c r="I26" s="22"/>
      <c r="J26" s="22"/>
      <c r="K26" s="51"/>
      <c r="L26" s="22"/>
      <c r="M26" s="25"/>
      <c r="N26" s="25"/>
      <c r="O26" s="25"/>
    </row>
    <row r="27" spans="1:15" x14ac:dyDescent="0.15">
      <c r="A27" s="22"/>
      <c r="B27" s="22"/>
      <c r="C27" s="22"/>
      <c r="D27" s="27"/>
      <c r="E27" s="27"/>
      <c r="F27" s="27"/>
      <c r="H27" s="22"/>
      <c r="I27" s="22"/>
      <c r="J27" s="22"/>
      <c r="K27" s="27"/>
      <c r="L27" s="22"/>
      <c r="M27" s="25"/>
      <c r="N27" s="25"/>
      <c r="O27" s="25"/>
    </row>
    <row r="28" spans="1:15" x14ac:dyDescent="0.15">
      <c r="A28" s="22"/>
      <c r="B28" s="22"/>
      <c r="C28" s="22"/>
      <c r="D28" s="27"/>
      <c r="E28" s="27"/>
      <c r="F28" s="27"/>
      <c r="H28" s="22"/>
      <c r="I28" s="22"/>
      <c r="J28" s="22"/>
      <c r="K28" s="27"/>
      <c r="L28" s="22"/>
      <c r="M28" s="25"/>
      <c r="N28" s="25"/>
      <c r="O28" s="25"/>
    </row>
    <row r="29" spans="1:15" x14ac:dyDescent="0.15">
      <c r="A29" s="22"/>
      <c r="B29" s="22"/>
      <c r="C29" s="22"/>
      <c r="D29" s="22"/>
      <c r="E29" s="22"/>
      <c r="F29" s="22"/>
      <c r="H29" s="22"/>
      <c r="I29" s="22"/>
      <c r="J29" s="22"/>
      <c r="K29" s="22"/>
      <c r="L29" s="22"/>
      <c r="M29" s="25"/>
      <c r="N29" s="25"/>
      <c r="O29" s="25"/>
    </row>
    <row r="30" spans="1:15" x14ac:dyDescent="0.15">
      <c r="A30" s="22"/>
      <c r="B30" s="22"/>
      <c r="C30" s="22"/>
      <c r="D30" s="22"/>
      <c r="E30" s="22"/>
      <c r="F30" s="22"/>
      <c r="H30" s="22"/>
      <c r="I30" s="22"/>
      <c r="J30" s="22"/>
      <c r="K30" s="22"/>
      <c r="L30" s="22"/>
      <c r="M30" s="25"/>
      <c r="N30" s="25"/>
      <c r="O30" s="25"/>
    </row>
    <row r="31" spans="1:15" x14ac:dyDescent="0.15">
      <c r="A31" s="22"/>
      <c r="B31" s="22"/>
      <c r="C31" s="22"/>
      <c r="D31" s="22"/>
      <c r="E31" s="22"/>
      <c r="F31" s="22"/>
      <c r="H31" s="22"/>
      <c r="I31" s="22"/>
      <c r="J31" s="22"/>
      <c r="K31" s="22"/>
      <c r="L31" s="22"/>
      <c r="M31" s="25"/>
      <c r="N31" s="25"/>
      <c r="O31" s="25"/>
    </row>
    <row r="32" spans="1:15" x14ac:dyDescent="0.15">
      <c r="A32" s="22"/>
      <c r="B32" s="22"/>
      <c r="C32" s="22"/>
      <c r="D32" s="22"/>
      <c r="E32" s="22"/>
      <c r="F32" s="22"/>
      <c r="H32" s="22"/>
      <c r="I32" s="22"/>
      <c r="J32" s="22"/>
      <c r="K32" s="22"/>
      <c r="L32" s="22"/>
      <c r="M32" s="25"/>
      <c r="N32" s="25"/>
      <c r="O32" s="25"/>
    </row>
    <row r="33" spans="1:15" x14ac:dyDescent="0.15">
      <c r="A33" s="22"/>
      <c r="B33" s="22"/>
      <c r="C33" s="22"/>
      <c r="D33" s="22"/>
      <c r="E33" s="22"/>
      <c r="F33" s="22"/>
      <c r="H33" s="22"/>
      <c r="I33" s="22"/>
      <c r="J33" s="22"/>
      <c r="K33" s="22"/>
      <c r="L33" s="22"/>
      <c r="M33" s="25"/>
      <c r="N33" s="25"/>
      <c r="O33" s="25"/>
    </row>
    <row r="34" spans="1:15" x14ac:dyDescent="0.15">
      <c r="A34" s="22"/>
      <c r="B34" s="22"/>
      <c r="C34" s="22"/>
      <c r="D34" s="22"/>
      <c r="E34" s="22"/>
      <c r="F34" s="22"/>
      <c r="H34" s="22"/>
      <c r="I34" s="22"/>
      <c r="J34" s="22"/>
      <c r="K34" s="22"/>
      <c r="L34" s="22"/>
      <c r="M34" s="25"/>
      <c r="N34" s="25"/>
      <c r="O34" s="25"/>
    </row>
    <row r="35" spans="1:15" x14ac:dyDescent="0.15">
      <c r="A35" s="22"/>
      <c r="B35" s="22"/>
      <c r="C35" s="22"/>
      <c r="D35" s="22"/>
      <c r="E35" s="22"/>
      <c r="F35" s="22"/>
      <c r="H35" s="22"/>
      <c r="I35" s="22"/>
      <c r="J35" s="22"/>
      <c r="K35" s="22"/>
      <c r="L35" s="22"/>
      <c r="M35" s="25"/>
      <c r="N35" s="25"/>
      <c r="O35" s="25"/>
    </row>
    <row r="36" spans="1:15" x14ac:dyDescent="0.15">
      <c r="A36" s="22"/>
      <c r="B36" s="22"/>
      <c r="C36" s="22"/>
      <c r="D36" s="22"/>
      <c r="E36" s="22"/>
      <c r="F36" s="22"/>
      <c r="H36" s="22"/>
      <c r="I36" s="22"/>
      <c r="J36" s="22"/>
      <c r="K36" s="22"/>
      <c r="L36" s="22"/>
      <c r="M36" s="25"/>
      <c r="N36" s="25"/>
      <c r="O36" s="25"/>
    </row>
    <row r="37" spans="1:15" x14ac:dyDescent="0.15">
      <c r="A37" s="22"/>
      <c r="B37" s="22"/>
      <c r="C37" s="22"/>
      <c r="D37" s="22"/>
      <c r="E37" s="22"/>
      <c r="F37" s="22"/>
      <c r="H37" s="22"/>
      <c r="I37" s="22"/>
      <c r="J37" s="22"/>
      <c r="K37" s="22"/>
      <c r="L37" s="22"/>
      <c r="M37" s="25"/>
      <c r="N37" s="25"/>
      <c r="O37" s="25"/>
    </row>
    <row r="38" spans="1:15" x14ac:dyDescent="0.15">
      <c r="A38" s="22"/>
      <c r="B38" s="22"/>
      <c r="C38" s="22"/>
      <c r="D38" s="22"/>
      <c r="E38" s="22"/>
      <c r="F38" s="22"/>
      <c r="H38" s="22"/>
      <c r="I38" s="22"/>
      <c r="J38" s="22"/>
      <c r="K38" s="22"/>
      <c r="L38" s="22"/>
      <c r="M38" s="25"/>
      <c r="N38" s="25"/>
      <c r="O38" s="25"/>
    </row>
  </sheetData>
  <mergeCells count="22">
    <mergeCell ref="A21:B21"/>
    <mergeCell ref="A18:O18"/>
    <mergeCell ref="A19:O19"/>
    <mergeCell ref="B3:B4"/>
    <mergeCell ref="C3:C4"/>
    <mergeCell ref="D3:E3"/>
    <mergeCell ref="F3:F4"/>
    <mergeCell ref="G3:G4"/>
    <mergeCell ref="H3:I3"/>
    <mergeCell ref="J3:J4"/>
    <mergeCell ref="K3:K4"/>
    <mergeCell ref="L3:L4"/>
    <mergeCell ref="A16:O16"/>
    <mergeCell ref="A1:O1"/>
    <mergeCell ref="A2:A4"/>
    <mergeCell ref="B2:E2"/>
    <mergeCell ref="F2:I2"/>
    <mergeCell ref="J2:L2"/>
    <mergeCell ref="M2:O2"/>
    <mergeCell ref="M3:M4"/>
    <mergeCell ref="N3:N4"/>
    <mergeCell ref="O3:O4"/>
  </mergeCells>
  <hyperlinks>
    <hyperlink ref="A21:B21" location="'Table of Contents'!A1" display="Back to table of contents" xr:uid="{00000000-0004-0000-1400-000000000000}"/>
  </hyperlink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Q40"/>
  <sheetViews>
    <sheetView showGridLines="0" zoomScale="75" zoomScaleNormal="75" workbookViewId="0">
      <selection sqref="A1:O1"/>
    </sheetView>
  </sheetViews>
  <sheetFormatPr baseColWidth="10" defaultColWidth="9.1640625" defaultRowHeight="16" x14ac:dyDescent="0.15"/>
  <cols>
    <col min="1" max="1" width="20.6640625" style="11" customWidth="1"/>
    <col min="2" max="15" width="16.6640625" style="11" customWidth="1"/>
    <col min="16" max="16" width="9.1640625" style="11" customWidth="1"/>
    <col min="17" max="16384" width="9.1640625" style="11"/>
  </cols>
  <sheetData>
    <row r="1" spans="1:17" ht="40" customHeight="1" x14ac:dyDescent="0.15">
      <c r="A1" s="71" t="s">
        <v>135</v>
      </c>
      <c r="B1" s="71"/>
      <c r="C1" s="71"/>
      <c r="D1" s="71"/>
      <c r="E1" s="71"/>
      <c r="F1" s="71"/>
      <c r="G1" s="71"/>
      <c r="H1" s="71"/>
      <c r="I1" s="71"/>
      <c r="J1" s="71"/>
      <c r="K1" s="71"/>
      <c r="L1" s="71"/>
      <c r="M1" s="71"/>
      <c r="N1" s="71"/>
      <c r="O1" s="79"/>
      <c r="P1" s="35"/>
      <c r="Q1" s="25"/>
    </row>
    <row r="2" spans="1:17" ht="40" customHeight="1" x14ac:dyDescent="0.15">
      <c r="A2" s="72" t="s">
        <v>0</v>
      </c>
      <c r="B2" s="73" t="s">
        <v>1</v>
      </c>
      <c r="C2" s="73"/>
      <c r="D2" s="73"/>
      <c r="E2" s="73"/>
      <c r="F2" s="73" t="s">
        <v>136</v>
      </c>
      <c r="G2" s="73"/>
      <c r="H2" s="73"/>
      <c r="I2" s="73"/>
      <c r="J2" s="73" t="s">
        <v>3</v>
      </c>
      <c r="K2" s="73"/>
      <c r="L2" s="73"/>
      <c r="M2" s="73" t="s">
        <v>4</v>
      </c>
      <c r="N2" s="73"/>
      <c r="O2" s="85"/>
      <c r="P2" s="9"/>
      <c r="Q2" s="10"/>
    </row>
    <row r="3" spans="1:17" x14ac:dyDescent="0.15">
      <c r="A3" s="72"/>
      <c r="B3" s="76" t="s">
        <v>5</v>
      </c>
      <c r="C3" s="76" t="s">
        <v>6</v>
      </c>
      <c r="D3" s="73" t="s">
        <v>7</v>
      </c>
      <c r="E3" s="73"/>
      <c r="F3" s="73" t="s">
        <v>5</v>
      </c>
      <c r="G3" s="73" t="s">
        <v>6</v>
      </c>
      <c r="H3" s="73" t="s">
        <v>7</v>
      </c>
      <c r="I3" s="73"/>
      <c r="J3" s="73" t="s">
        <v>5</v>
      </c>
      <c r="K3" s="73" t="s">
        <v>6</v>
      </c>
      <c r="L3" s="73" t="s">
        <v>7</v>
      </c>
      <c r="M3" s="73" t="s">
        <v>5</v>
      </c>
      <c r="N3" s="73" t="s">
        <v>6</v>
      </c>
      <c r="O3" s="85" t="s">
        <v>7</v>
      </c>
      <c r="P3" s="9"/>
      <c r="Q3" s="10"/>
    </row>
    <row r="4" spans="1:17" ht="30" customHeight="1" x14ac:dyDescent="0.15">
      <c r="A4" s="72"/>
      <c r="B4" s="77"/>
      <c r="C4" s="77"/>
      <c r="D4" s="12" t="s">
        <v>8</v>
      </c>
      <c r="E4" s="12" t="s">
        <v>9</v>
      </c>
      <c r="F4" s="73"/>
      <c r="G4" s="73"/>
      <c r="H4" s="12" t="s">
        <v>8</v>
      </c>
      <c r="I4" s="12" t="s">
        <v>9</v>
      </c>
      <c r="J4" s="73"/>
      <c r="K4" s="73"/>
      <c r="L4" s="73"/>
      <c r="M4" s="73"/>
      <c r="N4" s="73"/>
      <c r="O4" s="85"/>
      <c r="P4" s="9"/>
      <c r="Q4" s="10"/>
    </row>
    <row r="5" spans="1:17" ht="30" customHeight="1" x14ac:dyDescent="0.15">
      <c r="A5" s="13" t="s">
        <v>10</v>
      </c>
      <c r="B5" s="14">
        <f>SUM(B6:B14)</f>
        <v>2</v>
      </c>
      <c r="C5" s="14">
        <f t="shared" ref="C5:O5" si="0">SUM(C6:C14)</f>
        <v>701</v>
      </c>
      <c r="D5" s="14">
        <f t="shared" si="0"/>
        <v>187.24790401471421</v>
      </c>
      <c r="E5" s="14">
        <f t="shared" si="0"/>
        <v>244.94855038107744</v>
      </c>
      <c r="F5" s="14">
        <f t="shared" si="0"/>
        <v>1</v>
      </c>
      <c r="G5" s="14">
        <f t="shared" si="0"/>
        <v>1700</v>
      </c>
      <c r="H5" s="14">
        <f t="shared" si="0"/>
        <v>336.89732233263686</v>
      </c>
      <c r="I5" s="14">
        <f t="shared" si="0"/>
        <v>766.11567885145496</v>
      </c>
      <c r="J5" s="14">
        <f t="shared" si="0"/>
        <v>46</v>
      </c>
      <c r="K5" s="14">
        <f t="shared" si="0"/>
        <v>26724</v>
      </c>
      <c r="L5" s="14">
        <f t="shared" si="0"/>
        <v>3942.6293268784052</v>
      </c>
      <c r="M5" s="14">
        <f t="shared" si="0"/>
        <v>89</v>
      </c>
      <c r="N5" s="14">
        <f t="shared" si="0"/>
        <v>13821</v>
      </c>
      <c r="O5" s="36">
        <f t="shared" si="0"/>
        <v>2582.7553838053423</v>
      </c>
      <c r="P5" s="37"/>
      <c r="Q5" s="16"/>
    </row>
    <row r="6" spans="1:17" ht="30" customHeight="1" x14ac:dyDescent="0.15">
      <c r="A6" s="17" t="s">
        <v>11</v>
      </c>
      <c r="B6" s="14" t="s">
        <v>70</v>
      </c>
      <c r="C6" s="14" t="s">
        <v>70</v>
      </c>
      <c r="D6" s="14" t="s">
        <v>70</v>
      </c>
      <c r="E6" s="14" t="s">
        <v>70</v>
      </c>
      <c r="F6" s="14" t="s">
        <v>70</v>
      </c>
      <c r="G6" s="14" t="s">
        <v>70</v>
      </c>
      <c r="H6" s="14" t="s">
        <v>70</v>
      </c>
      <c r="I6" s="14" t="s">
        <v>70</v>
      </c>
      <c r="J6" s="14" t="s">
        <v>70</v>
      </c>
      <c r="K6" s="14" t="s">
        <v>70</v>
      </c>
      <c r="L6" s="14" t="s">
        <v>70</v>
      </c>
      <c r="M6" s="20">
        <v>42</v>
      </c>
      <c r="N6" s="20">
        <v>3741</v>
      </c>
      <c r="O6" s="39">
        <v>1286.9105450872107</v>
      </c>
      <c r="P6" s="38"/>
      <c r="Q6" s="19"/>
    </row>
    <row r="7" spans="1:17" ht="30" customHeight="1" x14ac:dyDescent="0.15">
      <c r="A7" s="17" t="s">
        <v>12</v>
      </c>
      <c r="B7" s="14" t="s">
        <v>70</v>
      </c>
      <c r="C7" s="14" t="s">
        <v>70</v>
      </c>
      <c r="D7" s="14" t="s">
        <v>70</v>
      </c>
      <c r="E7" s="14" t="s">
        <v>70</v>
      </c>
      <c r="F7" s="14" t="s">
        <v>70</v>
      </c>
      <c r="G7" s="14" t="s">
        <v>70</v>
      </c>
      <c r="H7" s="14" t="s">
        <v>70</v>
      </c>
      <c r="I7" s="14" t="s">
        <v>70</v>
      </c>
      <c r="J7" s="20">
        <v>3</v>
      </c>
      <c r="K7" s="20">
        <v>160</v>
      </c>
      <c r="L7" s="20">
        <v>20.474422904193403</v>
      </c>
      <c r="M7" s="20">
        <v>3</v>
      </c>
      <c r="N7" s="20">
        <v>172</v>
      </c>
      <c r="O7" s="39">
        <v>8.9342936309207577</v>
      </c>
      <c r="P7" s="38"/>
      <c r="Q7" s="19"/>
    </row>
    <row r="8" spans="1:17" ht="30" customHeight="1" x14ac:dyDescent="0.15">
      <c r="A8" s="17" t="s">
        <v>13</v>
      </c>
      <c r="B8" s="14" t="s">
        <v>70</v>
      </c>
      <c r="C8" s="14" t="s">
        <v>70</v>
      </c>
      <c r="D8" s="14" t="s">
        <v>70</v>
      </c>
      <c r="E8" s="14" t="s">
        <v>70</v>
      </c>
      <c r="F8" s="14" t="s">
        <v>70</v>
      </c>
      <c r="G8" s="14" t="s">
        <v>70</v>
      </c>
      <c r="H8" s="14" t="s">
        <v>70</v>
      </c>
      <c r="I8" s="14" t="s">
        <v>70</v>
      </c>
      <c r="J8" s="20">
        <v>3</v>
      </c>
      <c r="K8" s="20">
        <v>89</v>
      </c>
      <c r="L8" s="20">
        <v>17.124062792598117</v>
      </c>
      <c r="M8" s="20">
        <v>1</v>
      </c>
      <c r="N8" s="20">
        <v>12</v>
      </c>
      <c r="O8" s="39">
        <v>16.379538323354723</v>
      </c>
      <c r="P8" s="38"/>
      <c r="Q8" s="19"/>
    </row>
    <row r="9" spans="1:17" ht="30" customHeight="1" x14ac:dyDescent="0.15">
      <c r="A9" s="17" t="s">
        <v>14</v>
      </c>
      <c r="B9" s="14" t="s">
        <v>70</v>
      </c>
      <c r="C9" s="14" t="s">
        <v>70</v>
      </c>
      <c r="D9" s="14" t="s">
        <v>70</v>
      </c>
      <c r="E9" s="14" t="s">
        <v>70</v>
      </c>
      <c r="F9" s="14" t="s">
        <v>70</v>
      </c>
      <c r="G9" s="14" t="s">
        <v>70</v>
      </c>
      <c r="H9" s="14" t="s">
        <v>70</v>
      </c>
      <c r="I9" s="14" t="s">
        <v>70</v>
      </c>
      <c r="J9" s="20">
        <v>1</v>
      </c>
      <c r="K9" s="20">
        <v>377</v>
      </c>
      <c r="L9" s="20">
        <v>36.853961227548126</v>
      </c>
      <c r="M9" s="14" t="s">
        <v>70</v>
      </c>
      <c r="N9" s="14" t="s">
        <v>70</v>
      </c>
      <c r="O9" s="14" t="s">
        <v>70</v>
      </c>
      <c r="P9" s="38"/>
      <c r="Q9" s="19"/>
    </row>
    <row r="10" spans="1:17" ht="30" customHeight="1" x14ac:dyDescent="0.15">
      <c r="A10" s="17" t="s">
        <v>15</v>
      </c>
      <c r="B10" s="20">
        <v>1</v>
      </c>
      <c r="C10" s="20">
        <v>360</v>
      </c>
      <c r="D10" s="20">
        <v>180.54718379152365</v>
      </c>
      <c r="E10" s="20">
        <v>199.53255775723025</v>
      </c>
      <c r="F10" s="20">
        <v>1</v>
      </c>
      <c r="G10" s="20">
        <v>1700</v>
      </c>
      <c r="H10" s="20">
        <v>336.89732233263686</v>
      </c>
      <c r="I10" s="20">
        <v>766.11567885145496</v>
      </c>
      <c r="J10" s="20">
        <v>3</v>
      </c>
      <c r="K10" s="20">
        <v>5335</v>
      </c>
      <c r="L10" s="20">
        <v>2735.0106377656166</v>
      </c>
      <c r="M10" s="20">
        <v>5</v>
      </c>
      <c r="N10" s="20">
        <v>2322</v>
      </c>
      <c r="O10" s="39">
        <v>320.51778400928214</v>
      </c>
      <c r="P10" s="38"/>
      <c r="Q10" s="19"/>
    </row>
    <row r="11" spans="1:17" ht="30" customHeight="1" x14ac:dyDescent="0.15">
      <c r="A11" s="17" t="s">
        <v>69</v>
      </c>
      <c r="B11" s="20">
        <v>1</v>
      </c>
      <c r="C11" s="20">
        <v>341</v>
      </c>
      <c r="D11" s="20">
        <v>6.7007202231905678</v>
      </c>
      <c r="E11" s="20">
        <v>45.415992623847181</v>
      </c>
      <c r="F11" s="14" t="s">
        <v>70</v>
      </c>
      <c r="G11" s="14" t="s">
        <v>70</v>
      </c>
      <c r="H11" s="14" t="s">
        <v>70</v>
      </c>
      <c r="I11" s="14" t="s">
        <v>70</v>
      </c>
      <c r="J11" s="20">
        <v>4</v>
      </c>
      <c r="K11" s="20">
        <v>18860</v>
      </c>
      <c r="L11" s="20">
        <v>1063.1809420795701</v>
      </c>
      <c r="M11" s="20">
        <v>18</v>
      </c>
      <c r="N11" s="20">
        <v>3974</v>
      </c>
      <c r="O11" s="39">
        <v>875.56077583023421</v>
      </c>
      <c r="P11" s="38"/>
      <c r="Q11" s="19"/>
    </row>
    <row r="12" spans="1:17" ht="30" customHeight="1" x14ac:dyDescent="0.15">
      <c r="A12" s="17" t="s">
        <v>16</v>
      </c>
      <c r="B12" s="14" t="s">
        <v>70</v>
      </c>
      <c r="C12" s="14" t="s">
        <v>70</v>
      </c>
      <c r="D12" s="14" t="s">
        <v>70</v>
      </c>
      <c r="E12" s="14" t="s">
        <v>70</v>
      </c>
      <c r="F12" s="14" t="s">
        <v>70</v>
      </c>
      <c r="G12" s="14" t="s">
        <v>70</v>
      </c>
      <c r="H12" s="14" t="s">
        <v>70</v>
      </c>
      <c r="I12" s="14" t="s">
        <v>70</v>
      </c>
      <c r="J12" s="14" t="s">
        <v>70</v>
      </c>
      <c r="K12" s="14" t="s">
        <v>70</v>
      </c>
      <c r="L12" s="14" t="s">
        <v>70</v>
      </c>
      <c r="M12" s="14" t="s">
        <v>70</v>
      </c>
      <c r="N12" s="14" t="s">
        <v>70</v>
      </c>
      <c r="O12" s="14" t="s">
        <v>70</v>
      </c>
      <c r="P12" s="38"/>
      <c r="Q12" s="19"/>
    </row>
    <row r="13" spans="1:17" ht="30" customHeight="1" x14ac:dyDescent="0.15">
      <c r="A13" s="17" t="s">
        <v>17</v>
      </c>
      <c r="B13" s="14" t="s">
        <v>70</v>
      </c>
      <c r="C13" s="14" t="s">
        <v>70</v>
      </c>
      <c r="D13" s="14" t="s">
        <v>70</v>
      </c>
      <c r="E13" s="14" t="s">
        <v>70</v>
      </c>
      <c r="F13" s="14" t="s">
        <v>70</v>
      </c>
      <c r="G13" s="14" t="s">
        <v>70</v>
      </c>
      <c r="H13" s="14" t="s">
        <v>70</v>
      </c>
      <c r="I13" s="14" t="s">
        <v>70</v>
      </c>
      <c r="J13" s="14" t="s">
        <v>70</v>
      </c>
      <c r="K13" s="14" t="s">
        <v>70</v>
      </c>
      <c r="L13" s="14" t="s">
        <v>70</v>
      </c>
      <c r="M13" s="14" t="s">
        <v>70</v>
      </c>
      <c r="N13" s="14" t="s">
        <v>70</v>
      </c>
      <c r="O13" s="14" t="s">
        <v>70</v>
      </c>
      <c r="P13" s="38"/>
      <c r="Q13" s="19"/>
    </row>
    <row r="14" spans="1:17" ht="30" customHeight="1" x14ac:dyDescent="0.15">
      <c r="A14" s="17" t="s">
        <v>18</v>
      </c>
      <c r="B14" s="14" t="s">
        <v>70</v>
      </c>
      <c r="C14" s="14" t="s">
        <v>70</v>
      </c>
      <c r="D14" s="14" t="s">
        <v>70</v>
      </c>
      <c r="E14" s="14" t="s">
        <v>70</v>
      </c>
      <c r="F14" s="14" t="s">
        <v>70</v>
      </c>
      <c r="G14" s="14" t="s">
        <v>70</v>
      </c>
      <c r="H14" s="14" t="s">
        <v>70</v>
      </c>
      <c r="I14" s="14" t="s">
        <v>70</v>
      </c>
      <c r="J14" s="20">
        <v>32</v>
      </c>
      <c r="K14" s="20">
        <v>1903</v>
      </c>
      <c r="L14" s="20">
        <v>69.985300108879272</v>
      </c>
      <c r="M14" s="20">
        <v>20</v>
      </c>
      <c r="N14" s="20">
        <v>3600</v>
      </c>
      <c r="O14" s="39">
        <v>74.45244692433964</v>
      </c>
      <c r="P14" s="38"/>
      <c r="Q14" s="19"/>
    </row>
    <row r="15" spans="1:17" x14ac:dyDescent="0.15">
      <c r="A15" s="21"/>
      <c r="B15" s="22"/>
      <c r="C15" s="22"/>
      <c r="D15" s="22"/>
      <c r="E15" s="22"/>
      <c r="F15" s="22"/>
      <c r="G15" s="22"/>
      <c r="H15" s="22"/>
      <c r="I15" s="22"/>
      <c r="J15" s="22"/>
      <c r="K15" s="22"/>
      <c r="L15" s="22"/>
      <c r="M15" s="22"/>
      <c r="N15" s="22"/>
      <c r="O15" s="22"/>
    </row>
    <row r="16" spans="1:17" ht="12.75" customHeight="1" x14ac:dyDescent="0.15">
      <c r="A16" s="78" t="s">
        <v>111</v>
      </c>
      <c r="B16" s="78"/>
      <c r="C16" s="78"/>
      <c r="D16" s="78"/>
      <c r="E16" s="78"/>
      <c r="F16" s="78"/>
      <c r="G16" s="78"/>
      <c r="H16" s="78"/>
      <c r="I16" s="78"/>
      <c r="J16" s="78"/>
      <c r="K16" s="78"/>
      <c r="L16" s="78"/>
      <c r="M16" s="78"/>
      <c r="N16" s="78"/>
      <c r="O16" s="78"/>
    </row>
    <row r="17" spans="1:15" x14ac:dyDescent="0.15">
      <c r="A17" s="21"/>
      <c r="B17" s="22"/>
      <c r="C17" s="22"/>
      <c r="D17" s="22"/>
      <c r="E17" s="22"/>
      <c r="F17" s="22"/>
      <c r="G17" s="22"/>
      <c r="H17" s="22"/>
      <c r="I17" s="22"/>
      <c r="J17" s="22"/>
      <c r="K17" s="22"/>
      <c r="L17" s="22"/>
      <c r="M17" s="22"/>
      <c r="N17" s="22"/>
      <c r="O17" s="22"/>
    </row>
    <row r="18" spans="1:15" x14ac:dyDescent="0.15">
      <c r="A18" s="75" t="s">
        <v>72</v>
      </c>
      <c r="B18" s="75"/>
      <c r="C18" s="75"/>
      <c r="D18" s="75"/>
      <c r="E18" s="75"/>
      <c r="F18" s="75"/>
      <c r="G18" s="75"/>
      <c r="H18" s="75"/>
      <c r="I18" s="75"/>
      <c r="J18" s="75"/>
      <c r="K18" s="75"/>
      <c r="L18" s="75"/>
      <c r="M18" s="75"/>
      <c r="N18" s="75"/>
      <c r="O18" s="75"/>
    </row>
    <row r="19" spans="1:15" x14ac:dyDescent="0.15">
      <c r="A19" s="75" t="s">
        <v>95</v>
      </c>
      <c r="B19" s="75"/>
      <c r="C19" s="75"/>
      <c r="D19" s="75"/>
      <c r="E19" s="75"/>
      <c r="F19" s="75"/>
      <c r="G19" s="75"/>
      <c r="H19" s="75"/>
      <c r="I19" s="75"/>
      <c r="J19" s="75"/>
      <c r="K19" s="75"/>
      <c r="L19" s="75"/>
      <c r="M19" s="75"/>
      <c r="N19" s="75"/>
      <c r="O19" s="75"/>
    </row>
    <row r="20" spans="1:15" x14ac:dyDescent="0.15">
      <c r="A20" s="22"/>
      <c r="B20" s="22"/>
      <c r="C20" s="22"/>
      <c r="D20" s="22"/>
      <c r="E20" s="22"/>
      <c r="F20" s="22"/>
      <c r="G20" s="22"/>
      <c r="H20" s="22"/>
      <c r="I20" s="22"/>
      <c r="J20" s="22"/>
      <c r="K20" s="22"/>
      <c r="L20" s="22"/>
      <c r="M20" s="22"/>
      <c r="N20" s="22"/>
    </row>
    <row r="21" spans="1:15" ht="30" customHeight="1" x14ac:dyDescent="0.15">
      <c r="A21" s="74" t="s">
        <v>152</v>
      </c>
      <c r="B21" s="74"/>
      <c r="C21" s="21"/>
      <c r="D21" s="21"/>
      <c r="E21" s="21"/>
      <c r="F21" s="24"/>
    </row>
    <row r="22" spans="1:15" x14ac:dyDescent="0.15">
      <c r="A22" s="34"/>
      <c r="B22" s="34"/>
      <c r="C22" s="34"/>
      <c r="D22" s="34"/>
      <c r="E22" s="34"/>
      <c r="F22" s="24"/>
      <c r="H22" s="24"/>
      <c r="I22" s="24"/>
      <c r="J22" s="24"/>
      <c r="K22" s="24"/>
      <c r="L22" s="24"/>
      <c r="M22" s="25"/>
      <c r="N22" s="25"/>
      <c r="O22" s="25"/>
    </row>
    <row r="23" spans="1:15" x14ac:dyDescent="0.15">
      <c r="A23" s="22"/>
      <c r="B23" s="22"/>
      <c r="C23" s="22"/>
      <c r="D23" s="27"/>
      <c r="E23" s="22"/>
      <c r="F23" s="51"/>
      <c r="H23" s="22"/>
      <c r="I23" s="22"/>
      <c r="J23" s="22"/>
      <c r="K23" s="27"/>
      <c r="L23" s="22"/>
      <c r="M23" s="25"/>
      <c r="N23" s="25"/>
      <c r="O23" s="25"/>
    </row>
    <row r="24" spans="1:15" x14ac:dyDescent="0.15">
      <c r="A24" s="22"/>
      <c r="B24" s="22"/>
      <c r="C24" s="22"/>
      <c r="D24" s="27"/>
      <c r="E24" s="22"/>
      <c r="F24" s="27"/>
      <c r="H24" s="22"/>
      <c r="I24" s="22"/>
      <c r="J24" s="22"/>
      <c r="K24" s="27"/>
      <c r="L24" s="22"/>
      <c r="M24" s="25"/>
      <c r="N24" s="25"/>
      <c r="O24" s="25"/>
    </row>
    <row r="25" spans="1:15" x14ac:dyDescent="0.15">
      <c r="A25" s="22"/>
      <c r="B25" s="22"/>
      <c r="C25" s="22"/>
      <c r="D25" s="51"/>
      <c r="E25" s="22"/>
      <c r="F25" s="27"/>
      <c r="H25" s="22"/>
      <c r="I25" s="22"/>
      <c r="J25" s="22"/>
      <c r="K25" s="51"/>
      <c r="L25" s="22"/>
      <c r="M25" s="25"/>
      <c r="N25" s="25"/>
      <c r="O25" s="25"/>
    </row>
    <row r="26" spans="1:15" x14ac:dyDescent="0.15">
      <c r="A26" s="22"/>
      <c r="B26" s="22"/>
      <c r="C26" s="22"/>
      <c r="D26" s="27"/>
      <c r="E26" s="27"/>
      <c r="F26" s="27"/>
      <c r="H26" s="22"/>
      <c r="I26" s="22"/>
      <c r="J26" s="22"/>
      <c r="K26" s="27"/>
      <c r="L26" s="22"/>
      <c r="M26" s="25"/>
      <c r="N26" s="25"/>
      <c r="O26" s="25"/>
    </row>
    <row r="27" spans="1:15" x14ac:dyDescent="0.15">
      <c r="A27" s="22"/>
      <c r="B27" s="22"/>
      <c r="C27" s="22"/>
      <c r="D27" s="27"/>
      <c r="E27" s="27"/>
      <c r="F27" s="27"/>
      <c r="H27" s="22"/>
      <c r="I27" s="22"/>
      <c r="J27" s="22"/>
      <c r="K27" s="27"/>
      <c r="L27" s="22"/>
      <c r="M27" s="25"/>
      <c r="N27" s="25"/>
      <c r="O27" s="25"/>
    </row>
    <row r="28" spans="1:15" x14ac:dyDescent="0.15">
      <c r="A28" s="22"/>
      <c r="B28" s="22"/>
      <c r="C28" s="22"/>
      <c r="D28" s="27"/>
      <c r="E28" s="27"/>
      <c r="F28" s="22"/>
      <c r="H28" s="22"/>
      <c r="I28" s="22"/>
      <c r="J28" s="22"/>
      <c r="K28" s="22"/>
      <c r="L28" s="22"/>
      <c r="M28" s="25"/>
      <c r="N28" s="25"/>
      <c r="O28" s="25"/>
    </row>
    <row r="29" spans="1:15" x14ac:dyDescent="0.15">
      <c r="A29" s="22"/>
      <c r="B29" s="22"/>
      <c r="C29" s="22"/>
      <c r="D29" s="22"/>
      <c r="E29" s="22"/>
      <c r="F29" s="22"/>
      <c r="H29" s="22"/>
      <c r="I29" s="22"/>
      <c r="J29" s="22"/>
      <c r="K29" s="22"/>
      <c r="L29" s="22"/>
      <c r="M29" s="25"/>
      <c r="N29" s="25"/>
      <c r="O29" s="25"/>
    </row>
    <row r="30" spans="1:15" x14ac:dyDescent="0.15">
      <c r="A30" s="22"/>
      <c r="B30" s="22"/>
      <c r="C30" s="22"/>
      <c r="D30" s="22"/>
      <c r="E30" s="22"/>
      <c r="F30" s="22"/>
      <c r="H30" s="22"/>
      <c r="I30" s="22"/>
      <c r="J30" s="22"/>
      <c r="K30" s="22"/>
      <c r="L30" s="22"/>
      <c r="M30" s="25"/>
      <c r="N30" s="25"/>
      <c r="O30" s="25"/>
    </row>
    <row r="31" spans="1:15" x14ac:dyDescent="0.15">
      <c r="A31" s="22"/>
      <c r="B31" s="22"/>
      <c r="C31" s="22"/>
      <c r="D31" s="22"/>
      <c r="E31" s="22"/>
      <c r="F31" s="22"/>
      <c r="H31" s="22"/>
      <c r="I31" s="22"/>
      <c r="J31" s="22"/>
      <c r="K31" s="22"/>
      <c r="L31" s="22"/>
      <c r="M31" s="25"/>
      <c r="N31" s="25"/>
      <c r="O31" s="25"/>
    </row>
    <row r="32" spans="1:15" x14ac:dyDescent="0.15">
      <c r="A32" s="22"/>
      <c r="B32" s="22"/>
      <c r="C32" s="22"/>
      <c r="D32" s="22"/>
      <c r="E32" s="22"/>
      <c r="F32" s="22"/>
      <c r="H32" s="22"/>
      <c r="I32" s="22"/>
      <c r="J32" s="22"/>
      <c r="K32" s="22"/>
      <c r="L32" s="22"/>
      <c r="M32" s="25"/>
      <c r="N32" s="25"/>
      <c r="O32" s="25"/>
    </row>
    <row r="33" spans="1:15" x14ac:dyDescent="0.15">
      <c r="A33" s="22"/>
      <c r="B33" s="22"/>
      <c r="C33" s="22"/>
      <c r="D33" s="22"/>
      <c r="E33" s="22"/>
      <c r="F33" s="22"/>
      <c r="H33" s="22"/>
      <c r="I33" s="22"/>
      <c r="J33" s="22"/>
      <c r="K33" s="22"/>
      <c r="L33" s="22"/>
      <c r="M33" s="25"/>
      <c r="N33" s="25"/>
      <c r="O33" s="25"/>
    </row>
    <row r="34" spans="1:15" x14ac:dyDescent="0.15">
      <c r="A34" s="22"/>
      <c r="B34" s="22"/>
      <c r="C34" s="22"/>
      <c r="D34" s="22"/>
      <c r="E34" s="22"/>
      <c r="F34" s="22"/>
      <c r="H34" s="22"/>
      <c r="I34" s="22"/>
      <c r="J34" s="22"/>
      <c r="K34" s="22"/>
      <c r="L34" s="22"/>
      <c r="M34" s="25"/>
      <c r="N34" s="25"/>
      <c r="O34" s="25"/>
    </row>
    <row r="35" spans="1:15" x14ac:dyDescent="0.15">
      <c r="A35" s="22"/>
      <c r="B35" s="22"/>
      <c r="C35" s="22"/>
      <c r="D35" s="22"/>
      <c r="E35" s="22"/>
      <c r="F35" s="22"/>
      <c r="H35" s="22"/>
      <c r="I35" s="22"/>
      <c r="J35" s="22"/>
      <c r="K35" s="22"/>
      <c r="L35" s="22"/>
      <c r="M35" s="25"/>
      <c r="N35" s="25"/>
      <c r="O35" s="25"/>
    </row>
    <row r="36" spans="1:15" x14ac:dyDescent="0.15">
      <c r="A36" s="22"/>
      <c r="B36" s="22"/>
      <c r="C36" s="22"/>
      <c r="D36" s="22"/>
      <c r="E36" s="22"/>
      <c r="F36" s="22"/>
      <c r="H36" s="22"/>
      <c r="I36" s="22"/>
      <c r="J36" s="22"/>
      <c r="K36" s="22"/>
      <c r="L36" s="22"/>
      <c r="M36" s="25"/>
      <c r="N36" s="25"/>
      <c r="O36" s="25"/>
    </row>
    <row r="37" spans="1:15" x14ac:dyDescent="0.15">
      <c r="A37" s="22"/>
      <c r="B37" s="22"/>
      <c r="C37" s="22"/>
      <c r="D37" s="22"/>
      <c r="E37" s="22"/>
      <c r="F37" s="22"/>
      <c r="H37" s="22"/>
      <c r="I37" s="22"/>
      <c r="J37" s="22"/>
      <c r="K37" s="22"/>
      <c r="L37" s="22"/>
      <c r="M37" s="25"/>
      <c r="N37" s="25"/>
      <c r="O37" s="25"/>
    </row>
    <row r="38" spans="1:15" x14ac:dyDescent="0.15">
      <c r="H38" s="25"/>
      <c r="I38" s="25"/>
      <c r="J38" s="25"/>
      <c r="K38" s="25"/>
      <c r="L38" s="25"/>
      <c r="M38" s="25"/>
      <c r="N38" s="25"/>
      <c r="O38" s="25"/>
    </row>
    <row r="39" spans="1:15" x14ac:dyDescent="0.15">
      <c r="H39" s="25"/>
      <c r="I39" s="25"/>
      <c r="J39" s="25"/>
      <c r="K39" s="25"/>
      <c r="L39" s="25"/>
      <c r="M39" s="25"/>
      <c r="N39" s="25"/>
      <c r="O39" s="25"/>
    </row>
    <row r="40" spans="1:15" x14ac:dyDescent="0.15">
      <c r="A40" s="26"/>
    </row>
  </sheetData>
  <mergeCells count="22">
    <mergeCell ref="A21:B21"/>
    <mergeCell ref="A18:O18"/>
    <mergeCell ref="A19:O19"/>
    <mergeCell ref="B3:B4"/>
    <mergeCell ref="C3:C4"/>
    <mergeCell ref="D3:E3"/>
    <mergeCell ref="F3:F4"/>
    <mergeCell ref="G3:G4"/>
    <mergeCell ref="H3:I3"/>
    <mergeCell ref="J3:J4"/>
    <mergeCell ref="K3:K4"/>
    <mergeCell ref="L3:L4"/>
    <mergeCell ref="A16:O16"/>
    <mergeCell ref="A1:O1"/>
    <mergeCell ref="A2:A4"/>
    <mergeCell ref="B2:E2"/>
    <mergeCell ref="F2:I2"/>
    <mergeCell ref="J2:L2"/>
    <mergeCell ref="M2:O2"/>
    <mergeCell ref="M3:M4"/>
    <mergeCell ref="N3:N4"/>
    <mergeCell ref="O3:O4"/>
  </mergeCells>
  <hyperlinks>
    <hyperlink ref="A21:B21" location="'Table of Contents'!A1" display="Back to table of contents" xr:uid="{00000000-0004-0000-1500-000000000000}"/>
  </hyperlink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38"/>
  <sheetViews>
    <sheetView showGridLines="0" zoomScale="75" zoomScaleNormal="75" workbookViewId="0">
      <selection sqref="A1:O1"/>
    </sheetView>
  </sheetViews>
  <sheetFormatPr baseColWidth="10" defaultColWidth="9.1640625" defaultRowHeight="16" x14ac:dyDescent="0.15"/>
  <cols>
    <col min="1" max="1" width="20.6640625" style="11" customWidth="1"/>
    <col min="2" max="15" width="16.6640625" style="11" customWidth="1"/>
    <col min="16" max="16384" width="9.1640625" style="11"/>
  </cols>
  <sheetData>
    <row r="1" spans="1:17" ht="40" customHeight="1" x14ac:dyDescent="0.15">
      <c r="A1" s="71" t="s">
        <v>137</v>
      </c>
      <c r="B1" s="71"/>
      <c r="C1" s="71"/>
      <c r="D1" s="71"/>
      <c r="E1" s="71"/>
      <c r="F1" s="71"/>
      <c r="G1" s="71"/>
      <c r="H1" s="71"/>
      <c r="I1" s="71"/>
      <c r="J1" s="71"/>
      <c r="K1" s="71"/>
      <c r="L1" s="71"/>
      <c r="M1" s="71"/>
      <c r="N1" s="71"/>
      <c r="O1" s="79"/>
      <c r="P1" s="35"/>
      <c r="Q1" s="25"/>
    </row>
    <row r="2" spans="1:17" ht="40" customHeight="1" x14ac:dyDescent="0.15">
      <c r="A2" s="72" t="s">
        <v>0</v>
      </c>
      <c r="B2" s="73" t="s">
        <v>1</v>
      </c>
      <c r="C2" s="73"/>
      <c r="D2" s="73"/>
      <c r="E2" s="73"/>
      <c r="F2" s="73" t="s">
        <v>2</v>
      </c>
      <c r="G2" s="73"/>
      <c r="H2" s="73"/>
      <c r="I2" s="73"/>
      <c r="J2" s="73" t="s">
        <v>3</v>
      </c>
      <c r="K2" s="73"/>
      <c r="L2" s="73"/>
      <c r="M2" s="73" t="s">
        <v>4</v>
      </c>
      <c r="N2" s="73"/>
      <c r="O2" s="85"/>
      <c r="P2" s="9"/>
      <c r="Q2" s="10"/>
    </row>
    <row r="3" spans="1:17" x14ac:dyDescent="0.15">
      <c r="A3" s="72"/>
      <c r="B3" s="76" t="s">
        <v>5</v>
      </c>
      <c r="C3" s="76" t="s">
        <v>6</v>
      </c>
      <c r="D3" s="73" t="s">
        <v>7</v>
      </c>
      <c r="E3" s="73"/>
      <c r="F3" s="73" t="s">
        <v>5</v>
      </c>
      <c r="G3" s="73" t="s">
        <v>6</v>
      </c>
      <c r="H3" s="73" t="s">
        <v>7</v>
      </c>
      <c r="I3" s="73"/>
      <c r="J3" s="73" t="s">
        <v>5</v>
      </c>
      <c r="K3" s="73" t="s">
        <v>6</v>
      </c>
      <c r="L3" s="73" t="s">
        <v>7</v>
      </c>
      <c r="M3" s="73" t="s">
        <v>5</v>
      </c>
      <c r="N3" s="73" t="s">
        <v>6</v>
      </c>
      <c r="O3" s="85" t="s">
        <v>138</v>
      </c>
      <c r="P3" s="9"/>
      <c r="Q3" s="10"/>
    </row>
    <row r="4" spans="1:17" ht="30" customHeight="1" x14ac:dyDescent="0.15">
      <c r="A4" s="72"/>
      <c r="B4" s="77"/>
      <c r="C4" s="77"/>
      <c r="D4" s="12" t="s">
        <v>8</v>
      </c>
      <c r="E4" s="12" t="s">
        <v>9</v>
      </c>
      <c r="F4" s="73"/>
      <c r="G4" s="73"/>
      <c r="H4" s="12" t="s">
        <v>8</v>
      </c>
      <c r="I4" s="12" t="s">
        <v>9</v>
      </c>
      <c r="J4" s="73"/>
      <c r="K4" s="73"/>
      <c r="L4" s="73"/>
      <c r="M4" s="73"/>
      <c r="N4" s="73"/>
      <c r="O4" s="85"/>
      <c r="P4" s="9"/>
      <c r="Q4" s="10"/>
    </row>
    <row r="5" spans="1:17" ht="30" customHeight="1" x14ac:dyDescent="0.15">
      <c r="A5" s="13" t="s">
        <v>10</v>
      </c>
      <c r="B5" s="14" t="s">
        <v>70</v>
      </c>
      <c r="C5" s="14" t="s">
        <v>70</v>
      </c>
      <c r="D5" s="14" t="s">
        <v>70</v>
      </c>
      <c r="E5" s="14" t="s">
        <v>70</v>
      </c>
      <c r="F5" s="14" t="s">
        <v>70</v>
      </c>
      <c r="G5" s="14" t="s">
        <v>70</v>
      </c>
      <c r="H5" s="14" t="s">
        <v>70</v>
      </c>
      <c r="I5" s="14" t="s">
        <v>70</v>
      </c>
      <c r="J5" s="14">
        <f t="shared" ref="J5:O5" si="0">SUM(J6:J14)</f>
        <v>46</v>
      </c>
      <c r="K5" s="14" t="s">
        <v>24</v>
      </c>
      <c r="L5" s="14">
        <f t="shared" si="0"/>
        <v>3213.8403041825095</v>
      </c>
      <c r="M5" s="14">
        <f t="shared" si="0"/>
        <v>23</v>
      </c>
      <c r="N5" s="14" t="s">
        <v>24</v>
      </c>
      <c r="O5" s="36">
        <f t="shared" si="0"/>
        <v>80010.342205323192</v>
      </c>
      <c r="P5" s="37"/>
      <c r="Q5" s="16"/>
    </row>
    <row r="6" spans="1:17" ht="30" customHeight="1" x14ac:dyDescent="0.15">
      <c r="A6" s="17" t="s">
        <v>11</v>
      </c>
      <c r="B6" s="14" t="s">
        <v>70</v>
      </c>
      <c r="C6" s="14" t="s">
        <v>70</v>
      </c>
      <c r="D6" s="14" t="s">
        <v>70</v>
      </c>
      <c r="E6" s="14" t="s">
        <v>70</v>
      </c>
      <c r="F6" s="14" t="s">
        <v>70</v>
      </c>
      <c r="G6" s="14" t="s">
        <v>70</v>
      </c>
      <c r="H6" s="14" t="s">
        <v>70</v>
      </c>
      <c r="I6" s="14" t="s">
        <v>70</v>
      </c>
      <c r="J6" s="20">
        <v>1</v>
      </c>
      <c r="K6" s="14" t="s">
        <v>24</v>
      </c>
      <c r="L6" s="20">
        <v>133.38403041825094</v>
      </c>
      <c r="M6" s="20">
        <v>1</v>
      </c>
      <c r="N6" s="14" t="s">
        <v>24</v>
      </c>
      <c r="O6" s="39">
        <v>30990.41825095057</v>
      </c>
      <c r="P6" s="38"/>
      <c r="Q6" s="19"/>
    </row>
    <row r="7" spans="1:17" ht="30" customHeight="1" x14ac:dyDescent="0.15">
      <c r="A7" s="17" t="s">
        <v>12</v>
      </c>
      <c r="B7" s="14" t="s">
        <v>70</v>
      </c>
      <c r="C7" s="14" t="s">
        <v>70</v>
      </c>
      <c r="D7" s="14" t="s">
        <v>70</v>
      </c>
      <c r="E7" s="14" t="s">
        <v>70</v>
      </c>
      <c r="F7" s="14" t="s">
        <v>70</v>
      </c>
      <c r="G7" s="14" t="s">
        <v>70</v>
      </c>
      <c r="H7" s="14" t="s">
        <v>70</v>
      </c>
      <c r="I7" s="14" t="s">
        <v>70</v>
      </c>
      <c r="J7" s="20">
        <v>2</v>
      </c>
      <c r="K7" s="14" t="s">
        <v>24</v>
      </c>
      <c r="L7" s="20">
        <v>63.726235741444867</v>
      </c>
      <c r="M7" s="20">
        <v>3</v>
      </c>
      <c r="N7" s="14" t="s">
        <v>24</v>
      </c>
      <c r="O7" s="39">
        <v>-2512.4714828897336</v>
      </c>
      <c r="P7" s="38"/>
      <c r="Q7" s="19"/>
    </row>
    <row r="8" spans="1:17" ht="30" customHeight="1" x14ac:dyDescent="0.15">
      <c r="A8" s="17" t="s">
        <v>13</v>
      </c>
      <c r="B8" s="14" t="s">
        <v>70</v>
      </c>
      <c r="C8" s="14" t="s">
        <v>70</v>
      </c>
      <c r="D8" s="14" t="s">
        <v>70</v>
      </c>
      <c r="E8" s="14" t="s">
        <v>70</v>
      </c>
      <c r="F8" s="14" t="s">
        <v>70</v>
      </c>
      <c r="G8" s="14" t="s">
        <v>70</v>
      </c>
      <c r="H8" s="14" t="s">
        <v>70</v>
      </c>
      <c r="I8" s="14" t="s">
        <v>70</v>
      </c>
      <c r="J8" s="20">
        <v>3</v>
      </c>
      <c r="K8" s="14" t="s">
        <v>24</v>
      </c>
      <c r="L8" s="20">
        <v>278.70722433460077</v>
      </c>
      <c r="M8" s="20">
        <v>6</v>
      </c>
      <c r="N8" s="14" t="s">
        <v>24</v>
      </c>
      <c r="O8" s="39">
        <v>7886.6159695817487</v>
      </c>
      <c r="P8" s="38"/>
      <c r="Q8" s="19"/>
    </row>
    <row r="9" spans="1:17" ht="30" customHeight="1" x14ac:dyDescent="0.15">
      <c r="A9" s="17" t="s">
        <v>14</v>
      </c>
      <c r="B9" s="14" t="s">
        <v>70</v>
      </c>
      <c r="C9" s="14" t="s">
        <v>70</v>
      </c>
      <c r="D9" s="14" t="s">
        <v>70</v>
      </c>
      <c r="E9" s="14" t="s">
        <v>70</v>
      </c>
      <c r="F9" s="14" t="s">
        <v>70</v>
      </c>
      <c r="G9" s="14" t="s">
        <v>70</v>
      </c>
      <c r="H9" s="14" t="s">
        <v>70</v>
      </c>
      <c r="I9" s="14" t="s">
        <v>70</v>
      </c>
      <c r="J9" s="20">
        <v>2</v>
      </c>
      <c r="K9" s="14" t="s">
        <v>24</v>
      </c>
      <c r="L9" s="20">
        <v>113.8403041825095</v>
      </c>
      <c r="M9" s="20">
        <v>1</v>
      </c>
      <c r="N9" s="14" t="s">
        <v>24</v>
      </c>
      <c r="O9" s="39">
        <v>479.31558935361215</v>
      </c>
      <c r="P9" s="38"/>
      <c r="Q9" s="19"/>
    </row>
    <row r="10" spans="1:17" ht="30" customHeight="1" x14ac:dyDescent="0.15">
      <c r="A10" s="17" t="s">
        <v>139</v>
      </c>
      <c r="B10" s="14" t="s">
        <v>70</v>
      </c>
      <c r="C10" s="14" t="s">
        <v>70</v>
      </c>
      <c r="D10" s="14" t="s">
        <v>70</v>
      </c>
      <c r="E10" s="14" t="s">
        <v>70</v>
      </c>
      <c r="F10" s="14" t="s">
        <v>70</v>
      </c>
      <c r="G10" s="14" t="s">
        <v>70</v>
      </c>
      <c r="H10" s="14" t="s">
        <v>70</v>
      </c>
      <c r="I10" s="14" t="s">
        <v>70</v>
      </c>
      <c r="J10" s="14" t="s">
        <v>70</v>
      </c>
      <c r="K10" s="14" t="s">
        <v>70</v>
      </c>
      <c r="L10" s="14" t="s">
        <v>70</v>
      </c>
      <c r="M10" s="20">
        <v>2</v>
      </c>
      <c r="N10" s="14" t="s">
        <v>24</v>
      </c>
      <c r="O10" s="39">
        <v>27569.125475285171</v>
      </c>
      <c r="P10" s="38"/>
      <c r="Q10" s="19"/>
    </row>
    <row r="11" spans="1:17" ht="30" customHeight="1" x14ac:dyDescent="0.15">
      <c r="A11" s="17" t="s">
        <v>69</v>
      </c>
      <c r="B11" s="14" t="s">
        <v>70</v>
      </c>
      <c r="C11" s="14" t="s">
        <v>70</v>
      </c>
      <c r="D11" s="14" t="s">
        <v>70</v>
      </c>
      <c r="E11" s="14" t="s">
        <v>70</v>
      </c>
      <c r="F11" s="14" t="s">
        <v>70</v>
      </c>
      <c r="G11" s="14" t="s">
        <v>70</v>
      </c>
      <c r="H11" s="14" t="s">
        <v>70</v>
      </c>
      <c r="I11" s="14" t="s">
        <v>70</v>
      </c>
      <c r="J11" s="20">
        <v>20</v>
      </c>
      <c r="K11" s="14" t="s">
        <v>24</v>
      </c>
      <c r="L11" s="20">
        <v>1158.6311787072243</v>
      </c>
      <c r="M11" s="20">
        <v>3</v>
      </c>
      <c r="N11" s="14" t="s">
        <v>24</v>
      </c>
      <c r="O11" s="39">
        <v>988.06083650190112</v>
      </c>
      <c r="P11" s="38"/>
      <c r="Q11" s="19"/>
    </row>
    <row r="12" spans="1:17" ht="30" customHeight="1" x14ac:dyDescent="0.15">
      <c r="A12" s="17" t="s">
        <v>16</v>
      </c>
      <c r="B12" s="14" t="s">
        <v>70</v>
      </c>
      <c r="C12" s="14" t="s">
        <v>70</v>
      </c>
      <c r="D12" s="14" t="s">
        <v>70</v>
      </c>
      <c r="E12" s="14" t="s">
        <v>70</v>
      </c>
      <c r="F12" s="14" t="s">
        <v>70</v>
      </c>
      <c r="G12" s="14" t="s">
        <v>70</v>
      </c>
      <c r="H12" s="14" t="s">
        <v>70</v>
      </c>
      <c r="I12" s="14" t="s">
        <v>70</v>
      </c>
      <c r="J12" s="14" t="s">
        <v>70</v>
      </c>
      <c r="K12" s="14" t="s">
        <v>70</v>
      </c>
      <c r="L12" s="14" t="s">
        <v>70</v>
      </c>
      <c r="M12" s="14" t="s">
        <v>70</v>
      </c>
      <c r="N12" s="14" t="s">
        <v>70</v>
      </c>
      <c r="O12" s="14" t="s">
        <v>70</v>
      </c>
      <c r="P12" s="38"/>
      <c r="Q12" s="19"/>
    </row>
    <row r="13" spans="1:17" ht="30" customHeight="1" x14ac:dyDescent="0.15">
      <c r="A13" s="17" t="s">
        <v>17</v>
      </c>
      <c r="B13" s="14" t="s">
        <v>70</v>
      </c>
      <c r="C13" s="14" t="s">
        <v>70</v>
      </c>
      <c r="D13" s="14" t="s">
        <v>70</v>
      </c>
      <c r="E13" s="14" t="s">
        <v>70</v>
      </c>
      <c r="F13" s="14" t="s">
        <v>70</v>
      </c>
      <c r="G13" s="14" t="s">
        <v>70</v>
      </c>
      <c r="H13" s="14" t="s">
        <v>70</v>
      </c>
      <c r="I13" s="14" t="s">
        <v>70</v>
      </c>
      <c r="J13" s="20">
        <v>3</v>
      </c>
      <c r="K13" s="14" t="s">
        <v>24</v>
      </c>
      <c r="L13" s="20">
        <v>185.77946768060835</v>
      </c>
      <c r="M13" s="20">
        <v>1</v>
      </c>
      <c r="N13" s="14" t="s">
        <v>24</v>
      </c>
      <c r="O13" s="39">
        <v>1355.7414448669201</v>
      </c>
      <c r="P13" s="38"/>
      <c r="Q13" s="19"/>
    </row>
    <row r="14" spans="1:17" ht="30" customHeight="1" x14ac:dyDescent="0.15">
      <c r="A14" s="17" t="s">
        <v>18</v>
      </c>
      <c r="B14" s="14" t="s">
        <v>70</v>
      </c>
      <c r="C14" s="14" t="s">
        <v>70</v>
      </c>
      <c r="D14" s="14" t="s">
        <v>70</v>
      </c>
      <c r="E14" s="14" t="s">
        <v>70</v>
      </c>
      <c r="F14" s="14" t="s">
        <v>70</v>
      </c>
      <c r="G14" s="14" t="s">
        <v>70</v>
      </c>
      <c r="H14" s="14" t="s">
        <v>70</v>
      </c>
      <c r="I14" s="14" t="s">
        <v>70</v>
      </c>
      <c r="J14" s="20">
        <v>15</v>
      </c>
      <c r="K14" s="14" t="s">
        <v>24</v>
      </c>
      <c r="L14" s="20">
        <v>1279.7718631178707</v>
      </c>
      <c r="M14" s="20">
        <v>6</v>
      </c>
      <c r="N14" s="14" t="s">
        <v>24</v>
      </c>
      <c r="O14" s="39">
        <v>13253.536121673003</v>
      </c>
      <c r="P14" s="38"/>
      <c r="Q14" s="19"/>
    </row>
    <row r="15" spans="1:17" x14ac:dyDescent="0.15">
      <c r="A15" s="21"/>
      <c r="B15" s="22"/>
      <c r="C15" s="22"/>
      <c r="D15" s="22"/>
      <c r="E15" s="22"/>
      <c r="F15" s="22"/>
      <c r="G15" s="22"/>
      <c r="H15" s="22"/>
      <c r="I15" s="22"/>
      <c r="J15" s="22"/>
      <c r="K15" s="22"/>
      <c r="L15" s="22"/>
      <c r="M15" s="22"/>
      <c r="N15" s="22"/>
      <c r="O15" s="22"/>
    </row>
    <row r="16" spans="1:17" ht="12.75" customHeight="1" x14ac:dyDescent="0.15">
      <c r="A16" s="78" t="s">
        <v>111</v>
      </c>
      <c r="B16" s="78"/>
      <c r="C16" s="78"/>
      <c r="D16" s="78"/>
      <c r="E16" s="78"/>
      <c r="F16" s="78"/>
      <c r="G16" s="78"/>
      <c r="H16" s="78"/>
      <c r="I16" s="78"/>
      <c r="J16" s="78"/>
      <c r="K16" s="78"/>
      <c r="L16" s="78"/>
      <c r="M16" s="78"/>
      <c r="N16" s="78"/>
      <c r="O16" s="78"/>
    </row>
    <row r="17" spans="1:15" x14ac:dyDescent="0.15">
      <c r="A17" s="21"/>
      <c r="B17" s="22"/>
      <c r="C17" s="22"/>
      <c r="D17" s="22"/>
      <c r="E17" s="22"/>
      <c r="F17" s="22"/>
      <c r="G17" s="22"/>
      <c r="H17" s="22"/>
      <c r="I17" s="22"/>
      <c r="J17" s="22"/>
      <c r="K17" s="22"/>
      <c r="L17" s="22"/>
      <c r="M17" s="22"/>
      <c r="N17" s="22"/>
      <c r="O17" s="22"/>
    </row>
    <row r="18" spans="1:15" ht="49.5" customHeight="1" x14ac:dyDescent="0.15">
      <c r="A18" s="88" t="s">
        <v>96</v>
      </c>
      <c r="B18" s="88"/>
      <c r="C18" s="88"/>
      <c r="D18" s="88"/>
      <c r="E18" s="88"/>
      <c r="F18" s="88"/>
      <c r="G18" s="88"/>
      <c r="H18" s="88"/>
      <c r="I18" s="88"/>
      <c r="J18" s="88"/>
      <c r="K18" s="88"/>
      <c r="L18" s="88"/>
      <c r="M18" s="88"/>
      <c r="N18" s="88"/>
      <c r="O18" s="88"/>
    </row>
    <row r="19" spans="1:15" ht="32.25" customHeight="1" x14ac:dyDescent="0.15">
      <c r="A19" s="88" t="s">
        <v>97</v>
      </c>
      <c r="B19" s="88"/>
      <c r="C19" s="88"/>
      <c r="D19" s="88"/>
      <c r="E19" s="88"/>
      <c r="F19" s="88"/>
      <c r="G19" s="88"/>
      <c r="H19" s="88"/>
      <c r="I19" s="88"/>
      <c r="J19" s="88"/>
      <c r="K19" s="88"/>
      <c r="L19" s="88"/>
      <c r="M19" s="88"/>
      <c r="N19" s="88"/>
      <c r="O19" s="88"/>
    </row>
    <row r="20" spans="1:15" x14ac:dyDescent="0.15">
      <c r="A20" s="91"/>
      <c r="B20" s="91"/>
      <c r="C20" s="91"/>
      <c r="D20" s="91"/>
      <c r="E20" s="91"/>
      <c r="F20" s="91"/>
      <c r="G20" s="91"/>
      <c r="H20" s="91"/>
      <c r="I20" s="91"/>
      <c r="J20" s="91"/>
      <c r="K20" s="91"/>
      <c r="L20" s="91"/>
      <c r="M20" s="91"/>
      <c r="N20" s="91"/>
    </row>
    <row r="21" spans="1:15" ht="30" customHeight="1" x14ac:dyDescent="0.15">
      <c r="A21" s="74" t="s">
        <v>152</v>
      </c>
      <c r="B21" s="74"/>
      <c r="C21" s="22"/>
      <c r="D21" s="22"/>
      <c r="E21" s="22"/>
      <c r="F21" s="22"/>
    </row>
    <row r="22" spans="1:15" x14ac:dyDescent="0.15">
      <c r="A22" s="22"/>
      <c r="B22" s="22"/>
      <c r="C22" s="22"/>
      <c r="D22" s="22"/>
      <c r="E22" s="22"/>
      <c r="F22" s="22"/>
    </row>
    <row r="23" spans="1:15" x14ac:dyDescent="0.15">
      <c r="A23" s="22"/>
      <c r="B23" s="22"/>
      <c r="C23" s="22"/>
      <c r="D23" s="22"/>
      <c r="E23" s="22"/>
      <c r="F23" s="22"/>
    </row>
    <row r="24" spans="1:15" x14ac:dyDescent="0.15">
      <c r="A24" s="22"/>
      <c r="B24" s="22"/>
      <c r="C24" s="22"/>
      <c r="D24" s="22"/>
      <c r="E24" s="22"/>
      <c r="F24" s="22"/>
    </row>
    <row r="25" spans="1:15" x14ac:dyDescent="0.15">
      <c r="A25" s="22"/>
      <c r="B25" s="22"/>
      <c r="C25" s="22"/>
      <c r="D25" s="22"/>
      <c r="E25" s="22"/>
      <c r="F25" s="22"/>
    </row>
    <row r="26" spans="1:15" x14ac:dyDescent="0.15">
      <c r="A26" s="22"/>
      <c r="B26" s="22"/>
      <c r="C26" s="22"/>
      <c r="D26" s="22"/>
      <c r="E26" s="22"/>
      <c r="F26" s="22"/>
    </row>
    <row r="27" spans="1:15" x14ac:dyDescent="0.15">
      <c r="A27" s="22"/>
      <c r="B27" s="22"/>
      <c r="C27" s="22"/>
      <c r="D27" s="22"/>
      <c r="E27" s="22"/>
      <c r="F27" s="22"/>
    </row>
    <row r="28" spans="1:15" x14ac:dyDescent="0.15">
      <c r="A28" s="22"/>
      <c r="B28" s="22"/>
      <c r="C28" s="22"/>
      <c r="D28" s="22"/>
      <c r="E28" s="22"/>
      <c r="F28" s="22"/>
    </row>
    <row r="29" spans="1:15" x14ac:dyDescent="0.15">
      <c r="A29" s="22"/>
      <c r="B29" s="22"/>
      <c r="C29" s="22"/>
      <c r="D29" s="22"/>
      <c r="E29" s="22"/>
      <c r="F29" s="22"/>
    </row>
    <row r="30" spans="1:15" x14ac:dyDescent="0.15">
      <c r="A30" s="22"/>
      <c r="B30" s="22"/>
      <c r="C30" s="22"/>
      <c r="D30" s="22"/>
      <c r="E30" s="22"/>
      <c r="F30" s="22"/>
    </row>
    <row r="31" spans="1:15" x14ac:dyDescent="0.15">
      <c r="A31" s="22"/>
      <c r="B31" s="22"/>
      <c r="C31" s="22"/>
      <c r="D31" s="22"/>
      <c r="E31" s="22"/>
      <c r="F31" s="22"/>
    </row>
    <row r="32" spans="1:15" x14ac:dyDescent="0.15">
      <c r="A32" s="22"/>
      <c r="B32" s="22"/>
      <c r="C32" s="22"/>
      <c r="D32" s="22"/>
      <c r="E32" s="22"/>
      <c r="F32" s="22"/>
    </row>
    <row r="33" spans="1:6" x14ac:dyDescent="0.15">
      <c r="A33" s="22"/>
      <c r="B33" s="22"/>
      <c r="C33" s="22"/>
      <c r="D33" s="22"/>
      <c r="E33" s="22"/>
      <c r="F33" s="22"/>
    </row>
    <row r="34" spans="1:6" x14ac:dyDescent="0.15">
      <c r="A34" s="22"/>
      <c r="B34" s="22"/>
      <c r="C34" s="22"/>
      <c r="D34" s="22"/>
      <c r="E34" s="22"/>
      <c r="F34" s="22"/>
    </row>
    <row r="35" spans="1:6" x14ac:dyDescent="0.15">
      <c r="A35" s="22"/>
      <c r="B35" s="22"/>
      <c r="C35" s="22"/>
      <c r="D35" s="22"/>
      <c r="E35" s="22"/>
      <c r="F35" s="22"/>
    </row>
    <row r="38" spans="1:6" x14ac:dyDescent="0.15">
      <c r="A38" s="26"/>
    </row>
  </sheetData>
  <mergeCells count="23">
    <mergeCell ref="A18:O18"/>
    <mergeCell ref="A21:B21"/>
    <mergeCell ref="L3:L4"/>
    <mergeCell ref="B3:B4"/>
    <mergeCell ref="C3:C4"/>
    <mergeCell ref="D3:E3"/>
    <mergeCell ref="F3:F4"/>
    <mergeCell ref="A19:O19"/>
    <mergeCell ref="A20:N20"/>
    <mergeCell ref="A16:O16"/>
    <mergeCell ref="A1:O1"/>
    <mergeCell ref="A2:A4"/>
    <mergeCell ref="B2:E2"/>
    <mergeCell ref="F2:I2"/>
    <mergeCell ref="J2:L2"/>
    <mergeCell ref="M2:O2"/>
    <mergeCell ref="M3:M4"/>
    <mergeCell ref="N3:N4"/>
    <mergeCell ref="O3:O4"/>
    <mergeCell ref="G3:G4"/>
    <mergeCell ref="H3:I3"/>
    <mergeCell ref="J3:J4"/>
    <mergeCell ref="K3:K4"/>
  </mergeCells>
  <hyperlinks>
    <hyperlink ref="A21:B21" location="'Table of Contents'!A1" display="Back to table of contents" xr:uid="{00000000-0004-0000-1600-000000000000}"/>
  </hyperlink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Q38"/>
  <sheetViews>
    <sheetView showGridLines="0" zoomScale="75" zoomScaleNormal="75" workbookViewId="0">
      <selection sqref="A1:O1"/>
    </sheetView>
  </sheetViews>
  <sheetFormatPr baseColWidth="10" defaultColWidth="9.1640625" defaultRowHeight="16" x14ac:dyDescent="0.15"/>
  <cols>
    <col min="1" max="1" width="20.6640625" style="11" customWidth="1"/>
    <col min="2" max="15" width="16.6640625" style="11" customWidth="1"/>
    <col min="16" max="16384" width="9.1640625" style="11"/>
  </cols>
  <sheetData>
    <row r="1" spans="1:17" ht="40" customHeight="1" x14ac:dyDescent="0.15">
      <c r="A1" s="71" t="s">
        <v>29</v>
      </c>
      <c r="B1" s="71"/>
      <c r="C1" s="71"/>
      <c r="D1" s="71"/>
      <c r="E1" s="71"/>
      <c r="F1" s="71"/>
      <c r="G1" s="71"/>
      <c r="H1" s="71"/>
      <c r="I1" s="71"/>
      <c r="J1" s="71"/>
      <c r="K1" s="71"/>
      <c r="L1" s="71"/>
      <c r="M1" s="71"/>
      <c r="N1" s="71"/>
      <c r="O1" s="79"/>
      <c r="P1" s="35"/>
      <c r="Q1" s="25"/>
    </row>
    <row r="2" spans="1:17" ht="40" customHeight="1" x14ac:dyDescent="0.15">
      <c r="A2" s="72" t="s">
        <v>0</v>
      </c>
      <c r="B2" s="73" t="s">
        <v>1</v>
      </c>
      <c r="C2" s="73"/>
      <c r="D2" s="73"/>
      <c r="E2" s="73"/>
      <c r="F2" s="73" t="s">
        <v>2</v>
      </c>
      <c r="G2" s="73"/>
      <c r="H2" s="73"/>
      <c r="I2" s="73"/>
      <c r="J2" s="73" t="s">
        <v>3</v>
      </c>
      <c r="K2" s="73"/>
      <c r="L2" s="73"/>
      <c r="M2" s="73" t="s">
        <v>4</v>
      </c>
      <c r="N2" s="73"/>
      <c r="O2" s="85"/>
      <c r="P2" s="9"/>
      <c r="Q2" s="10"/>
    </row>
    <row r="3" spans="1:17" x14ac:dyDescent="0.15">
      <c r="A3" s="72"/>
      <c r="B3" s="76" t="s">
        <v>5</v>
      </c>
      <c r="C3" s="76" t="s">
        <v>6</v>
      </c>
      <c r="D3" s="73" t="s">
        <v>7</v>
      </c>
      <c r="E3" s="73"/>
      <c r="F3" s="73" t="s">
        <v>5</v>
      </c>
      <c r="G3" s="73" t="s">
        <v>6</v>
      </c>
      <c r="H3" s="73" t="s">
        <v>7</v>
      </c>
      <c r="I3" s="73"/>
      <c r="J3" s="73" t="s">
        <v>5</v>
      </c>
      <c r="K3" s="73" t="s">
        <v>6</v>
      </c>
      <c r="L3" s="73" t="s">
        <v>115</v>
      </c>
      <c r="M3" s="73" t="s">
        <v>5</v>
      </c>
      <c r="N3" s="73" t="s">
        <v>6</v>
      </c>
      <c r="O3" s="85" t="s">
        <v>7</v>
      </c>
      <c r="P3" s="9"/>
      <c r="Q3" s="10"/>
    </row>
    <row r="4" spans="1:17" ht="30" customHeight="1" x14ac:dyDescent="0.15">
      <c r="A4" s="72"/>
      <c r="B4" s="77"/>
      <c r="C4" s="77"/>
      <c r="D4" s="12" t="s">
        <v>8</v>
      </c>
      <c r="E4" s="12" t="s">
        <v>9</v>
      </c>
      <c r="F4" s="73"/>
      <c r="G4" s="73"/>
      <c r="H4" s="12" t="s">
        <v>8</v>
      </c>
      <c r="I4" s="12" t="s">
        <v>9</v>
      </c>
      <c r="J4" s="73"/>
      <c r="K4" s="73"/>
      <c r="L4" s="73"/>
      <c r="M4" s="73"/>
      <c r="N4" s="73"/>
      <c r="O4" s="85"/>
      <c r="P4" s="9"/>
      <c r="Q4" s="10"/>
    </row>
    <row r="5" spans="1:17" ht="30" customHeight="1" x14ac:dyDescent="0.15">
      <c r="A5" s="13" t="s">
        <v>10</v>
      </c>
      <c r="B5" s="14" t="s">
        <v>70</v>
      </c>
      <c r="C5" s="14" t="s">
        <v>70</v>
      </c>
      <c r="D5" s="14" t="s">
        <v>70</v>
      </c>
      <c r="E5" s="14" t="s">
        <v>70</v>
      </c>
      <c r="F5" s="14" t="s">
        <v>70</v>
      </c>
      <c r="G5" s="14" t="s">
        <v>70</v>
      </c>
      <c r="H5" s="14" t="s">
        <v>70</v>
      </c>
      <c r="I5" s="14" t="s">
        <v>70</v>
      </c>
      <c r="J5" s="14">
        <f t="shared" ref="J5:L5" si="0">SUM(J6:J14)</f>
        <v>26</v>
      </c>
      <c r="K5" s="14">
        <f t="shared" si="0"/>
        <v>78286</v>
      </c>
      <c r="L5" s="14">
        <f t="shared" si="0"/>
        <v>60338.046272493571</v>
      </c>
      <c r="M5" s="20" t="s">
        <v>70</v>
      </c>
      <c r="N5" s="20" t="s">
        <v>70</v>
      </c>
      <c r="O5" s="20" t="s">
        <v>70</v>
      </c>
      <c r="P5" s="37"/>
      <c r="Q5" s="16"/>
    </row>
    <row r="6" spans="1:17" ht="30" customHeight="1" x14ac:dyDescent="0.15">
      <c r="A6" s="17" t="s">
        <v>11</v>
      </c>
      <c r="B6" s="14" t="s">
        <v>70</v>
      </c>
      <c r="C6" s="14" t="s">
        <v>70</v>
      </c>
      <c r="D6" s="14" t="s">
        <v>70</v>
      </c>
      <c r="E6" s="14" t="s">
        <v>70</v>
      </c>
      <c r="F6" s="14" t="s">
        <v>70</v>
      </c>
      <c r="G6" s="14" t="s">
        <v>70</v>
      </c>
      <c r="H6" s="14" t="s">
        <v>70</v>
      </c>
      <c r="I6" s="14" t="s">
        <v>70</v>
      </c>
      <c r="J6" s="20" t="s">
        <v>70</v>
      </c>
      <c r="K6" s="20" t="s">
        <v>70</v>
      </c>
      <c r="L6" s="20" t="s">
        <v>70</v>
      </c>
      <c r="M6" s="20" t="s">
        <v>70</v>
      </c>
      <c r="N6" s="20" t="s">
        <v>70</v>
      </c>
      <c r="O6" s="20" t="s">
        <v>70</v>
      </c>
      <c r="P6" s="38"/>
      <c r="Q6" s="19"/>
    </row>
    <row r="7" spans="1:17" ht="30" customHeight="1" x14ac:dyDescent="0.15">
      <c r="A7" s="17" t="s">
        <v>12</v>
      </c>
      <c r="B7" s="14" t="s">
        <v>70</v>
      </c>
      <c r="C7" s="14" t="s">
        <v>70</v>
      </c>
      <c r="D7" s="14" t="s">
        <v>70</v>
      </c>
      <c r="E7" s="14" t="s">
        <v>70</v>
      </c>
      <c r="F7" s="14" t="s">
        <v>70</v>
      </c>
      <c r="G7" s="14" t="s">
        <v>70</v>
      </c>
      <c r="H7" s="14" t="s">
        <v>70</v>
      </c>
      <c r="I7" s="14" t="s">
        <v>70</v>
      </c>
      <c r="J7" s="20" t="s">
        <v>70</v>
      </c>
      <c r="K7" s="20" t="s">
        <v>70</v>
      </c>
      <c r="L7" s="20" t="s">
        <v>70</v>
      </c>
      <c r="M7" s="20" t="s">
        <v>70</v>
      </c>
      <c r="N7" s="20" t="s">
        <v>70</v>
      </c>
      <c r="O7" s="20" t="s">
        <v>70</v>
      </c>
      <c r="P7" s="38"/>
      <c r="Q7" s="19"/>
    </row>
    <row r="8" spans="1:17" ht="30" customHeight="1" x14ac:dyDescent="0.15">
      <c r="A8" s="17" t="s">
        <v>13</v>
      </c>
      <c r="B8" s="14" t="s">
        <v>70</v>
      </c>
      <c r="C8" s="14" t="s">
        <v>70</v>
      </c>
      <c r="D8" s="14" t="s">
        <v>70</v>
      </c>
      <c r="E8" s="14" t="s">
        <v>70</v>
      </c>
      <c r="F8" s="14" t="s">
        <v>70</v>
      </c>
      <c r="G8" s="14" t="s">
        <v>70</v>
      </c>
      <c r="H8" s="14" t="s">
        <v>70</v>
      </c>
      <c r="I8" s="14" t="s">
        <v>70</v>
      </c>
      <c r="J8" s="20">
        <v>8</v>
      </c>
      <c r="K8" s="20">
        <v>30732</v>
      </c>
      <c r="L8" s="20">
        <v>34655.526992287916</v>
      </c>
      <c r="M8" s="20" t="s">
        <v>70</v>
      </c>
      <c r="N8" s="20" t="s">
        <v>70</v>
      </c>
      <c r="O8" s="20" t="s">
        <v>70</v>
      </c>
      <c r="P8" s="38"/>
      <c r="Q8" s="19"/>
    </row>
    <row r="9" spans="1:17" ht="30" customHeight="1" x14ac:dyDescent="0.15">
      <c r="A9" s="17" t="s">
        <v>14</v>
      </c>
      <c r="B9" s="14" t="s">
        <v>70</v>
      </c>
      <c r="C9" s="14" t="s">
        <v>70</v>
      </c>
      <c r="D9" s="14" t="s">
        <v>70</v>
      </c>
      <c r="E9" s="14" t="s">
        <v>70</v>
      </c>
      <c r="F9" s="14" t="s">
        <v>70</v>
      </c>
      <c r="G9" s="14" t="s">
        <v>70</v>
      </c>
      <c r="H9" s="14" t="s">
        <v>70</v>
      </c>
      <c r="I9" s="14" t="s">
        <v>70</v>
      </c>
      <c r="J9" s="20" t="s">
        <v>70</v>
      </c>
      <c r="K9" s="20" t="s">
        <v>70</v>
      </c>
      <c r="L9" s="20" t="s">
        <v>70</v>
      </c>
      <c r="M9" s="20" t="s">
        <v>70</v>
      </c>
      <c r="N9" s="20" t="s">
        <v>70</v>
      </c>
      <c r="O9" s="20" t="s">
        <v>70</v>
      </c>
      <c r="P9" s="38"/>
      <c r="Q9" s="19"/>
    </row>
    <row r="10" spans="1:17" ht="30" customHeight="1" x14ac:dyDescent="0.15">
      <c r="A10" s="17" t="s">
        <v>15</v>
      </c>
      <c r="B10" s="14" t="s">
        <v>70</v>
      </c>
      <c r="C10" s="14" t="s">
        <v>70</v>
      </c>
      <c r="D10" s="14" t="s">
        <v>70</v>
      </c>
      <c r="E10" s="14" t="s">
        <v>70</v>
      </c>
      <c r="F10" s="14" t="s">
        <v>70</v>
      </c>
      <c r="G10" s="14" t="s">
        <v>70</v>
      </c>
      <c r="H10" s="14" t="s">
        <v>70</v>
      </c>
      <c r="I10" s="14" t="s">
        <v>70</v>
      </c>
      <c r="J10" s="20">
        <v>3</v>
      </c>
      <c r="K10" s="20">
        <v>3736</v>
      </c>
      <c r="L10" s="20">
        <v>10151.670951156813</v>
      </c>
      <c r="M10" s="20" t="s">
        <v>70</v>
      </c>
      <c r="N10" s="20" t="s">
        <v>70</v>
      </c>
      <c r="O10" s="20" t="s">
        <v>70</v>
      </c>
      <c r="P10" s="38"/>
      <c r="Q10" s="19"/>
    </row>
    <row r="11" spans="1:17" ht="30" customHeight="1" x14ac:dyDescent="0.15">
      <c r="A11" s="17" t="s">
        <v>69</v>
      </c>
      <c r="B11" s="14" t="s">
        <v>70</v>
      </c>
      <c r="C11" s="14" t="s">
        <v>70</v>
      </c>
      <c r="D11" s="14" t="s">
        <v>70</v>
      </c>
      <c r="E11" s="14" t="s">
        <v>70</v>
      </c>
      <c r="F11" s="14" t="s">
        <v>70</v>
      </c>
      <c r="G11" s="14" t="s">
        <v>70</v>
      </c>
      <c r="H11" s="14" t="s">
        <v>70</v>
      </c>
      <c r="I11" s="14" t="s">
        <v>70</v>
      </c>
      <c r="J11" s="20">
        <v>5</v>
      </c>
      <c r="K11" s="20">
        <v>39122</v>
      </c>
      <c r="L11" s="20">
        <v>14141.388174807198</v>
      </c>
      <c r="M11" s="20" t="s">
        <v>70</v>
      </c>
      <c r="N11" s="20" t="s">
        <v>70</v>
      </c>
      <c r="O11" s="20" t="s">
        <v>70</v>
      </c>
      <c r="P11" s="38"/>
      <c r="Q11" s="19"/>
    </row>
    <row r="12" spans="1:17" ht="30" customHeight="1" x14ac:dyDescent="0.15">
      <c r="A12" s="17" t="s">
        <v>16</v>
      </c>
      <c r="B12" s="14" t="s">
        <v>70</v>
      </c>
      <c r="C12" s="14" t="s">
        <v>70</v>
      </c>
      <c r="D12" s="14" t="s">
        <v>70</v>
      </c>
      <c r="E12" s="14" t="s">
        <v>70</v>
      </c>
      <c r="F12" s="14" t="s">
        <v>70</v>
      </c>
      <c r="G12" s="14" t="s">
        <v>70</v>
      </c>
      <c r="H12" s="14" t="s">
        <v>70</v>
      </c>
      <c r="I12" s="14" t="s">
        <v>70</v>
      </c>
      <c r="J12" s="20" t="s">
        <v>70</v>
      </c>
      <c r="K12" s="20" t="s">
        <v>70</v>
      </c>
      <c r="L12" s="20" t="s">
        <v>70</v>
      </c>
      <c r="M12" s="20" t="s">
        <v>70</v>
      </c>
      <c r="N12" s="20" t="s">
        <v>70</v>
      </c>
      <c r="O12" s="20" t="s">
        <v>70</v>
      </c>
      <c r="P12" s="38"/>
      <c r="Q12" s="19"/>
    </row>
    <row r="13" spans="1:17" ht="30" customHeight="1" x14ac:dyDescent="0.15">
      <c r="A13" s="17" t="s">
        <v>17</v>
      </c>
      <c r="B13" s="14" t="s">
        <v>70</v>
      </c>
      <c r="C13" s="14" t="s">
        <v>70</v>
      </c>
      <c r="D13" s="14" t="s">
        <v>70</v>
      </c>
      <c r="E13" s="14" t="s">
        <v>70</v>
      </c>
      <c r="F13" s="14" t="s">
        <v>70</v>
      </c>
      <c r="G13" s="14" t="s">
        <v>70</v>
      </c>
      <c r="H13" s="14" t="s">
        <v>70</v>
      </c>
      <c r="I13" s="14" t="s">
        <v>70</v>
      </c>
      <c r="J13" s="20" t="s">
        <v>70</v>
      </c>
      <c r="K13" s="20" t="s">
        <v>70</v>
      </c>
      <c r="L13" s="20" t="s">
        <v>70</v>
      </c>
      <c r="M13" s="20" t="s">
        <v>70</v>
      </c>
      <c r="N13" s="20" t="s">
        <v>70</v>
      </c>
      <c r="O13" s="20" t="s">
        <v>70</v>
      </c>
      <c r="P13" s="38"/>
      <c r="Q13" s="19"/>
    </row>
    <row r="14" spans="1:17" ht="30" customHeight="1" x14ac:dyDescent="0.15">
      <c r="A14" s="17" t="s">
        <v>18</v>
      </c>
      <c r="B14" s="14" t="s">
        <v>70</v>
      </c>
      <c r="C14" s="14" t="s">
        <v>70</v>
      </c>
      <c r="D14" s="14" t="s">
        <v>70</v>
      </c>
      <c r="E14" s="14" t="s">
        <v>70</v>
      </c>
      <c r="F14" s="14" t="s">
        <v>70</v>
      </c>
      <c r="G14" s="14" t="s">
        <v>70</v>
      </c>
      <c r="H14" s="14" t="s">
        <v>70</v>
      </c>
      <c r="I14" s="14" t="s">
        <v>70</v>
      </c>
      <c r="J14" s="20">
        <v>10</v>
      </c>
      <c r="K14" s="20">
        <v>4696</v>
      </c>
      <c r="L14" s="20">
        <v>1389.4601542416453</v>
      </c>
      <c r="M14" s="20" t="s">
        <v>70</v>
      </c>
      <c r="N14" s="20" t="s">
        <v>70</v>
      </c>
      <c r="O14" s="20" t="s">
        <v>70</v>
      </c>
      <c r="P14" s="38"/>
      <c r="Q14" s="19"/>
    </row>
    <row r="15" spans="1:17" x14ac:dyDescent="0.15">
      <c r="A15" s="21"/>
      <c r="B15" s="22"/>
      <c r="C15" s="22"/>
      <c r="D15" s="22"/>
      <c r="E15" s="22"/>
      <c r="F15" s="22"/>
      <c r="G15" s="22"/>
      <c r="H15" s="22"/>
      <c r="I15" s="22"/>
      <c r="J15" s="22"/>
      <c r="K15" s="22"/>
      <c r="L15" s="22"/>
      <c r="M15" s="22"/>
      <c r="N15" s="22"/>
      <c r="O15" s="22"/>
    </row>
    <row r="16" spans="1:17" ht="12.75" customHeight="1" x14ac:dyDescent="0.15">
      <c r="A16" s="78" t="s">
        <v>111</v>
      </c>
      <c r="B16" s="78"/>
      <c r="C16" s="78"/>
      <c r="D16" s="78"/>
      <c r="E16" s="78"/>
      <c r="F16" s="78"/>
      <c r="G16" s="78"/>
      <c r="H16" s="78"/>
      <c r="I16" s="78"/>
      <c r="J16" s="78"/>
      <c r="K16" s="78"/>
      <c r="L16" s="78"/>
      <c r="M16" s="78"/>
      <c r="N16" s="78"/>
      <c r="O16" s="78"/>
    </row>
    <row r="17" spans="1:15" x14ac:dyDescent="0.15">
      <c r="A17" s="21"/>
      <c r="B17" s="22"/>
      <c r="C17" s="22"/>
      <c r="D17" s="22"/>
      <c r="E17" s="22"/>
      <c r="F17" s="22"/>
      <c r="G17" s="22"/>
      <c r="H17" s="22"/>
      <c r="I17" s="22"/>
      <c r="J17" s="22"/>
      <c r="K17" s="22"/>
      <c r="L17" s="22"/>
      <c r="M17" s="22"/>
      <c r="N17" s="22"/>
      <c r="O17" s="22"/>
    </row>
    <row r="18" spans="1:15" x14ac:dyDescent="0.15">
      <c r="A18" s="88" t="s">
        <v>72</v>
      </c>
      <c r="B18" s="88"/>
      <c r="C18" s="88"/>
      <c r="D18" s="88"/>
      <c r="E18" s="88"/>
      <c r="F18" s="88"/>
      <c r="G18" s="88"/>
      <c r="H18" s="88"/>
      <c r="I18" s="88"/>
      <c r="J18" s="88"/>
      <c r="K18" s="88"/>
      <c r="L18" s="88"/>
      <c r="M18" s="88"/>
      <c r="N18" s="88"/>
      <c r="O18" s="88"/>
    </row>
    <row r="19" spans="1:15" x14ac:dyDescent="0.15">
      <c r="A19" s="24"/>
      <c r="B19" s="24"/>
      <c r="C19" s="24"/>
      <c r="D19" s="24"/>
      <c r="E19" s="24"/>
      <c r="F19" s="24"/>
    </row>
    <row r="20" spans="1:15" ht="30" customHeight="1" x14ac:dyDescent="0.15">
      <c r="A20" s="74" t="s">
        <v>152</v>
      </c>
      <c r="B20" s="74"/>
      <c r="C20" s="22"/>
      <c r="D20" s="22"/>
      <c r="E20" s="22"/>
    </row>
    <row r="21" spans="1:15" x14ac:dyDescent="0.15">
      <c r="A21" s="22"/>
      <c r="B21" s="22"/>
      <c r="C21" s="22"/>
      <c r="D21" s="22"/>
      <c r="E21" s="22"/>
      <c r="F21" s="22"/>
    </row>
    <row r="22" spans="1:15" x14ac:dyDescent="0.15">
      <c r="A22" s="22"/>
      <c r="B22" s="22"/>
      <c r="C22" s="22"/>
      <c r="D22" s="22"/>
      <c r="E22" s="22"/>
      <c r="F22" s="22"/>
    </row>
    <row r="23" spans="1:15" x14ac:dyDescent="0.15">
      <c r="A23" s="22"/>
      <c r="B23" s="22"/>
      <c r="C23" s="22"/>
      <c r="D23" s="22"/>
      <c r="E23" s="22"/>
      <c r="F23" s="22"/>
    </row>
    <row r="24" spans="1:15" x14ac:dyDescent="0.15">
      <c r="A24" s="22"/>
      <c r="B24" s="22"/>
      <c r="C24" s="22"/>
      <c r="D24" s="22"/>
      <c r="E24" s="22"/>
      <c r="F24" s="22"/>
    </row>
    <row r="25" spans="1:15" x14ac:dyDescent="0.15">
      <c r="A25" s="22"/>
      <c r="B25" s="22"/>
      <c r="C25" s="22"/>
      <c r="D25" s="22"/>
      <c r="E25" s="22"/>
      <c r="F25" s="22"/>
    </row>
    <row r="26" spans="1:15" x14ac:dyDescent="0.15">
      <c r="A26" s="22"/>
      <c r="B26" s="22"/>
      <c r="C26" s="22"/>
      <c r="D26" s="22"/>
      <c r="E26" s="22"/>
      <c r="F26" s="22"/>
    </row>
    <row r="27" spans="1:15" x14ac:dyDescent="0.15">
      <c r="A27" s="22"/>
      <c r="B27" s="22"/>
      <c r="C27" s="22"/>
      <c r="D27" s="22"/>
      <c r="E27" s="22"/>
      <c r="F27" s="22"/>
    </row>
    <row r="28" spans="1:15" x14ac:dyDescent="0.15">
      <c r="A28" s="22"/>
      <c r="B28" s="22"/>
      <c r="C28" s="22"/>
      <c r="D28" s="22"/>
      <c r="E28" s="22"/>
      <c r="F28" s="22"/>
    </row>
    <row r="29" spans="1:15" x14ac:dyDescent="0.15">
      <c r="A29" s="22"/>
      <c r="B29" s="22"/>
      <c r="C29" s="22"/>
      <c r="D29" s="22"/>
      <c r="E29" s="22"/>
      <c r="F29" s="22"/>
    </row>
    <row r="30" spans="1:15" x14ac:dyDescent="0.15">
      <c r="A30" s="22"/>
      <c r="B30" s="22"/>
      <c r="C30" s="22"/>
      <c r="D30" s="22"/>
      <c r="E30" s="22"/>
      <c r="F30" s="22"/>
    </row>
    <row r="31" spans="1:15" x14ac:dyDescent="0.15">
      <c r="A31" s="22"/>
      <c r="B31" s="22"/>
      <c r="C31" s="22"/>
      <c r="D31" s="22"/>
      <c r="E31" s="22"/>
      <c r="F31" s="22"/>
    </row>
    <row r="32" spans="1:15" x14ac:dyDescent="0.15">
      <c r="A32" s="22"/>
      <c r="B32" s="22"/>
      <c r="C32" s="22"/>
      <c r="D32" s="22"/>
      <c r="E32" s="22"/>
      <c r="F32" s="22"/>
    </row>
    <row r="33" spans="1:6" x14ac:dyDescent="0.15">
      <c r="A33" s="22"/>
      <c r="B33" s="22"/>
      <c r="C33" s="22"/>
      <c r="D33" s="22"/>
      <c r="E33" s="22"/>
      <c r="F33" s="22"/>
    </row>
    <row r="34" spans="1:6" x14ac:dyDescent="0.15">
      <c r="A34" s="22"/>
      <c r="B34" s="22"/>
      <c r="C34" s="22"/>
      <c r="D34" s="22"/>
      <c r="E34" s="22"/>
      <c r="F34" s="22"/>
    </row>
    <row r="35" spans="1:6" x14ac:dyDescent="0.15">
      <c r="A35" s="22"/>
      <c r="B35" s="22"/>
      <c r="C35" s="22"/>
      <c r="D35" s="22"/>
      <c r="E35" s="22"/>
      <c r="F35" s="22"/>
    </row>
    <row r="38" spans="1:6" x14ac:dyDescent="0.15">
      <c r="A38" s="26"/>
    </row>
  </sheetData>
  <mergeCells count="21">
    <mergeCell ref="D3:E3"/>
    <mergeCell ref="F3:F4"/>
    <mergeCell ref="A18:O18"/>
    <mergeCell ref="A16:O16"/>
    <mergeCell ref="A20:B20"/>
    <mergeCell ref="A1:O1"/>
    <mergeCell ref="A2:A4"/>
    <mergeCell ref="B2:E2"/>
    <mergeCell ref="F2:I2"/>
    <mergeCell ref="J2:L2"/>
    <mergeCell ref="M2:O2"/>
    <mergeCell ref="M3:M4"/>
    <mergeCell ref="N3:N4"/>
    <mergeCell ref="O3:O4"/>
    <mergeCell ref="G3:G4"/>
    <mergeCell ref="H3:I3"/>
    <mergeCell ref="J3:J4"/>
    <mergeCell ref="K3:K4"/>
    <mergeCell ref="L3:L4"/>
    <mergeCell ref="B3:B4"/>
    <mergeCell ref="C3:C4"/>
  </mergeCells>
  <hyperlinks>
    <hyperlink ref="A20:B20" location="'Table of Contents'!A1" display="Back to table of contents" xr:uid="{00000000-0004-0000-1700-000000000000}"/>
  </hyperlink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Q41"/>
  <sheetViews>
    <sheetView showGridLines="0" zoomScale="75" zoomScaleNormal="75" workbookViewId="0">
      <selection sqref="A1:O1"/>
    </sheetView>
  </sheetViews>
  <sheetFormatPr baseColWidth="10" defaultColWidth="9.1640625" defaultRowHeight="16" x14ac:dyDescent="0.15"/>
  <cols>
    <col min="1" max="1" width="20.6640625" style="11" customWidth="1"/>
    <col min="2" max="15" width="16.6640625" style="11" customWidth="1"/>
    <col min="16" max="16384" width="9.1640625" style="11"/>
  </cols>
  <sheetData>
    <row r="1" spans="1:17" ht="40" customHeight="1" x14ac:dyDescent="0.15">
      <c r="A1" s="71" t="s">
        <v>140</v>
      </c>
      <c r="B1" s="71"/>
      <c r="C1" s="71"/>
      <c r="D1" s="71"/>
      <c r="E1" s="71"/>
      <c r="F1" s="71"/>
      <c r="G1" s="71"/>
      <c r="H1" s="71"/>
      <c r="I1" s="71"/>
      <c r="J1" s="71"/>
      <c r="K1" s="71"/>
      <c r="L1" s="71"/>
      <c r="M1" s="71"/>
      <c r="N1" s="71"/>
      <c r="O1" s="79"/>
      <c r="P1" s="35"/>
      <c r="Q1" s="25"/>
    </row>
    <row r="2" spans="1:17" ht="40" customHeight="1" x14ac:dyDescent="0.15">
      <c r="A2" s="72" t="s">
        <v>0</v>
      </c>
      <c r="B2" s="73" t="s">
        <v>1</v>
      </c>
      <c r="C2" s="73"/>
      <c r="D2" s="73"/>
      <c r="E2" s="73"/>
      <c r="F2" s="73" t="s">
        <v>2</v>
      </c>
      <c r="G2" s="73"/>
      <c r="H2" s="73"/>
      <c r="I2" s="73"/>
      <c r="J2" s="73" t="s">
        <v>3</v>
      </c>
      <c r="K2" s="73"/>
      <c r="L2" s="73"/>
      <c r="M2" s="73" t="s">
        <v>4</v>
      </c>
      <c r="N2" s="73"/>
      <c r="O2" s="85"/>
      <c r="P2" s="9"/>
      <c r="Q2" s="10"/>
    </row>
    <row r="3" spans="1:17" x14ac:dyDescent="0.15">
      <c r="A3" s="72"/>
      <c r="B3" s="76" t="s">
        <v>5</v>
      </c>
      <c r="C3" s="76" t="s">
        <v>6</v>
      </c>
      <c r="D3" s="73" t="s">
        <v>7</v>
      </c>
      <c r="E3" s="73"/>
      <c r="F3" s="73" t="s">
        <v>5</v>
      </c>
      <c r="G3" s="73" t="s">
        <v>6</v>
      </c>
      <c r="H3" s="73" t="s">
        <v>7</v>
      </c>
      <c r="I3" s="73"/>
      <c r="J3" s="73" t="s">
        <v>5</v>
      </c>
      <c r="K3" s="73" t="s">
        <v>6</v>
      </c>
      <c r="L3" s="73" t="s">
        <v>138</v>
      </c>
      <c r="M3" s="73" t="s">
        <v>5</v>
      </c>
      <c r="N3" s="73" t="s">
        <v>6</v>
      </c>
      <c r="O3" s="85" t="s">
        <v>7</v>
      </c>
      <c r="P3" s="9"/>
      <c r="Q3" s="10"/>
    </row>
    <row r="4" spans="1:17" ht="30" customHeight="1" x14ac:dyDescent="0.15">
      <c r="A4" s="72"/>
      <c r="B4" s="77"/>
      <c r="C4" s="77"/>
      <c r="D4" s="12" t="s">
        <v>8</v>
      </c>
      <c r="E4" s="12" t="s">
        <v>9</v>
      </c>
      <c r="F4" s="73"/>
      <c r="G4" s="73"/>
      <c r="H4" s="12" t="s">
        <v>8</v>
      </c>
      <c r="I4" s="12" t="s">
        <v>9</v>
      </c>
      <c r="J4" s="73"/>
      <c r="K4" s="73"/>
      <c r="L4" s="73"/>
      <c r="M4" s="73"/>
      <c r="N4" s="73"/>
      <c r="O4" s="85"/>
      <c r="P4" s="9"/>
      <c r="Q4" s="10"/>
    </row>
    <row r="5" spans="1:17" ht="30" customHeight="1" x14ac:dyDescent="0.15">
      <c r="A5" s="13" t="s">
        <v>10</v>
      </c>
      <c r="B5" s="14">
        <f>SUM(B6:B14)</f>
        <v>1</v>
      </c>
      <c r="C5" s="14">
        <f t="shared" ref="C5:O5" si="0">SUM(C6:C14)</f>
        <v>7631</v>
      </c>
      <c r="D5" s="14">
        <f t="shared" si="0"/>
        <v>765.9919028340081</v>
      </c>
      <c r="E5" s="14">
        <f t="shared" si="0"/>
        <v>997.73279352226723</v>
      </c>
      <c r="F5" s="20" t="s">
        <v>70</v>
      </c>
      <c r="G5" s="20" t="s">
        <v>70</v>
      </c>
      <c r="H5" s="20" t="s">
        <v>70</v>
      </c>
      <c r="I5" s="20" t="s">
        <v>70</v>
      </c>
      <c r="J5" s="14">
        <f t="shared" si="0"/>
        <v>15</v>
      </c>
      <c r="K5" s="14">
        <f t="shared" si="0"/>
        <v>18861</v>
      </c>
      <c r="L5" s="14">
        <f t="shared" si="0"/>
        <v>11528.825910931173</v>
      </c>
      <c r="M5" s="14">
        <f t="shared" si="0"/>
        <v>2</v>
      </c>
      <c r="N5" s="14">
        <f t="shared" si="0"/>
        <v>4596</v>
      </c>
      <c r="O5" s="36">
        <f t="shared" si="0"/>
        <v>2825.1012145748987</v>
      </c>
      <c r="P5" s="37"/>
      <c r="Q5" s="16"/>
    </row>
    <row r="6" spans="1:17" ht="30" customHeight="1" x14ac:dyDescent="0.15">
      <c r="A6" s="17" t="s">
        <v>11</v>
      </c>
      <c r="B6" s="20" t="s">
        <v>70</v>
      </c>
      <c r="C6" s="20" t="s">
        <v>70</v>
      </c>
      <c r="D6" s="20" t="s">
        <v>70</v>
      </c>
      <c r="E6" s="20" t="s">
        <v>70</v>
      </c>
      <c r="F6" s="20" t="s">
        <v>70</v>
      </c>
      <c r="G6" s="20" t="s">
        <v>70</v>
      </c>
      <c r="H6" s="20" t="s">
        <v>70</v>
      </c>
      <c r="I6" s="20" t="s">
        <v>70</v>
      </c>
      <c r="J6" s="20">
        <v>2</v>
      </c>
      <c r="K6" s="20">
        <v>2229</v>
      </c>
      <c r="L6" s="20">
        <v>1421.3765182186235</v>
      </c>
      <c r="M6" s="20" t="s">
        <v>70</v>
      </c>
      <c r="N6" s="20" t="s">
        <v>70</v>
      </c>
      <c r="O6" s="20" t="s">
        <v>70</v>
      </c>
      <c r="P6" s="38"/>
      <c r="Q6" s="19"/>
    </row>
    <row r="7" spans="1:17" ht="30" customHeight="1" x14ac:dyDescent="0.15">
      <c r="A7" s="17" t="s">
        <v>12</v>
      </c>
      <c r="B7" s="20" t="s">
        <v>70</v>
      </c>
      <c r="C7" s="20" t="s">
        <v>70</v>
      </c>
      <c r="D7" s="20" t="s">
        <v>70</v>
      </c>
      <c r="E7" s="20" t="s">
        <v>70</v>
      </c>
      <c r="F7" s="20" t="s">
        <v>70</v>
      </c>
      <c r="G7" s="20" t="s">
        <v>70</v>
      </c>
      <c r="H7" s="20" t="s">
        <v>70</v>
      </c>
      <c r="I7" s="20" t="s">
        <v>70</v>
      </c>
      <c r="J7" s="20" t="s">
        <v>70</v>
      </c>
      <c r="K7" s="20" t="s">
        <v>70</v>
      </c>
      <c r="L7" s="20" t="s">
        <v>70</v>
      </c>
      <c r="M7" s="20" t="s">
        <v>70</v>
      </c>
      <c r="N7" s="20" t="s">
        <v>70</v>
      </c>
      <c r="O7" s="20" t="s">
        <v>70</v>
      </c>
      <c r="P7" s="38"/>
      <c r="Q7" s="19"/>
    </row>
    <row r="8" spans="1:17" ht="30" customHeight="1" x14ac:dyDescent="0.15">
      <c r="A8" s="17" t="s">
        <v>13</v>
      </c>
      <c r="B8" s="20" t="s">
        <v>70</v>
      </c>
      <c r="C8" s="20" t="s">
        <v>70</v>
      </c>
      <c r="D8" s="20" t="s">
        <v>70</v>
      </c>
      <c r="E8" s="20" t="s">
        <v>70</v>
      </c>
      <c r="F8" s="20" t="s">
        <v>70</v>
      </c>
      <c r="G8" s="20" t="s">
        <v>70</v>
      </c>
      <c r="H8" s="20" t="s">
        <v>70</v>
      </c>
      <c r="I8" s="20" t="s">
        <v>70</v>
      </c>
      <c r="J8" s="20" t="s">
        <v>70</v>
      </c>
      <c r="K8" s="20" t="s">
        <v>70</v>
      </c>
      <c r="L8" s="20" t="s">
        <v>70</v>
      </c>
      <c r="M8" s="20">
        <v>1</v>
      </c>
      <c r="N8" s="20">
        <v>421</v>
      </c>
      <c r="O8" s="39">
        <v>23.319838056680162</v>
      </c>
      <c r="P8" s="38"/>
      <c r="Q8" s="19"/>
    </row>
    <row r="9" spans="1:17" ht="30" customHeight="1" x14ac:dyDescent="0.15">
      <c r="A9" s="17" t="s">
        <v>14</v>
      </c>
      <c r="B9" s="20" t="s">
        <v>70</v>
      </c>
      <c r="C9" s="20" t="s">
        <v>70</v>
      </c>
      <c r="D9" s="20" t="s">
        <v>70</v>
      </c>
      <c r="E9" s="20" t="s">
        <v>70</v>
      </c>
      <c r="F9" s="20" t="s">
        <v>70</v>
      </c>
      <c r="G9" s="20" t="s">
        <v>70</v>
      </c>
      <c r="H9" s="20" t="s">
        <v>70</v>
      </c>
      <c r="I9" s="20" t="s">
        <v>70</v>
      </c>
      <c r="J9" s="20">
        <v>1</v>
      </c>
      <c r="K9" s="20">
        <v>1112</v>
      </c>
      <c r="L9" s="20">
        <v>58.218623481781378</v>
      </c>
      <c r="M9" s="20" t="s">
        <v>70</v>
      </c>
      <c r="N9" s="20" t="s">
        <v>70</v>
      </c>
      <c r="O9" s="20" t="s">
        <v>70</v>
      </c>
      <c r="P9" s="38"/>
      <c r="Q9" s="19"/>
    </row>
    <row r="10" spans="1:17" ht="30" customHeight="1" x14ac:dyDescent="0.15">
      <c r="A10" s="17" t="s">
        <v>15</v>
      </c>
      <c r="B10" s="20" t="s">
        <v>70</v>
      </c>
      <c r="C10" s="20" t="s">
        <v>70</v>
      </c>
      <c r="D10" s="20" t="s">
        <v>70</v>
      </c>
      <c r="E10" s="20" t="s">
        <v>70</v>
      </c>
      <c r="F10" s="20" t="s">
        <v>70</v>
      </c>
      <c r="G10" s="20" t="s">
        <v>70</v>
      </c>
      <c r="H10" s="20" t="s">
        <v>70</v>
      </c>
      <c r="I10" s="20" t="s">
        <v>70</v>
      </c>
      <c r="J10" s="20">
        <v>4</v>
      </c>
      <c r="K10" s="20">
        <v>3255</v>
      </c>
      <c r="L10" s="20">
        <v>9027.9352226720639</v>
      </c>
      <c r="M10" s="20" t="s">
        <v>70</v>
      </c>
      <c r="N10" s="20" t="s">
        <v>70</v>
      </c>
      <c r="O10" s="20" t="s">
        <v>70</v>
      </c>
      <c r="P10" s="38"/>
      <c r="Q10" s="19"/>
    </row>
    <row r="11" spans="1:17" ht="30" customHeight="1" x14ac:dyDescent="0.15">
      <c r="A11" s="17" t="s">
        <v>69</v>
      </c>
      <c r="B11" s="20">
        <v>1</v>
      </c>
      <c r="C11" s="20">
        <v>7631</v>
      </c>
      <c r="D11" s="20">
        <v>765.9919028340081</v>
      </c>
      <c r="E11" s="20">
        <v>997.73279352226723</v>
      </c>
      <c r="F11" s="20" t="s">
        <v>70</v>
      </c>
      <c r="G11" s="20" t="s">
        <v>70</v>
      </c>
      <c r="H11" s="20" t="s">
        <v>70</v>
      </c>
      <c r="I11" s="20" t="s">
        <v>70</v>
      </c>
      <c r="J11" s="20" t="s">
        <v>70</v>
      </c>
      <c r="K11" s="20" t="s">
        <v>70</v>
      </c>
      <c r="L11" s="20" t="s">
        <v>70</v>
      </c>
      <c r="M11" s="20">
        <v>1</v>
      </c>
      <c r="N11" s="20">
        <v>4175</v>
      </c>
      <c r="O11" s="39">
        <v>2801.7813765182186</v>
      </c>
      <c r="P11" s="38"/>
      <c r="Q11" s="19"/>
    </row>
    <row r="12" spans="1:17" ht="30" customHeight="1" x14ac:dyDescent="0.15">
      <c r="A12" s="17" t="s">
        <v>16</v>
      </c>
      <c r="B12" s="20" t="s">
        <v>70</v>
      </c>
      <c r="C12" s="20" t="s">
        <v>70</v>
      </c>
      <c r="D12" s="20" t="s">
        <v>70</v>
      </c>
      <c r="E12" s="20" t="s">
        <v>70</v>
      </c>
      <c r="F12" s="20" t="s">
        <v>70</v>
      </c>
      <c r="G12" s="20" t="s">
        <v>70</v>
      </c>
      <c r="H12" s="20" t="s">
        <v>70</v>
      </c>
      <c r="I12" s="20" t="s">
        <v>70</v>
      </c>
      <c r="J12" s="20" t="s">
        <v>70</v>
      </c>
      <c r="K12" s="20" t="s">
        <v>70</v>
      </c>
      <c r="L12" s="20" t="s">
        <v>70</v>
      </c>
      <c r="M12" s="20" t="s">
        <v>70</v>
      </c>
      <c r="N12" s="20" t="s">
        <v>70</v>
      </c>
      <c r="O12" s="20" t="s">
        <v>70</v>
      </c>
      <c r="P12" s="38"/>
      <c r="Q12" s="19"/>
    </row>
    <row r="13" spans="1:17" ht="30" customHeight="1" x14ac:dyDescent="0.15">
      <c r="A13" s="17" t="s">
        <v>17</v>
      </c>
      <c r="B13" s="20" t="s">
        <v>70</v>
      </c>
      <c r="C13" s="20" t="s">
        <v>70</v>
      </c>
      <c r="D13" s="20" t="s">
        <v>70</v>
      </c>
      <c r="E13" s="20" t="s">
        <v>70</v>
      </c>
      <c r="F13" s="20" t="s">
        <v>70</v>
      </c>
      <c r="G13" s="20" t="s">
        <v>70</v>
      </c>
      <c r="H13" s="20" t="s">
        <v>70</v>
      </c>
      <c r="I13" s="20" t="s">
        <v>70</v>
      </c>
      <c r="J13" s="20" t="s">
        <v>70</v>
      </c>
      <c r="K13" s="20" t="s">
        <v>70</v>
      </c>
      <c r="L13" s="20" t="s">
        <v>70</v>
      </c>
      <c r="M13" s="20" t="s">
        <v>70</v>
      </c>
      <c r="N13" s="20" t="s">
        <v>70</v>
      </c>
      <c r="O13" s="20" t="s">
        <v>70</v>
      </c>
      <c r="P13" s="38"/>
      <c r="Q13" s="19"/>
    </row>
    <row r="14" spans="1:17" ht="30" customHeight="1" x14ac:dyDescent="0.15">
      <c r="A14" s="17" t="s">
        <v>18</v>
      </c>
      <c r="B14" s="20" t="s">
        <v>70</v>
      </c>
      <c r="C14" s="20" t="s">
        <v>70</v>
      </c>
      <c r="D14" s="20" t="s">
        <v>70</v>
      </c>
      <c r="E14" s="20" t="s">
        <v>70</v>
      </c>
      <c r="F14" s="20" t="s">
        <v>70</v>
      </c>
      <c r="G14" s="20" t="s">
        <v>70</v>
      </c>
      <c r="H14" s="20" t="s">
        <v>70</v>
      </c>
      <c r="I14" s="20" t="s">
        <v>70</v>
      </c>
      <c r="J14" s="20">
        <v>8</v>
      </c>
      <c r="K14" s="20">
        <v>12265</v>
      </c>
      <c r="L14" s="20">
        <v>1021.2955465587044</v>
      </c>
      <c r="M14" s="20" t="s">
        <v>70</v>
      </c>
      <c r="N14" s="20" t="s">
        <v>70</v>
      </c>
      <c r="O14" s="20" t="s">
        <v>70</v>
      </c>
      <c r="P14" s="38"/>
      <c r="Q14" s="19"/>
    </row>
    <row r="15" spans="1:17" x14ac:dyDescent="0.15">
      <c r="A15" s="21"/>
      <c r="B15" s="22"/>
      <c r="C15" s="22"/>
      <c r="D15" s="22"/>
      <c r="E15" s="22"/>
      <c r="F15" s="22"/>
      <c r="G15" s="22"/>
      <c r="H15" s="22"/>
      <c r="I15" s="22"/>
      <c r="J15" s="22"/>
      <c r="K15" s="22"/>
      <c r="L15" s="22"/>
      <c r="M15" s="22"/>
      <c r="N15" s="22"/>
      <c r="O15" s="22"/>
    </row>
    <row r="16" spans="1:17" ht="12.75" customHeight="1" x14ac:dyDescent="0.15">
      <c r="A16" s="78" t="s">
        <v>111</v>
      </c>
      <c r="B16" s="78"/>
      <c r="C16" s="78"/>
      <c r="D16" s="78"/>
      <c r="E16" s="78"/>
      <c r="F16" s="78"/>
      <c r="G16" s="78"/>
      <c r="H16" s="78"/>
      <c r="I16" s="78"/>
      <c r="J16" s="78"/>
      <c r="K16" s="78"/>
      <c r="L16" s="78"/>
      <c r="M16" s="78"/>
      <c r="N16" s="78"/>
      <c r="O16" s="78"/>
    </row>
    <row r="17" spans="1:15" x14ac:dyDescent="0.15">
      <c r="A17" s="21"/>
      <c r="B17" s="22"/>
      <c r="C17" s="22"/>
      <c r="D17" s="22"/>
      <c r="E17" s="22"/>
      <c r="F17" s="22"/>
      <c r="G17" s="22"/>
      <c r="H17" s="22"/>
      <c r="I17" s="22"/>
      <c r="J17" s="22"/>
      <c r="K17" s="22"/>
      <c r="L17" s="22"/>
      <c r="M17" s="22"/>
      <c r="N17" s="22"/>
      <c r="O17" s="22"/>
    </row>
    <row r="18" spans="1:15" ht="38.25" customHeight="1" x14ac:dyDescent="0.15">
      <c r="A18" s="91" t="s">
        <v>98</v>
      </c>
      <c r="B18" s="91"/>
      <c r="C18" s="91"/>
      <c r="D18" s="91"/>
      <c r="E18" s="91"/>
      <c r="F18" s="91"/>
      <c r="G18" s="91"/>
      <c r="H18" s="91"/>
      <c r="I18" s="91"/>
      <c r="J18" s="91"/>
      <c r="K18" s="91"/>
      <c r="L18" s="91"/>
      <c r="M18" s="91"/>
      <c r="N18" s="91"/>
      <c r="O18" s="91"/>
    </row>
    <row r="19" spans="1:15" x14ac:dyDescent="0.15">
      <c r="A19" s="91" t="s">
        <v>99</v>
      </c>
      <c r="B19" s="91"/>
      <c r="C19" s="91"/>
      <c r="D19" s="91"/>
      <c r="E19" s="91"/>
      <c r="F19" s="91"/>
      <c r="G19" s="91"/>
      <c r="H19" s="91"/>
      <c r="I19" s="91"/>
      <c r="J19" s="91"/>
      <c r="K19" s="91"/>
      <c r="L19" s="91"/>
      <c r="M19" s="91"/>
      <c r="N19" s="91"/>
      <c r="O19" s="91"/>
    </row>
    <row r="20" spans="1:15" x14ac:dyDescent="0.15">
      <c r="A20" s="22"/>
      <c r="B20" s="22"/>
      <c r="C20" s="22"/>
      <c r="D20" s="22"/>
      <c r="E20" s="22"/>
      <c r="F20" s="22"/>
      <c r="G20" s="22"/>
      <c r="H20" s="22"/>
      <c r="I20" s="22"/>
      <c r="J20" s="22"/>
      <c r="K20" s="22"/>
      <c r="L20" s="22"/>
      <c r="M20" s="22"/>
      <c r="N20" s="22"/>
    </row>
    <row r="21" spans="1:15" ht="30" customHeight="1" x14ac:dyDescent="0.15">
      <c r="A21" s="74" t="s">
        <v>152</v>
      </c>
      <c r="B21" s="74"/>
      <c r="C21" s="23"/>
      <c r="D21" s="23"/>
      <c r="E21" s="23"/>
      <c r="F21" s="24"/>
    </row>
    <row r="22" spans="1:15" x14ac:dyDescent="0.15">
      <c r="A22" s="24"/>
      <c r="B22" s="24"/>
      <c r="C22" s="24"/>
      <c r="D22" s="24"/>
      <c r="E22" s="24"/>
      <c r="F22" s="24"/>
    </row>
    <row r="23" spans="1:15" x14ac:dyDescent="0.15">
      <c r="A23" s="22"/>
      <c r="B23" s="22"/>
      <c r="C23" s="22"/>
      <c r="D23" s="27"/>
      <c r="E23" s="22"/>
      <c r="F23" s="22"/>
    </row>
    <row r="24" spans="1:15" x14ac:dyDescent="0.15">
      <c r="A24" s="22"/>
      <c r="B24" s="22"/>
      <c r="C24" s="22"/>
      <c r="D24" s="22"/>
      <c r="E24" s="22"/>
      <c r="F24" s="22"/>
    </row>
    <row r="25" spans="1:15" x14ac:dyDescent="0.15">
      <c r="A25" s="22"/>
      <c r="B25" s="22"/>
      <c r="C25" s="22"/>
      <c r="D25" s="22"/>
      <c r="E25" s="22"/>
      <c r="F25" s="22"/>
    </row>
    <row r="26" spans="1:15" x14ac:dyDescent="0.15">
      <c r="A26" s="22"/>
      <c r="B26" s="22"/>
      <c r="C26" s="22"/>
      <c r="D26" s="22"/>
      <c r="E26" s="22"/>
      <c r="F26" s="22"/>
    </row>
    <row r="27" spans="1:15" x14ac:dyDescent="0.15">
      <c r="A27" s="22"/>
      <c r="B27" s="22"/>
      <c r="C27" s="22"/>
      <c r="D27" s="22"/>
      <c r="E27" s="22"/>
      <c r="F27" s="22"/>
    </row>
    <row r="28" spans="1:15" x14ac:dyDescent="0.15">
      <c r="A28" s="22"/>
      <c r="B28" s="22"/>
      <c r="C28" s="22"/>
      <c r="D28" s="22"/>
      <c r="E28" s="22"/>
      <c r="F28" s="22"/>
    </row>
    <row r="29" spans="1:15" x14ac:dyDescent="0.15">
      <c r="A29" s="22"/>
      <c r="B29" s="22"/>
      <c r="C29" s="22"/>
      <c r="D29" s="22"/>
      <c r="E29" s="22"/>
      <c r="F29" s="22"/>
    </row>
    <row r="30" spans="1:15" x14ac:dyDescent="0.15">
      <c r="A30" s="22"/>
      <c r="B30" s="22"/>
      <c r="C30" s="22"/>
      <c r="D30" s="22"/>
      <c r="E30" s="22"/>
      <c r="F30" s="22"/>
    </row>
    <row r="31" spans="1:15" x14ac:dyDescent="0.15">
      <c r="A31" s="22"/>
      <c r="B31" s="22"/>
      <c r="C31" s="22"/>
      <c r="D31" s="22"/>
      <c r="E31" s="22"/>
      <c r="F31" s="22"/>
    </row>
    <row r="32" spans="1:15" x14ac:dyDescent="0.15">
      <c r="A32" s="22"/>
      <c r="B32" s="22"/>
      <c r="C32" s="22"/>
      <c r="D32" s="22"/>
      <c r="E32" s="22"/>
      <c r="F32" s="22"/>
    </row>
    <row r="33" spans="1:6" x14ac:dyDescent="0.15">
      <c r="A33" s="22"/>
      <c r="B33" s="22"/>
      <c r="C33" s="22"/>
      <c r="D33" s="22"/>
      <c r="E33" s="22"/>
      <c r="F33" s="22"/>
    </row>
    <row r="34" spans="1:6" x14ac:dyDescent="0.15">
      <c r="A34" s="22"/>
      <c r="B34" s="22"/>
      <c r="C34" s="22"/>
      <c r="D34" s="22"/>
      <c r="E34" s="22"/>
      <c r="F34" s="22"/>
    </row>
    <row r="35" spans="1:6" x14ac:dyDescent="0.15">
      <c r="A35" s="22"/>
      <c r="B35" s="22"/>
      <c r="C35" s="22"/>
      <c r="D35" s="22"/>
      <c r="E35" s="22"/>
      <c r="F35" s="22"/>
    </row>
    <row r="36" spans="1:6" x14ac:dyDescent="0.15">
      <c r="A36" s="22"/>
      <c r="B36" s="22"/>
      <c r="C36" s="22"/>
      <c r="D36" s="22"/>
      <c r="E36" s="22"/>
      <c r="F36" s="22"/>
    </row>
    <row r="37" spans="1:6" x14ac:dyDescent="0.15">
      <c r="A37" s="22"/>
      <c r="B37" s="22"/>
      <c r="C37" s="22"/>
      <c r="D37" s="22"/>
      <c r="E37" s="22"/>
      <c r="F37" s="22"/>
    </row>
    <row r="38" spans="1:6" x14ac:dyDescent="0.15">
      <c r="A38" s="22"/>
      <c r="B38" s="22"/>
      <c r="C38" s="22"/>
      <c r="D38" s="22"/>
      <c r="E38" s="22"/>
      <c r="F38" s="22"/>
    </row>
    <row r="39" spans="1:6" x14ac:dyDescent="0.15">
      <c r="A39" s="25"/>
      <c r="B39" s="25"/>
      <c r="C39" s="25"/>
      <c r="D39" s="25"/>
      <c r="E39" s="25"/>
    </row>
    <row r="40" spans="1:6" x14ac:dyDescent="0.15">
      <c r="A40" s="25"/>
      <c r="B40" s="25"/>
      <c r="C40" s="25"/>
      <c r="D40" s="25"/>
      <c r="E40" s="25"/>
    </row>
    <row r="41" spans="1:6" x14ac:dyDescent="0.15">
      <c r="A41" s="26"/>
    </row>
  </sheetData>
  <mergeCells count="22">
    <mergeCell ref="B3:B4"/>
    <mergeCell ref="C3:C4"/>
    <mergeCell ref="D3:E3"/>
    <mergeCell ref="F3:F4"/>
    <mergeCell ref="A18:O18"/>
    <mergeCell ref="L3:L4"/>
    <mergeCell ref="A19:O19"/>
    <mergeCell ref="A16:O16"/>
    <mergeCell ref="A21:B21"/>
    <mergeCell ref="A1:O1"/>
    <mergeCell ref="A2:A4"/>
    <mergeCell ref="B2:E2"/>
    <mergeCell ref="F2:I2"/>
    <mergeCell ref="J2:L2"/>
    <mergeCell ref="M2:O2"/>
    <mergeCell ref="M3:M4"/>
    <mergeCell ref="N3:N4"/>
    <mergeCell ref="O3:O4"/>
    <mergeCell ref="G3:G4"/>
    <mergeCell ref="H3:I3"/>
    <mergeCell ref="J3:J4"/>
    <mergeCell ref="K3:K4"/>
  </mergeCells>
  <hyperlinks>
    <hyperlink ref="A21:B21" location="'Table of Contents'!A1" display="Back to table of contents" xr:uid="{00000000-0004-0000-1800-000000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Q38"/>
  <sheetViews>
    <sheetView showGridLines="0" tabSelected="1" zoomScale="75" zoomScaleNormal="75" workbookViewId="0">
      <selection activeCell="K25" sqref="K25"/>
    </sheetView>
  </sheetViews>
  <sheetFormatPr baseColWidth="10" defaultColWidth="9.1640625" defaultRowHeight="16" x14ac:dyDescent="0.15"/>
  <cols>
    <col min="1" max="1" width="20.6640625" style="11" customWidth="1"/>
    <col min="2" max="15" width="16.6640625" style="11" customWidth="1"/>
    <col min="16" max="16" width="11.1640625" style="11" bestFit="1" customWidth="1"/>
    <col min="17" max="16384" width="9.1640625" style="11"/>
  </cols>
  <sheetData>
    <row r="1" spans="1:17" ht="40" customHeight="1" x14ac:dyDescent="0.15">
      <c r="A1" s="71" t="s">
        <v>30</v>
      </c>
      <c r="B1" s="71"/>
      <c r="C1" s="71"/>
      <c r="D1" s="71"/>
      <c r="E1" s="71"/>
      <c r="F1" s="71"/>
      <c r="G1" s="71"/>
      <c r="H1" s="71"/>
      <c r="I1" s="71"/>
      <c r="J1" s="71"/>
      <c r="K1" s="71"/>
      <c r="L1" s="71"/>
      <c r="M1" s="71"/>
      <c r="N1" s="71"/>
      <c r="O1" s="79"/>
      <c r="P1" s="35"/>
      <c r="Q1" s="25"/>
    </row>
    <row r="2" spans="1:17" ht="40" customHeight="1" x14ac:dyDescent="0.15">
      <c r="A2" s="72" t="s">
        <v>0</v>
      </c>
      <c r="B2" s="73" t="s">
        <v>1</v>
      </c>
      <c r="C2" s="73"/>
      <c r="D2" s="73"/>
      <c r="E2" s="73"/>
      <c r="F2" s="73" t="s">
        <v>2</v>
      </c>
      <c r="G2" s="73"/>
      <c r="H2" s="73"/>
      <c r="I2" s="73"/>
      <c r="J2" s="73" t="s">
        <v>3</v>
      </c>
      <c r="K2" s="73"/>
      <c r="L2" s="73"/>
      <c r="M2" s="73" t="s">
        <v>4</v>
      </c>
      <c r="N2" s="73"/>
      <c r="O2" s="85"/>
      <c r="P2" s="89"/>
      <c r="Q2" s="90"/>
    </row>
    <row r="3" spans="1:17" x14ac:dyDescent="0.15">
      <c r="A3" s="72"/>
      <c r="B3" s="76" t="s">
        <v>5</v>
      </c>
      <c r="C3" s="76" t="s">
        <v>6</v>
      </c>
      <c r="D3" s="73" t="s">
        <v>7</v>
      </c>
      <c r="E3" s="73"/>
      <c r="F3" s="73" t="s">
        <v>5</v>
      </c>
      <c r="G3" s="73" t="s">
        <v>6</v>
      </c>
      <c r="H3" s="73" t="s">
        <v>7</v>
      </c>
      <c r="I3" s="73"/>
      <c r="J3" s="73" t="s">
        <v>5</v>
      </c>
      <c r="K3" s="73" t="s">
        <v>6</v>
      </c>
      <c r="L3" s="73" t="s">
        <v>7</v>
      </c>
      <c r="M3" s="73" t="s">
        <v>5</v>
      </c>
      <c r="N3" s="73" t="s">
        <v>6</v>
      </c>
      <c r="O3" s="85" t="s">
        <v>7</v>
      </c>
      <c r="P3" s="89"/>
      <c r="Q3" s="90"/>
    </row>
    <row r="4" spans="1:17" ht="30" customHeight="1" x14ac:dyDescent="0.15">
      <c r="A4" s="72"/>
      <c r="B4" s="77"/>
      <c r="C4" s="77"/>
      <c r="D4" s="12" t="s">
        <v>8</v>
      </c>
      <c r="E4" s="12" t="s">
        <v>9</v>
      </c>
      <c r="F4" s="73"/>
      <c r="G4" s="73"/>
      <c r="H4" s="12" t="s">
        <v>8</v>
      </c>
      <c r="I4" s="12" t="s">
        <v>9</v>
      </c>
      <c r="J4" s="73"/>
      <c r="K4" s="73"/>
      <c r="L4" s="73"/>
      <c r="M4" s="73"/>
      <c r="N4" s="73"/>
      <c r="O4" s="85"/>
      <c r="P4" s="89"/>
      <c r="Q4" s="90"/>
    </row>
    <row r="5" spans="1:17" ht="30" customHeight="1" x14ac:dyDescent="0.15">
      <c r="A5" s="13" t="s">
        <v>10</v>
      </c>
      <c r="B5" s="14">
        <f>SUM(B6:B14)</f>
        <v>3</v>
      </c>
      <c r="C5" s="14">
        <f t="shared" ref="C5:O5" si="0">SUM(C6:C14)</f>
        <v>63187</v>
      </c>
      <c r="D5" s="14">
        <f t="shared" si="0"/>
        <v>108585.03869303524</v>
      </c>
      <c r="E5" s="14" t="s">
        <v>24</v>
      </c>
      <c r="F5" s="14">
        <f t="shared" si="0"/>
        <v>5</v>
      </c>
      <c r="G5" s="14">
        <f t="shared" si="0"/>
        <v>64211</v>
      </c>
      <c r="H5" s="14">
        <f t="shared" si="0"/>
        <v>44733.104041272563</v>
      </c>
      <c r="I5" s="14" t="s">
        <v>24</v>
      </c>
      <c r="J5" s="14">
        <f t="shared" si="0"/>
        <v>25</v>
      </c>
      <c r="K5" s="14">
        <f t="shared" si="0"/>
        <v>49261</v>
      </c>
      <c r="L5" s="14">
        <f t="shared" si="0"/>
        <v>105286.32846087703</v>
      </c>
      <c r="M5" s="14">
        <f t="shared" si="0"/>
        <v>17</v>
      </c>
      <c r="N5" s="14">
        <f t="shared" si="0"/>
        <v>108597</v>
      </c>
      <c r="O5" s="36">
        <f t="shared" si="0"/>
        <v>29824.591573516765</v>
      </c>
      <c r="P5" s="37">
        <f>SUM(D5,H5,L5,O5)</f>
        <v>288429.06276870158</v>
      </c>
      <c r="Q5" s="16"/>
    </row>
    <row r="6" spans="1:17" ht="30" customHeight="1" x14ac:dyDescent="0.15">
      <c r="A6" s="17" t="s">
        <v>11</v>
      </c>
      <c r="B6" s="20" t="s">
        <v>70</v>
      </c>
      <c r="C6" s="20" t="s">
        <v>70</v>
      </c>
      <c r="D6" s="20" t="s">
        <v>70</v>
      </c>
      <c r="E6" s="29" t="s">
        <v>70</v>
      </c>
      <c r="F6" s="20">
        <v>2</v>
      </c>
      <c r="G6" s="20">
        <v>14045</v>
      </c>
      <c r="H6" s="20">
        <v>14714.187446259673</v>
      </c>
      <c r="I6" s="29" t="s">
        <v>24</v>
      </c>
      <c r="J6" s="20" t="s">
        <v>70</v>
      </c>
      <c r="K6" s="20" t="s">
        <v>70</v>
      </c>
      <c r="L6" s="29" t="s">
        <v>70</v>
      </c>
      <c r="M6" s="20" t="s">
        <v>70</v>
      </c>
      <c r="N6" s="20" t="s">
        <v>70</v>
      </c>
      <c r="O6" s="29" t="s">
        <v>70</v>
      </c>
      <c r="P6" s="38"/>
      <c r="Q6" s="19"/>
    </row>
    <row r="7" spans="1:17" ht="30" customHeight="1" x14ac:dyDescent="0.15">
      <c r="A7" s="17" t="s">
        <v>12</v>
      </c>
      <c r="B7" s="20">
        <v>1</v>
      </c>
      <c r="C7" s="20">
        <v>7259</v>
      </c>
      <c r="D7" s="20">
        <v>2569.2175408426483</v>
      </c>
      <c r="E7" s="29" t="s">
        <v>24</v>
      </c>
      <c r="F7" s="20">
        <v>1</v>
      </c>
      <c r="G7" s="20">
        <v>21566</v>
      </c>
      <c r="H7" s="20">
        <v>9919.8624247635416</v>
      </c>
      <c r="I7" s="29" t="s">
        <v>24</v>
      </c>
      <c r="J7" s="20">
        <v>1</v>
      </c>
      <c r="K7" s="20">
        <v>1956</v>
      </c>
      <c r="L7" s="20">
        <v>603.61134995700775</v>
      </c>
      <c r="M7" s="20" t="s">
        <v>70</v>
      </c>
      <c r="N7" s="20" t="s">
        <v>70</v>
      </c>
      <c r="O7" s="29" t="s">
        <v>70</v>
      </c>
      <c r="P7" s="38"/>
      <c r="Q7" s="19"/>
    </row>
    <row r="8" spans="1:17" ht="30" customHeight="1" x14ac:dyDescent="0.15">
      <c r="A8" s="17" t="s">
        <v>13</v>
      </c>
      <c r="B8" s="20" t="s">
        <v>70</v>
      </c>
      <c r="C8" s="20" t="s">
        <v>70</v>
      </c>
      <c r="D8" s="20" t="s">
        <v>70</v>
      </c>
      <c r="E8" s="29" t="s">
        <v>70</v>
      </c>
      <c r="F8" s="20">
        <v>1</v>
      </c>
      <c r="G8" s="20">
        <v>13703</v>
      </c>
      <c r="H8" s="20">
        <v>19719.174548581253</v>
      </c>
      <c r="I8" s="29" t="s">
        <v>24</v>
      </c>
      <c r="J8" s="20">
        <v>4</v>
      </c>
      <c r="K8" s="20">
        <v>121</v>
      </c>
      <c r="L8" s="20">
        <v>61622.012037833185</v>
      </c>
      <c r="M8" s="20" t="s">
        <v>70</v>
      </c>
      <c r="N8" s="20" t="s">
        <v>70</v>
      </c>
      <c r="O8" s="29" t="s">
        <v>70</v>
      </c>
      <c r="P8" s="38"/>
      <c r="Q8" s="19"/>
    </row>
    <row r="9" spans="1:17" ht="30" customHeight="1" x14ac:dyDescent="0.15">
      <c r="A9" s="17" t="s">
        <v>14</v>
      </c>
      <c r="B9" s="20">
        <v>1</v>
      </c>
      <c r="C9" s="20">
        <v>32900</v>
      </c>
      <c r="D9" s="20">
        <v>29795.356835769559</v>
      </c>
      <c r="E9" s="29" t="s">
        <v>24</v>
      </c>
      <c r="F9" s="20" t="s">
        <v>70</v>
      </c>
      <c r="G9" s="20" t="s">
        <v>70</v>
      </c>
      <c r="H9" s="20" t="s">
        <v>70</v>
      </c>
      <c r="I9" s="29" t="s">
        <v>70</v>
      </c>
      <c r="J9" s="20" t="s">
        <v>70</v>
      </c>
      <c r="K9" s="20" t="s">
        <v>70</v>
      </c>
      <c r="L9" s="29" t="s">
        <v>70</v>
      </c>
      <c r="M9" s="20" t="s">
        <v>70</v>
      </c>
      <c r="N9" s="20" t="s">
        <v>70</v>
      </c>
      <c r="O9" s="29" t="s">
        <v>70</v>
      </c>
      <c r="P9" s="38"/>
      <c r="Q9" s="19"/>
    </row>
    <row r="10" spans="1:17" ht="30" customHeight="1" x14ac:dyDescent="0.15">
      <c r="A10" s="17" t="s">
        <v>15</v>
      </c>
      <c r="B10" s="20">
        <v>1</v>
      </c>
      <c r="C10" s="20">
        <v>23028</v>
      </c>
      <c r="D10" s="20">
        <v>76220.464316423037</v>
      </c>
      <c r="E10" s="29" t="s">
        <v>24</v>
      </c>
      <c r="F10" s="20" t="s">
        <v>70</v>
      </c>
      <c r="G10" s="20" t="s">
        <v>70</v>
      </c>
      <c r="H10" s="20" t="s">
        <v>70</v>
      </c>
      <c r="I10" s="29" t="s">
        <v>70</v>
      </c>
      <c r="J10" s="20">
        <v>1</v>
      </c>
      <c r="K10" s="20">
        <v>3475</v>
      </c>
      <c r="L10" s="20">
        <v>25148.065348237316</v>
      </c>
      <c r="M10" s="20">
        <v>1</v>
      </c>
      <c r="N10" s="20">
        <v>994</v>
      </c>
      <c r="O10" s="39">
        <v>4435.7695614789336</v>
      </c>
      <c r="P10" s="38"/>
      <c r="Q10" s="19"/>
    </row>
    <row r="11" spans="1:17" ht="30" customHeight="1" x14ac:dyDescent="0.15">
      <c r="A11" s="17" t="s">
        <v>69</v>
      </c>
      <c r="B11" s="20" t="s">
        <v>70</v>
      </c>
      <c r="C11" s="20" t="s">
        <v>70</v>
      </c>
      <c r="D11" s="20" t="s">
        <v>70</v>
      </c>
      <c r="E11" s="29" t="s">
        <v>70</v>
      </c>
      <c r="F11" s="20">
        <v>1</v>
      </c>
      <c r="G11" s="20">
        <v>14897</v>
      </c>
      <c r="H11" s="20">
        <v>379.87962166809973</v>
      </c>
      <c r="I11" s="29" t="s">
        <v>24</v>
      </c>
      <c r="J11" s="20">
        <v>3</v>
      </c>
      <c r="K11" s="20">
        <v>17005</v>
      </c>
      <c r="L11" s="20">
        <v>9234.3938091143591</v>
      </c>
      <c r="M11" s="20" t="s">
        <v>70</v>
      </c>
      <c r="N11" s="20" t="s">
        <v>70</v>
      </c>
      <c r="O11" s="29" t="s">
        <v>70</v>
      </c>
      <c r="P11" s="38"/>
      <c r="Q11" s="19"/>
    </row>
    <row r="12" spans="1:17" ht="30" customHeight="1" x14ac:dyDescent="0.15">
      <c r="A12" s="17" t="s">
        <v>16</v>
      </c>
      <c r="B12" s="20" t="s">
        <v>70</v>
      </c>
      <c r="C12" s="20" t="s">
        <v>70</v>
      </c>
      <c r="D12" s="20" t="s">
        <v>70</v>
      </c>
      <c r="E12" s="29" t="s">
        <v>70</v>
      </c>
      <c r="F12" s="20" t="s">
        <v>70</v>
      </c>
      <c r="G12" s="20" t="s">
        <v>70</v>
      </c>
      <c r="H12" s="20" t="s">
        <v>70</v>
      </c>
      <c r="I12" s="29" t="s">
        <v>70</v>
      </c>
      <c r="J12" s="20" t="s">
        <v>70</v>
      </c>
      <c r="K12" s="20" t="s">
        <v>70</v>
      </c>
      <c r="L12" s="29" t="s">
        <v>70</v>
      </c>
      <c r="M12" s="20" t="s">
        <v>70</v>
      </c>
      <c r="N12" s="20" t="s">
        <v>70</v>
      </c>
      <c r="O12" s="29" t="s">
        <v>70</v>
      </c>
      <c r="P12" s="38"/>
      <c r="Q12" s="19"/>
    </row>
    <row r="13" spans="1:17" ht="30" customHeight="1" x14ac:dyDescent="0.15">
      <c r="A13" s="17" t="s">
        <v>17</v>
      </c>
      <c r="B13" s="20" t="s">
        <v>70</v>
      </c>
      <c r="C13" s="20" t="s">
        <v>70</v>
      </c>
      <c r="D13" s="20" t="s">
        <v>70</v>
      </c>
      <c r="E13" s="29" t="s">
        <v>70</v>
      </c>
      <c r="F13" s="20" t="s">
        <v>70</v>
      </c>
      <c r="G13" s="20" t="s">
        <v>70</v>
      </c>
      <c r="H13" s="20" t="s">
        <v>70</v>
      </c>
      <c r="I13" s="29" t="s">
        <v>70</v>
      </c>
      <c r="J13" s="20">
        <v>1</v>
      </c>
      <c r="K13" s="20">
        <v>163</v>
      </c>
      <c r="L13" s="20">
        <v>4421.4961306964742</v>
      </c>
      <c r="M13" s="20" t="s">
        <v>70</v>
      </c>
      <c r="N13" s="20" t="s">
        <v>70</v>
      </c>
      <c r="O13" s="29" t="s">
        <v>70</v>
      </c>
      <c r="P13" s="38"/>
      <c r="Q13" s="19"/>
    </row>
    <row r="14" spans="1:17" ht="30" customHeight="1" x14ac:dyDescent="0.15">
      <c r="A14" s="17" t="s">
        <v>141</v>
      </c>
      <c r="B14" s="20" t="s">
        <v>70</v>
      </c>
      <c r="C14" s="20" t="s">
        <v>70</v>
      </c>
      <c r="D14" s="20" t="s">
        <v>70</v>
      </c>
      <c r="E14" s="29" t="s">
        <v>70</v>
      </c>
      <c r="F14" s="20" t="s">
        <v>70</v>
      </c>
      <c r="G14" s="20" t="s">
        <v>70</v>
      </c>
      <c r="H14" s="20" t="s">
        <v>70</v>
      </c>
      <c r="I14" s="29" t="s">
        <v>70</v>
      </c>
      <c r="J14" s="20">
        <v>15</v>
      </c>
      <c r="K14" s="20">
        <v>26541</v>
      </c>
      <c r="L14" s="20">
        <v>4256.7497850386926</v>
      </c>
      <c r="M14" s="20">
        <v>16</v>
      </c>
      <c r="N14" s="20">
        <v>107603</v>
      </c>
      <c r="O14" s="39">
        <v>25388.822012037832</v>
      </c>
      <c r="P14" s="38"/>
      <c r="Q14" s="19"/>
    </row>
    <row r="15" spans="1:17" x14ac:dyDescent="0.15">
      <c r="A15" s="21"/>
      <c r="B15" s="22"/>
      <c r="C15" s="30"/>
      <c r="D15" s="22"/>
      <c r="E15" s="22"/>
      <c r="F15" s="22"/>
      <c r="G15" s="22"/>
      <c r="H15" s="22"/>
      <c r="I15" s="22"/>
      <c r="J15" s="22"/>
      <c r="K15" s="22"/>
      <c r="L15" s="22"/>
      <c r="M15" s="22"/>
      <c r="N15" s="22"/>
      <c r="O15" s="22"/>
    </row>
    <row r="16" spans="1:17" ht="12.75" customHeight="1" x14ac:dyDescent="0.15">
      <c r="A16" s="78" t="s">
        <v>111</v>
      </c>
      <c r="B16" s="78"/>
      <c r="C16" s="78"/>
      <c r="D16" s="78"/>
      <c r="E16" s="78"/>
      <c r="F16" s="78"/>
      <c r="G16" s="78"/>
      <c r="H16" s="78"/>
      <c r="I16" s="78"/>
      <c r="J16" s="78"/>
      <c r="K16" s="78"/>
      <c r="L16" s="78"/>
      <c r="M16" s="78"/>
      <c r="N16" s="78"/>
      <c r="O16" s="78"/>
    </row>
    <row r="17" spans="1:15" x14ac:dyDescent="0.15">
      <c r="A17" s="21"/>
      <c r="B17" s="22"/>
      <c r="C17" s="30"/>
      <c r="D17" s="22"/>
      <c r="E17" s="22"/>
      <c r="F17" s="22"/>
      <c r="G17" s="22"/>
      <c r="H17" s="22"/>
      <c r="I17" s="22"/>
      <c r="J17" s="22"/>
      <c r="K17" s="22"/>
      <c r="L17" s="22"/>
      <c r="M17" s="22"/>
      <c r="N17" s="22"/>
      <c r="O17" s="22"/>
    </row>
    <row r="18" spans="1:15" x14ac:dyDescent="0.15">
      <c r="A18" s="75" t="s">
        <v>100</v>
      </c>
      <c r="B18" s="75"/>
      <c r="C18" s="75"/>
      <c r="D18" s="75"/>
      <c r="E18" s="75"/>
      <c r="F18" s="75"/>
      <c r="G18" s="75"/>
      <c r="H18" s="75"/>
      <c r="I18" s="75"/>
      <c r="J18" s="75"/>
      <c r="K18" s="75"/>
      <c r="L18" s="75"/>
      <c r="M18" s="75"/>
      <c r="N18" s="75"/>
      <c r="O18" s="75"/>
    </row>
    <row r="19" spans="1:15" x14ac:dyDescent="0.15">
      <c r="A19" s="24"/>
      <c r="B19" s="24"/>
      <c r="C19" s="24"/>
      <c r="D19" s="24"/>
      <c r="E19" s="24"/>
      <c r="F19" s="24"/>
    </row>
    <row r="20" spans="1:15" ht="30" customHeight="1" x14ac:dyDescent="0.15">
      <c r="A20" s="74" t="s">
        <v>152</v>
      </c>
      <c r="B20" s="74"/>
      <c r="C20" s="27"/>
      <c r="D20" s="22"/>
      <c r="E20" s="22"/>
    </row>
    <row r="21" spans="1:15" x14ac:dyDescent="0.15">
      <c r="A21" s="22"/>
      <c r="B21" s="22"/>
      <c r="C21" s="22"/>
      <c r="D21" s="27"/>
      <c r="E21" s="22"/>
      <c r="F21" s="22"/>
    </row>
    <row r="22" spans="1:15" x14ac:dyDescent="0.15">
      <c r="A22" s="22"/>
      <c r="B22" s="22"/>
      <c r="C22" s="22"/>
      <c r="D22" s="27"/>
      <c r="E22" s="22"/>
      <c r="F22" s="22"/>
    </row>
    <row r="23" spans="1:15" x14ac:dyDescent="0.15">
      <c r="A23" s="22"/>
      <c r="B23" s="22"/>
      <c r="C23" s="22"/>
      <c r="D23" s="27"/>
      <c r="E23" s="22"/>
      <c r="F23" s="22"/>
    </row>
    <row r="24" spans="1:15" x14ac:dyDescent="0.15">
      <c r="A24" s="22"/>
      <c r="B24" s="22"/>
      <c r="C24" s="22"/>
      <c r="D24" s="52"/>
      <c r="E24" s="22"/>
      <c r="F24" s="22"/>
    </row>
    <row r="25" spans="1:15" x14ac:dyDescent="0.15">
      <c r="A25" s="22"/>
      <c r="B25" s="22"/>
      <c r="C25" s="22"/>
      <c r="D25" s="27"/>
      <c r="E25" s="22"/>
      <c r="F25" s="22"/>
    </row>
    <row r="26" spans="1:15" x14ac:dyDescent="0.15">
      <c r="A26" s="22"/>
      <c r="B26" s="22"/>
      <c r="C26" s="22"/>
      <c r="D26" s="27"/>
      <c r="E26" s="22"/>
      <c r="F26" s="22"/>
    </row>
    <row r="27" spans="1:15" x14ac:dyDescent="0.15">
      <c r="A27" s="22"/>
      <c r="B27" s="22"/>
      <c r="C27" s="22"/>
      <c r="D27" s="27"/>
      <c r="E27" s="22"/>
      <c r="F27" s="22"/>
    </row>
    <row r="28" spans="1:15" x14ac:dyDescent="0.15">
      <c r="A28" s="22"/>
      <c r="B28" s="22"/>
      <c r="C28" s="22"/>
      <c r="D28" s="22"/>
      <c r="E28" s="22"/>
      <c r="F28" s="22"/>
    </row>
    <row r="29" spans="1:15" x14ac:dyDescent="0.15">
      <c r="A29" s="22"/>
      <c r="B29" s="22"/>
      <c r="C29" s="22"/>
      <c r="D29" s="22"/>
      <c r="E29" s="22"/>
      <c r="F29" s="22"/>
    </row>
    <row r="30" spans="1:15" x14ac:dyDescent="0.15">
      <c r="A30" s="22"/>
      <c r="B30" s="22"/>
      <c r="C30" s="22"/>
      <c r="D30" s="22"/>
      <c r="E30" s="22"/>
      <c r="F30" s="22"/>
    </row>
    <row r="31" spans="1:15" x14ac:dyDescent="0.15">
      <c r="A31" s="22"/>
      <c r="B31" s="22"/>
      <c r="C31" s="22"/>
      <c r="D31" s="22"/>
      <c r="E31" s="22"/>
      <c r="F31" s="22"/>
    </row>
    <row r="32" spans="1:15" x14ac:dyDescent="0.15">
      <c r="A32" s="22"/>
      <c r="B32" s="22"/>
      <c r="C32" s="22"/>
      <c r="D32" s="22"/>
      <c r="E32" s="22"/>
      <c r="F32" s="22"/>
    </row>
    <row r="33" spans="1:6" x14ac:dyDescent="0.15">
      <c r="A33" s="22"/>
      <c r="B33" s="22"/>
      <c r="C33" s="22"/>
      <c r="D33" s="22"/>
      <c r="E33" s="22"/>
      <c r="F33" s="22"/>
    </row>
    <row r="34" spans="1:6" x14ac:dyDescent="0.15">
      <c r="A34" s="22"/>
      <c r="B34" s="22"/>
      <c r="C34" s="22"/>
      <c r="D34" s="22"/>
      <c r="E34" s="22"/>
      <c r="F34" s="22"/>
    </row>
    <row r="35" spans="1:6" x14ac:dyDescent="0.15">
      <c r="A35" s="22"/>
      <c r="B35" s="22"/>
      <c r="C35" s="22"/>
      <c r="D35" s="22"/>
      <c r="E35" s="22"/>
      <c r="F35" s="22"/>
    </row>
    <row r="36" spans="1:6" x14ac:dyDescent="0.15">
      <c r="A36" s="25"/>
      <c r="B36" s="25"/>
      <c r="C36" s="25"/>
      <c r="D36" s="25"/>
      <c r="E36" s="25"/>
    </row>
    <row r="38" spans="1:6" x14ac:dyDescent="0.15">
      <c r="A38" s="26"/>
    </row>
  </sheetData>
  <mergeCells count="24">
    <mergeCell ref="A18:O18"/>
    <mergeCell ref="A16:O16"/>
    <mergeCell ref="A20:B20"/>
    <mergeCell ref="P3:P4"/>
    <mergeCell ref="Q3:Q4"/>
    <mergeCell ref="P2:Q2"/>
    <mergeCell ref="B3:B4"/>
    <mergeCell ref="C3:C4"/>
    <mergeCell ref="D3:E3"/>
    <mergeCell ref="F3:F4"/>
    <mergeCell ref="G3:G4"/>
    <mergeCell ref="H3:I3"/>
    <mergeCell ref="J3:J4"/>
    <mergeCell ref="K3:K4"/>
    <mergeCell ref="L3:L4"/>
    <mergeCell ref="A1:O1"/>
    <mergeCell ref="A2:A4"/>
    <mergeCell ref="B2:E2"/>
    <mergeCell ref="F2:I2"/>
    <mergeCell ref="J2:L2"/>
    <mergeCell ref="M2:O2"/>
    <mergeCell ref="M3:M4"/>
    <mergeCell ref="N3:N4"/>
    <mergeCell ref="O3:O4"/>
  </mergeCells>
  <hyperlinks>
    <hyperlink ref="A20:B20" location="'Table of Contents'!A1" display="Back to table of contents" xr:uid="{00000000-0004-0000-1900-00000000000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Q38"/>
  <sheetViews>
    <sheetView showGridLines="0" zoomScale="75" zoomScaleNormal="75" workbookViewId="0">
      <selection sqref="A1:O1"/>
    </sheetView>
  </sheetViews>
  <sheetFormatPr baseColWidth="10" defaultColWidth="9.1640625" defaultRowHeight="16" x14ac:dyDescent="0.15"/>
  <cols>
    <col min="1" max="1" width="20.6640625" style="11" customWidth="1"/>
    <col min="2" max="15" width="16.6640625" style="11" customWidth="1"/>
    <col min="16" max="16384" width="9.1640625" style="11"/>
  </cols>
  <sheetData>
    <row r="1" spans="1:17" ht="40" customHeight="1" x14ac:dyDescent="0.15">
      <c r="A1" s="71" t="s">
        <v>142</v>
      </c>
      <c r="B1" s="71"/>
      <c r="C1" s="71"/>
      <c r="D1" s="71"/>
      <c r="E1" s="71"/>
      <c r="F1" s="71"/>
      <c r="G1" s="71"/>
      <c r="H1" s="71"/>
      <c r="I1" s="71"/>
      <c r="J1" s="71"/>
      <c r="K1" s="71"/>
      <c r="L1" s="71"/>
      <c r="M1" s="71"/>
      <c r="N1" s="71"/>
      <c r="O1" s="79"/>
      <c r="P1" s="35"/>
      <c r="Q1" s="25"/>
    </row>
    <row r="2" spans="1:17" ht="40" customHeight="1" x14ac:dyDescent="0.15">
      <c r="A2" s="72" t="s">
        <v>0</v>
      </c>
      <c r="B2" s="73" t="s">
        <v>1</v>
      </c>
      <c r="C2" s="73"/>
      <c r="D2" s="73"/>
      <c r="E2" s="73"/>
      <c r="F2" s="73" t="s">
        <v>2</v>
      </c>
      <c r="G2" s="73"/>
      <c r="H2" s="73"/>
      <c r="I2" s="73"/>
      <c r="J2" s="73" t="s">
        <v>3</v>
      </c>
      <c r="K2" s="73"/>
      <c r="L2" s="73"/>
      <c r="M2" s="73" t="s">
        <v>4</v>
      </c>
      <c r="N2" s="73"/>
      <c r="O2" s="85"/>
      <c r="P2" s="9"/>
      <c r="Q2" s="10"/>
    </row>
    <row r="3" spans="1:17" x14ac:dyDescent="0.15">
      <c r="A3" s="72"/>
      <c r="B3" s="76" t="s">
        <v>5</v>
      </c>
      <c r="C3" s="76" t="s">
        <v>6</v>
      </c>
      <c r="D3" s="73" t="s">
        <v>7</v>
      </c>
      <c r="E3" s="73"/>
      <c r="F3" s="73" t="s">
        <v>5</v>
      </c>
      <c r="G3" s="73" t="s">
        <v>6</v>
      </c>
      <c r="H3" s="73" t="s">
        <v>7</v>
      </c>
      <c r="I3" s="73"/>
      <c r="J3" s="73" t="s">
        <v>5</v>
      </c>
      <c r="K3" s="73" t="s">
        <v>6</v>
      </c>
      <c r="L3" s="73" t="s">
        <v>7</v>
      </c>
      <c r="M3" s="73" t="s">
        <v>5</v>
      </c>
      <c r="N3" s="73" t="s">
        <v>6</v>
      </c>
      <c r="O3" s="85" t="s">
        <v>7</v>
      </c>
      <c r="P3" s="89"/>
      <c r="Q3" s="90"/>
    </row>
    <row r="4" spans="1:17" ht="30" customHeight="1" x14ac:dyDescent="0.15">
      <c r="A4" s="72"/>
      <c r="B4" s="77"/>
      <c r="C4" s="77"/>
      <c r="D4" s="12" t="s">
        <v>8</v>
      </c>
      <c r="E4" s="12" t="s">
        <v>9</v>
      </c>
      <c r="F4" s="73"/>
      <c r="G4" s="73"/>
      <c r="H4" s="12" t="s">
        <v>8</v>
      </c>
      <c r="I4" s="12" t="s">
        <v>9</v>
      </c>
      <c r="J4" s="73"/>
      <c r="K4" s="73"/>
      <c r="L4" s="73"/>
      <c r="M4" s="73"/>
      <c r="N4" s="73"/>
      <c r="O4" s="85"/>
      <c r="P4" s="89"/>
      <c r="Q4" s="90"/>
    </row>
    <row r="5" spans="1:17" ht="30" customHeight="1" x14ac:dyDescent="0.15">
      <c r="A5" s="13" t="s">
        <v>10</v>
      </c>
      <c r="B5" s="14">
        <f>SUM(B6:B14)</f>
        <v>6</v>
      </c>
      <c r="C5" s="14">
        <f t="shared" ref="C5:O5" si="0">SUM(C6:C14)</f>
        <v>36074</v>
      </c>
      <c r="D5" s="14">
        <f t="shared" si="0"/>
        <v>27847.20172201722</v>
      </c>
      <c r="E5" s="14">
        <f t="shared" si="0"/>
        <v>24286.40836408364</v>
      </c>
      <c r="F5" s="14">
        <f t="shared" si="0"/>
        <v>10</v>
      </c>
      <c r="G5" s="14">
        <f t="shared" si="0"/>
        <v>64525</v>
      </c>
      <c r="H5" s="14">
        <f t="shared" si="0"/>
        <v>48776.722017220171</v>
      </c>
      <c r="I5" s="14">
        <f t="shared" si="0"/>
        <v>32441.020910209103</v>
      </c>
      <c r="J5" s="14">
        <f t="shared" si="0"/>
        <v>295</v>
      </c>
      <c r="K5" s="14">
        <f t="shared" si="0"/>
        <v>117738</v>
      </c>
      <c r="L5" s="14">
        <f t="shared" si="0"/>
        <v>31063.13038130381</v>
      </c>
      <c r="M5" s="14">
        <f t="shared" si="0"/>
        <v>25</v>
      </c>
      <c r="N5" s="14">
        <f t="shared" si="0"/>
        <v>5918</v>
      </c>
      <c r="O5" s="36">
        <f t="shared" si="0"/>
        <v>2643.3886838868389</v>
      </c>
      <c r="P5" s="37"/>
      <c r="Q5" s="16"/>
    </row>
    <row r="6" spans="1:17" ht="30" customHeight="1" x14ac:dyDescent="0.15">
      <c r="A6" s="17" t="s">
        <v>11</v>
      </c>
      <c r="B6" s="20">
        <v>3</v>
      </c>
      <c r="C6" s="20">
        <v>32025</v>
      </c>
      <c r="D6" s="20">
        <v>14433.763837638377</v>
      </c>
      <c r="E6" s="20">
        <v>11318.573185731857</v>
      </c>
      <c r="F6" s="20">
        <v>2</v>
      </c>
      <c r="G6" s="20">
        <v>23011</v>
      </c>
      <c r="H6" s="20">
        <v>18195.448954489544</v>
      </c>
      <c r="I6" s="20">
        <v>13789.360393603936</v>
      </c>
      <c r="J6" s="20">
        <v>63</v>
      </c>
      <c r="K6" s="20">
        <v>6215</v>
      </c>
      <c r="L6" s="20">
        <v>2996.3714637146372</v>
      </c>
      <c r="M6" s="20">
        <v>1</v>
      </c>
      <c r="N6" s="20">
        <v>126</v>
      </c>
      <c r="O6" s="39">
        <v>0.67650676506765073</v>
      </c>
      <c r="P6" s="38"/>
      <c r="Q6" s="19"/>
    </row>
    <row r="7" spans="1:17" ht="30" customHeight="1" x14ac:dyDescent="0.15">
      <c r="A7" s="17" t="s">
        <v>12</v>
      </c>
      <c r="B7" s="20">
        <v>1</v>
      </c>
      <c r="C7" s="20">
        <v>3263</v>
      </c>
      <c r="D7" s="20">
        <v>808.21033210332109</v>
      </c>
      <c r="E7" s="20">
        <v>730.93480934809349</v>
      </c>
      <c r="F7" s="20">
        <v>3</v>
      </c>
      <c r="G7" s="20">
        <v>4527</v>
      </c>
      <c r="H7" s="20">
        <v>1372.5092250922507</v>
      </c>
      <c r="I7" s="20">
        <v>1013.2226322263223</v>
      </c>
      <c r="J7" s="20">
        <v>57</v>
      </c>
      <c r="K7" s="20">
        <v>13452</v>
      </c>
      <c r="L7" s="20">
        <v>682.22632226322264</v>
      </c>
      <c r="M7" s="20">
        <v>15</v>
      </c>
      <c r="N7" s="20">
        <v>1020</v>
      </c>
      <c r="O7" s="39">
        <v>42.742927429274296</v>
      </c>
      <c r="P7" s="38"/>
      <c r="Q7" s="19"/>
    </row>
    <row r="8" spans="1:17" ht="30" customHeight="1" x14ac:dyDescent="0.15">
      <c r="A8" s="17" t="s">
        <v>13</v>
      </c>
      <c r="B8" s="20" t="s">
        <v>70</v>
      </c>
      <c r="C8" s="20" t="s">
        <v>70</v>
      </c>
      <c r="D8" s="20" t="s">
        <v>70</v>
      </c>
      <c r="E8" s="20" t="s">
        <v>70</v>
      </c>
      <c r="F8" s="20">
        <v>3</v>
      </c>
      <c r="G8" s="20">
        <v>36370</v>
      </c>
      <c r="H8" s="20">
        <v>26289.175891758914</v>
      </c>
      <c r="I8" s="20">
        <v>11833.79458794588</v>
      </c>
      <c r="J8" s="20">
        <v>7</v>
      </c>
      <c r="K8" s="20">
        <v>642</v>
      </c>
      <c r="L8" s="20">
        <v>2522.478474784748</v>
      </c>
      <c r="M8" s="20">
        <v>1</v>
      </c>
      <c r="N8" s="20">
        <v>1289</v>
      </c>
      <c r="O8" s="39">
        <v>1852.9520295202954</v>
      </c>
      <c r="P8" s="38"/>
      <c r="Q8" s="19"/>
    </row>
    <row r="9" spans="1:17" ht="30" customHeight="1" x14ac:dyDescent="0.15">
      <c r="A9" s="17" t="s">
        <v>14</v>
      </c>
      <c r="B9" s="20" t="s">
        <v>70</v>
      </c>
      <c r="C9" s="20" t="s">
        <v>70</v>
      </c>
      <c r="D9" s="20" t="s">
        <v>70</v>
      </c>
      <c r="E9" s="20" t="s">
        <v>70</v>
      </c>
      <c r="F9" s="20" t="s">
        <v>70</v>
      </c>
      <c r="G9" s="20" t="s">
        <v>70</v>
      </c>
      <c r="H9" s="20" t="s">
        <v>70</v>
      </c>
      <c r="I9" s="20" t="s">
        <v>70</v>
      </c>
      <c r="J9" s="20" t="s">
        <v>70</v>
      </c>
      <c r="K9" s="20" t="s">
        <v>70</v>
      </c>
      <c r="L9" s="20" t="s">
        <v>70</v>
      </c>
      <c r="M9" s="20" t="s">
        <v>70</v>
      </c>
      <c r="N9" s="20" t="s">
        <v>70</v>
      </c>
      <c r="O9" s="20" t="s">
        <v>70</v>
      </c>
      <c r="P9" s="38"/>
      <c r="Q9" s="19"/>
    </row>
    <row r="10" spans="1:17" ht="30" customHeight="1" x14ac:dyDescent="0.15">
      <c r="A10" s="17" t="s">
        <v>15</v>
      </c>
      <c r="B10" s="20">
        <v>2</v>
      </c>
      <c r="C10" s="20">
        <v>786</v>
      </c>
      <c r="D10" s="20">
        <v>12605.227552275523</v>
      </c>
      <c r="E10" s="20">
        <v>12236.90036900369</v>
      </c>
      <c r="F10" s="20">
        <v>1</v>
      </c>
      <c r="G10" s="20">
        <v>303</v>
      </c>
      <c r="H10" s="20">
        <v>2559.8400984009841</v>
      </c>
      <c r="I10" s="20">
        <v>5547.9704797047971</v>
      </c>
      <c r="J10" s="20">
        <v>9</v>
      </c>
      <c r="K10" s="20">
        <v>22468</v>
      </c>
      <c r="L10" s="20">
        <v>12487.300123001229</v>
      </c>
      <c r="M10" s="20" t="s">
        <v>70</v>
      </c>
      <c r="N10" s="20" t="s">
        <v>70</v>
      </c>
      <c r="O10" s="20" t="s">
        <v>70</v>
      </c>
      <c r="P10" s="38"/>
      <c r="Q10" s="19"/>
    </row>
    <row r="11" spans="1:17" ht="30" customHeight="1" x14ac:dyDescent="0.15">
      <c r="A11" s="17" t="s">
        <v>69</v>
      </c>
      <c r="B11" s="20" t="s">
        <v>70</v>
      </c>
      <c r="C11" s="20" t="s">
        <v>70</v>
      </c>
      <c r="D11" s="20" t="s">
        <v>70</v>
      </c>
      <c r="E11" s="20" t="s">
        <v>70</v>
      </c>
      <c r="F11" s="20" t="s">
        <v>70</v>
      </c>
      <c r="G11" s="20" t="s">
        <v>70</v>
      </c>
      <c r="H11" s="20" t="s">
        <v>70</v>
      </c>
      <c r="I11" s="20" t="s">
        <v>70</v>
      </c>
      <c r="J11" s="20">
        <v>22</v>
      </c>
      <c r="K11" s="20">
        <v>43868</v>
      </c>
      <c r="L11" s="20">
        <v>6693.9729397293968</v>
      </c>
      <c r="M11" s="20">
        <v>2</v>
      </c>
      <c r="N11" s="20">
        <v>307</v>
      </c>
      <c r="O11" s="39">
        <v>17.712177121771219</v>
      </c>
      <c r="P11" s="38"/>
      <c r="Q11" s="19"/>
    </row>
    <row r="12" spans="1:17" ht="30" customHeight="1" x14ac:dyDescent="0.15">
      <c r="A12" s="17" t="s">
        <v>16</v>
      </c>
      <c r="B12" s="20" t="s">
        <v>70</v>
      </c>
      <c r="C12" s="20" t="s">
        <v>70</v>
      </c>
      <c r="D12" s="20" t="s">
        <v>70</v>
      </c>
      <c r="E12" s="20" t="s">
        <v>70</v>
      </c>
      <c r="F12" s="20">
        <v>1</v>
      </c>
      <c r="G12" s="20">
        <v>314</v>
      </c>
      <c r="H12" s="20">
        <v>359.7478474784748</v>
      </c>
      <c r="I12" s="20">
        <v>256.67281672816728</v>
      </c>
      <c r="J12" s="20">
        <v>95</v>
      </c>
      <c r="K12" s="20">
        <v>25192</v>
      </c>
      <c r="L12" s="20">
        <v>2380.3813038130379</v>
      </c>
      <c r="M12" s="20">
        <v>4</v>
      </c>
      <c r="N12" s="20">
        <v>739</v>
      </c>
      <c r="O12" s="39">
        <v>9.317343173431734</v>
      </c>
      <c r="P12" s="38"/>
      <c r="Q12" s="19"/>
    </row>
    <row r="13" spans="1:17" ht="30" customHeight="1" x14ac:dyDescent="0.15">
      <c r="A13" s="17" t="s">
        <v>17</v>
      </c>
      <c r="B13" s="20" t="s">
        <v>70</v>
      </c>
      <c r="C13" s="20" t="s">
        <v>70</v>
      </c>
      <c r="D13" s="20" t="s">
        <v>70</v>
      </c>
      <c r="E13" s="20" t="s">
        <v>70</v>
      </c>
      <c r="F13" s="20" t="s">
        <v>70</v>
      </c>
      <c r="G13" s="20" t="s">
        <v>70</v>
      </c>
      <c r="H13" s="20" t="s">
        <v>70</v>
      </c>
      <c r="I13" s="20" t="s">
        <v>70</v>
      </c>
      <c r="J13" s="20">
        <v>28</v>
      </c>
      <c r="K13" s="20">
        <v>876</v>
      </c>
      <c r="L13" s="20">
        <v>1034.2558425584257</v>
      </c>
      <c r="M13" s="20" t="s">
        <v>70</v>
      </c>
      <c r="N13" s="20" t="s">
        <v>70</v>
      </c>
      <c r="O13" s="20" t="s">
        <v>70</v>
      </c>
      <c r="P13" s="38"/>
      <c r="Q13" s="19"/>
    </row>
    <row r="14" spans="1:17" ht="30" customHeight="1" x14ac:dyDescent="0.15">
      <c r="A14" s="17" t="s">
        <v>18</v>
      </c>
      <c r="B14" s="20" t="s">
        <v>70</v>
      </c>
      <c r="C14" s="20" t="s">
        <v>70</v>
      </c>
      <c r="D14" s="20" t="s">
        <v>70</v>
      </c>
      <c r="E14" s="20" t="s">
        <v>70</v>
      </c>
      <c r="F14" s="20" t="s">
        <v>70</v>
      </c>
      <c r="G14" s="20" t="s">
        <v>70</v>
      </c>
      <c r="H14" s="20" t="s">
        <v>70</v>
      </c>
      <c r="I14" s="20" t="s">
        <v>70</v>
      </c>
      <c r="J14" s="20">
        <v>14</v>
      </c>
      <c r="K14" s="20">
        <v>5025</v>
      </c>
      <c r="L14" s="20">
        <v>2266.1439114391142</v>
      </c>
      <c r="M14" s="20">
        <v>2</v>
      </c>
      <c r="N14" s="20">
        <v>2437</v>
      </c>
      <c r="O14" s="39">
        <v>719.98769987699882</v>
      </c>
      <c r="P14" s="38"/>
      <c r="Q14" s="19"/>
    </row>
    <row r="15" spans="1:17" x14ac:dyDescent="0.15">
      <c r="A15" s="21"/>
      <c r="B15" s="22"/>
      <c r="C15" s="22"/>
      <c r="D15" s="22"/>
      <c r="E15" s="22"/>
      <c r="F15" s="22"/>
      <c r="G15" s="22"/>
      <c r="H15" s="22"/>
      <c r="I15" s="22"/>
      <c r="J15" s="22"/>
      <c r="K15" s="22"/>
      <c r="L15" s="22"/>
      <c r="M15" s="22"/>
      <c r="N15" s="22"/>
      <c r="O15" s="22"/>
    </row>
    <row r="16" spans="1:17" ht="12.75" customHeight="1" x14ac:dyDescent="0.15">
      <c r="A16" s="78" t="s">
        <v>111</v>
      </c>
      <c r="B16" s="78"/>
      <c r="C16" s="78"/>
      <c r="D16" s="78"/>
      <c r="E16" s="78"/>
      <c r="F16" s="78"/>
      <c r="G16" s="78"/>
      <c r="H16" s="78"/>
      <c r="I16" s="78"/>
      <c r="J16" s="78"/>
      <c r="K16" s="78"/>
      <c r="L16" s="78"/>
      <c r="M16" s="78"/>
      <c r="N16" s="78"/>
      <c r="O16" s="78"/>
    </row>
    <row r="17" spans="1:15" x14ac:dyDescent="0.15">
      <c r="A17" s="21"/>
      <c r="B17" s="22"/>
      <c r="C17" s="22"/>
      <c r="D17" s="22"/>
      <c r="E17" s="22"/>
      <c r="F17" s="22"/>
      <c r="G17" s="22"/>
      <c r="H17" s="22"/>
      <c r="I17" s="22"/>
      <c r="J17" s="22"/>
      <c r="K17" s="22"/>
      <c r="L17" s="22"/>
      <c r="M17" s="22"/>
      <c r="N17" s="22"/>
      <c r="O17" s="22"/>
    </row>
    <row r="18" spans="1:15" ht="33.75" customHeight="1" x14ac:dyDescent="0.15">
      <c r="A18" s="75" t="s">
        <v>101</v>
      </c>
      <c r="B18" s="75"/>
      <c r="C18" s="75"/>
      <c r="D18" s="75"/>
      <c r="E18" s="75"/>
      <c r="F18" s="75"/>
      <c r="G18" s="75"/>
      <c r="H18" s="75"/>
      <c r="I18" s="75"/>
      <c r="J18" s="75"/>
      <c r="K18" s="75"/>
      <c r="L18" s="75"/>
      <c r="M18" s="75"/>
      <c r="N18" s="75"/>
      <c r="O18" s="75"/>
    </row>
    <row r="19" spans="1:15" x14ac:dyDescent="0.15">
      <c r="A19" s="34"/>
      <c r="B19" s="34"/>
      <c r="C19" s="34"/>
      <c r="D19" s="34"/>
      <c r="E19" s="34"/>
      <c r="F19" s="24"/>
    </row>
    <row r="20" spans="1:15" ht="30" customHeight="1" x14ac:dyDescent="0.15">
      <c r="A20" s="74" t="s">
        <v>152</v>
      </c>
      <c r="B20" s="74"/>
      <c r="C20" s="27"/>
      <c r="D20" s="22"/>
      <c r="E20" s="22"/>
    </row>
    <row r="21" spans="1:15" x14ac:dyDescent="0.15">
      <c r="A21" s="22"/>
      <c r="B21" s="22"/>
      <c r="C21" s="22"/>
      <c r="D21" s="27"/>
      <c r="E21" s="22"/>
      <c r="F21" s="22"/>
    </row>
    <row r="22" spans="1:15" x14ac:dyDescent="0.15">
      <c r="A22" s="22"/>
      <c r="B22" s="22"/>
      <c r="C22" s="22"/>
      <c r="D22" s="27"/>
      <c r="E22" s="22"/>
      <c r="F22" s="22"/>
    </row>
    <row r="23" spans="1:15" x14ac:dyDescent="0.15">
      <c r="A23" s="22"/>
      <c r="B23" s="22"/>
      <c r="C23" s="22"/>
      <c r="D23" s="27"/>
      <c r="E23" s="22"/>
      <c r="F23" s="22"/>
    </row>
    <row r="24" spans="1:15" x14ac:dyDescent="0.15">
      <c r="A24" s="22"/>
      <c r="B24" s="22"/>
      <c r="C24" s="22"/>
      <c r="D24" s="27"/>
      <c r="E24" s="22"/>
      <c r="F24" s="22"/>
    </row>
    <row r="25" spans="1:15" x14ac:dyDescent="0.15">
      <c r="A25" s="22"/>
      <c r="B25" s="22"/>
      <c r="C25" s="22"/>
      <c r="D25" s="27"/>
      <c r="E25" s="22"/>
      <c r="F25" s="22"/>
    </row>
    <row r="26" spans="1:15" x14ac:dyDescent="0.15">
      <c r="A26" s="22"/>
      <c r="B26" s="22"/>
      <c r="C26" s="22"/>
      <c r="D26" s="27"/>
      <c r="E26" s="22"/>
      <c r="F26" s="22"/>
    </row>
    <row r="27" spans="1:15" x14ac:dyDescent="0.15">
      <c r="A27" s="22"/>
      <c r="B27" s="22"/>
      <c r="C27" s="22"/>
      <c r="D27" s="27"/>
      <c r="E27" s="22"/>
      <c r="F27" s="22"/>
    </row>
    <row r="28" spans="1:15" ht="108.75" customHeight="1" x14ac:dyDescent="0.15">
      <c r="A28" s="22"/>
      <c r="B28" s="22"/>
      <c r="C28" s="22"/>
      <c r="D28" s="27"/>
      <c r="E28" s="22"/>
      <c r="F28" s="22"/>
    </row>
    <row r="29" spans="1:15" ht="204.75" customHeight="1" x14ac:dyDescent="0.15">
      <c r="A29" s="22"/>
      <c r="B29" s="22"/>
      <c r="C29" s="22"/>
      <c r="D29" s="27"/>
      <c r="E29" s="22"/>
      <c r="F29" s="22"/>
    </row>
    <row r="30" spans="1:15" x14ac:dyDescent="0.15">
      <c r="A30" s="22"/>
      <c r="B30" s="22"/>
      <c r="C30" s="22"/>
      <c r="D30" s="27"/>
      <c r="E30" s="22"/>
      <c r="F30" s="22"/>
    </row>
    <row r="31" spans="1:15" x14ac:dyDescent="0.15">
      <c r="A31" s="22"/>
      <c r="B31" s="22"/>
      <c r="C31" s="22"/>
      <c r="D31" s="27"/>
      <c r="E31" s="22"/>
      <c r="F31" s="22"/>
    </row>
    <row r="32" spans="1:15" ht="60.75" customHeight="1" x14ac:dyDescent="0.15">
      <c r="A32" s="22"/>
      <c r="B32" s="22"/>
      <c r="C32" s="22"/>
      <c r="D32" s="27"/>
      <c r="E32" s="22"/>
      <c r="F32" s="22"/>
    </row>
    <row r="33" spans="1:6" ht="384.75" customHeight="1" x14ac:dyDescent="0.15">
      <c r="A33" s="22"/>
      <c r="B33" s="22"/>
      <c r="C33" s="22"/>
      <c r="D33" s="27"/>
      <c r="E33" s="22"/>
      <c r="F33" s="22"/>
    </row>
    <row r="34" spans="1:6" x14ac:dyDescent="0.15">
      <c r="A34" s="22"/>
      <c r="B34" s="22"/>
      <c r="C34" s="22"/>
      <c r="D34" s="27"/>
      <c r="E34" s="22"/>
      <c r="F34" s="22"/>
    </row>
    <row r="35" spans="1:6" x14ac:dyDescent="0.15">
      <c r="A35" s="22"/>
      <c r="B35" s="22"/>
      <c r="C35" s="22"/>
      <c r="D35" s="27"/>
      <c r="E35" s="22"/>
      <c r="F35" s="22"/>
    </row>
    <row r="38" spans="1:6" x14ac:dyDescent="0.15">
      <c r="A38" s="26"/>
    </row>
  </sheetData>
  <mergeCells count="23">
    <mergeCell ref="A18:O18"/>
    <mergeCell ref="A16:O16"/>
    <mergeCell ref="A20:B20"/>
    <mergeCell ref="P3:P4"/>
    <mergeCell ref="Q3:Q4"/>
    <mergeCell ref="B3:B4"/>
    <mergeCell ref="C3:C4"/>
    <mergeCell ref="D3:E3"/>
    <mergeCell ref="F3:F4"/>
    <mergeCell ref="G3:G4"/>
    <mergeCell ref="H3:I3"/>
    <mergeCell ref="J3:J4"/>
    <mergeCell ref="K3:K4"/>
    <mergeCell ref="L3:L4"/>
    <mergeCell ref="A1:O1"/>
    <mergeCell ref="A2:A4"/>
    <mergeCell ref="B2:E2"/>
    <mergeCell ref="F2:I2"/>
    <mergeCell ref="J2:L2"/>
    <mergeCell ref="M2:O2"/>
    <mergeCell ref="M3:M4"/>
    <mergeCell ref="N3:N4"/>
    <mergeCell ref="O3:O4"/>
  </mergeCells>
  <hyperlinks>
    <hyperlink ref="A20:B20" location="'Table of Contents'!A1" display="Back to table of contents" xr:uid="{00000000-0004-0000-1A00-000000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36"/>
  <sheetViews>
    <sheetView showGridLines="0" zoomScale="75" zoomScaleNormal="75" workbookViewId="0">
      <selection activeCell="J35" sqref="J35"/>
    </sheetView>
  </sheetViews>
  <sheetFormatPr baseColWidth="10" defaultColWidth="9.1640625" defaultRowHeight="16" x14ac:dyDescent="0.15"/>
  <cols>
    <col min="1" max="1" width="20.6640625" style="11" customWidth="1"/>
    <col min="2" max="15" width="16.6640625" style="11" customWidth="1"/>
    <col min="16" max="16384" width="9.1640625" style="11"/>
  </cols>
  <sheetData>
    <row r="1" spans="1:17" ht="40" customHeight="1" x14ac:dyDescent="0.15">
      <c r="A1" s="71" t="s">
        <v>31</v>
      </c>
      <c r="B1" s="71"/>
      <c r="C1" s="71"/>
      <c r="D1" s="71"/>
      <c r="E1" s="71"/>
      <c r="F1" s="71"/>
      <c r="G1" s="71"/>
      <c r="H1" s="71"/>
      <c r="I1" s="71"/>
      <c r="J1" s="71"/>
      <c r="K1" s="71"/>
      <c r="L1" s="71"/>
      <c r="M1" s="71"/>
      <c r="N1" s="71"/>
      <c r="O1" s="79"/>
      <c r="P1" s="35"/>
      <c r="Q1" s="25"/>
    </row>
    <row r="2" spans="1:17" ht="40" customHeight="1" x14ac:dyDescent="0.15">
      <c r="A2" s="72" t="s">
        <v>0</v>
      </c>
      <c r="B2" s="73" t="s">
        <v>1</v>
      </c>
      <c r="C2" s="73"/>
      <c r="D2" s="73"/>
      <c r="E2" s="73"/>
      <c r="F2" s="73" t="s">
        <v>2</v>
      </c>
      <c r="G2" s="73"/>
      <c r="H2" s="73"/>
      <c r="I2" s="73"/>
      <c r="J2" s="73" t="s">
        <v>3</v>
      </c>
      <c r="K2" s="73"/>
      <c r="L2" s="73"/>
      <c r="M2" s="73" t="s">
        <v>4</v>
      </c>
      <c r="N2" s="73"/>
      <c r="O2" s="85"/>
      <c r="P2" s="9"/>
      <c r="Q2" s="10"/>
    </row>
    <row r="3" spans="1:17" x14ac:dyDescent="0.15">
      <c r="A3" s="72"/>
      <c r="B3" s="76" t="s">
        <v>5</v>
      </c>
      <c r="C3" s="76" t="s">
        <v>6</v>
      </c>
      <c r="D3" s="73" t="s">
        <v>7</v>
      </c>
      <c r="E3" s="73"/>
      <c r="F3" s="73" t="s">
        <v>5</v>
      </c>
      <c r="G3" s="73" t="s">
        <v>6</v>
      </c>
      <c r="H3" s="73" t="s">
        <v>7</v>
      </c>
      <c r="I3" s="73"/>
      <c r="J3" s="73" t="s">
        <v>5</v>
      </c>
      <c r="K3" s="73" t="s">
        <v>6</v>
      </c>
      <c r="L3" s="73" t="s">
        <v>7</v>
      </c>
      <c r="M3" s="73" t="s">
        <v>5</v>
      </c>
      <c r="N3" s="73" t="s">
        <v>6</v>
      </c>
      <c r="O3" s="85" t="s">
        <v>7</v>
      </c>
      <c r="P3" s="9"/>
      <c r="Q3" s="10"/>
    </row>
    <row r="4" spans="1:17" ht="30" customHeight="1" x14ac:dyDescent="0.15">
      <c r="A4" s="72"/>
      <c r="B4" s="77"/>
      <c r="C4" s="77"/>
      <c r="D4" s="12" t="s">
        <v>8</v>
      </c>
      <c r="E4" s="12" t="s">
        <v>9</v>
      </c>
      <c r="F4" s="73"/>
      <c r="G4" s="73"/>
      <c r="H4" s="12" t="s">
        <v>8</v>
      </c>
      <c r="I4" s="12" t="s">
        <v>9</v>
      </c>
      <c r="J4" s="73"/>
      <c r="K4" s="73"/>
      <c r="L4" s="73"/>
      <c r="M4" s="73"/>
      <c r="N4" s="73"/>
      <c r="O4" s="85"/>
      <c r="P4" s="9"/>
      <c r="Q4" s="10"/>
    </row>
    <row r="5" spans="1:17" ht="30" customHeight="1" x14ac:dyDescent="0.15">
      <c r="A5" s="13" t="s">
        <v>10</v>
      </c>
      <c r="B5" s="14" t="s">
        <v>70</v>
      </c>
      <c r="C5" s="14" t="s">
        <v>70</v>
      </c>
      <c r="D5" s="14" t="s">
        <v>70</v>
      </c>
      <c r="E5" s="14" t="s">
        <v>70</v>
      </c>
      <c r="F5" s="14" t="s">
        <v>70</v>
      </c>
      <c r="G5" s="14" t="s">
        <v>70</v>
      </c>
      <c r="H5" s="14" t="s">
        <v>70</v>
      </c>
      <c r="I5" s="14" t="s">
        <v>70</v>
      </c>
      <c r="J5" s="14">
        <f t="shared" ref="J5:N5" si="0">SUM(J6:J14)</f>
        <v>33</v>
      </c>
      <c r="K5" s="14">
        <f t="shared" si="0"/>
        <v>70981</v>
      </c>
      <c r="L5" s="14">
        <f t="shared" si="0"/>
        <v>10691.516709511568</v>
      </c>
      <c r="M5" s="14">
        <f t="shared" si="0"/>
        <v>51</v>
      </c>
      <c r="N5" s="14">
        <f t="shared" si="0"/>
        <v>100553</v>
      </c>
      <c r="O5" s="36">
        <f>SUM(O6:O14)</f>
        <v>-3003.8560411311055</v>
      </c>
      <c r="P5" s="37">
        <f>L5+O5</f>
        <v>7687.660668380463</v>
      </c>
      <c r="Q5" s="16"/>
    </row>
    <row r="6" spans="1:17" ht="30" customHeight="1" x14ac:dyDescent="0.15">
      <c r="A6" s="17" t="s">
        <v>11</v>
      </c>
      <c r="B6" s="14" t="s">
        <v>70</v>
      </c>
      <c r="C6" s="14" t="s">
        <v>70</v>
      </c>
      <c r="D6" s="14" t="s">
        <v>70</v>
      </c>
      <c r="E6" s="14" t="s">
        <v>70</v>
      </c>
      <c r="F6" s="14" t="s">
        <v>70</v>
      </c>
      <c r="G6" s="14" t="s">
        <v>70</v>
      </c>
      <c r="H6" s="14" t="s">
        <v>70</v>
      </c>
      <c r="I6" s="14" t="s">
        <v>70</v>
      </c>
      <c r="J6" s="20">
        <v>1</v>
      </c>
      <c r="K6" s="20">
        <v>23</v>
      </c>
      <c r="L6" s="20">
        <v>69.40874035989718</v>
      </c>
      <c r="M6" s="20" t="s">
        <v>70</v>
      </c>
      <c r="N6" s="20" t="s">
        <v>70</v>
      </c>
      <c r="O6" s="20" t="s">
        <v>70</v>
      </c>
      <c r="P6" s="38"/>
      <c r="Q6" s="19"/>
    </row>
    <row r="7" spans="1:17" ht="30" customHeight="1" x14ac:dyDescent="0.15">
      <c r="A7" s="17" t="s">
        <v>12</v>
      </c>
      <c r="B7" s="14" t="s">
        <v>70</v>
      </c>
      <c r="C7" s="14" t="s">
        <v>70</v>
      </c>
      <c r="D7" s="14" t="s">
        <v>70</v>
      </c>
      <c r="E7" s="14" t="s">
        <v>70</v>
      </c>
      <c r="F7" s="14" t="s">
        <v>70</v>
      </c>
      <c r="G7" s="14" t="s">
        <v>70</v>
      </c>
      <c r="H7" s="14" t="s">
        <v>70</v>
      </c>
      <c r="I7" s="14" t="s">
        <v>70</v>
      </c>
      <c r="J7" s="20" t="s">
        <v>70</v>
      </c>
      <c r="K7" s="20" t="s">
        <v>70</v>
      </c>
      <c r="L7" s="20" t="s">
        <v>70</v>
      </c>
      <c r="M7" s="20" t="s">
        <v>70</v>
      </c>
      <c r="N7" s="20" t="s">
        <v>70</v>
      </c>
      <c r="O7" s="20" t="s">
        <v>70</v>
      </c>
      <c r="P7" s="38"/>
      <c r="Q7" s="19"/>
    </row>
    <row r="8" spans="1:17" ht="30" customHeight="1" x14ac:dyDescent="0.15">
      <c r="A8" s="17" t="s">
        <v>13</v>
      </c>
      <c r="B8" s="14" t="s">
        <v>70</v>
      </c>
      <c r="C8" s="14" t="s">
        <v>70</v>
      </c>
      <c r="D8" s="14" t="s">
        <v>70</v>
      </c>
      <c r="E8" s="14" t="s">
        <v>70</v>
      </c>
      <c r="F8" s="14" t="s">
        <v>70</v>
      </c>
      <c r="G8" s="14" t="s">
        <v>70</v>
      </c>
      <c r="H8" s="14" t="s">
        <v>70</v>
      </c>
      <c r="I8" s="14" t="s">
        <v>70</v>
      </c>
      <c r="J8" s="20">
        <v>3</v>
      </c>
      <c r="K8" s="20">
        <v>23060</v>
      </c>
      <c r="L8" s="20">
        <v>9421.59383033419</v>
      </c>
      <c r="M8" s="20" t="s">
        <v>70</v>
      </c>
      <c r="N8" s="20" t="s">
        <v>70</v>
      </c>
      <c r="O8" s="20" t="s">
        <v>70</v>
      </c>
      <c r="P8" s="38"/>
      <c r="Q8" s="19"/>
    </row>
    <row r="9" spans="1:17" ht="30" customHeight="1" x14ac:dyDescent="0.15">
      <c r="A9" s="17" t="s">
        <v>14</v>
      </c>
      <c r="B9" s="14" t="s">
        <v>70</v>
      </c>
      <c r="C9" s="14" t="s">
        <v>70</v>
      </c>
      <c r="D9" s="14" t="s">
        <v>70</v>
      </c>
      <c r="E9" s="14" t="s">
        <v>70</v>
      </c>
      <c r="F9" s="14" t="s">
        <v>70</v>
      </c>
      <c r="G9" s="14" t="s">
        <v>70</v>
      </c>
      <c r="H9" s="14" t="s">
        <v>70</v>
      </c>
      <c r="I9" s="14" t="s">
        <v>70</v>
      </c>
      <c r="J9" s="20" t="s">
        <v>70</v>
      </c>
      <c r="K9" s="20" t="s">
        <v>70</v>
      </c>
      <c r="L9" s="20" t="s">
        <v>70</v>
      </c>
      <c r="M9" s="20" t="s">
        <v>70</v>
      </c>
      <c r="N9" s="20" t="s">
        <v>70</v>
      </c>
      <c r="O9" s="20" t="s">
        <v>70</v>
      </c>
      <c r="P9" s="38"/>
      <c r="Q9" s="19"/>
    </row>
    <row r="10" spans="1:17" ht="30" customHeight="1" x14ac:dyDescent="0.15">
      <c r="A10" s="17" t="s">
        <v>15</v>
      </c>
      <c r="B10" s="14" t="s">
        <v>70</v>
      </c>
      <c r="C10" s="14" t="s">
        <v>70</v>
      </c>
      <c r="D10" s="14" t="s">
        <v>70</v>
      </c>
      <c r="E10" s="14" t="s">
        <v>70</v>
      </c>
      <c r="F10" s="14" t="s">
        <v>70</v>
      </c>
      <c r="G10" s="14" t="s">
        <v>70</v>
      </c>
      <c r="H10" s="14" t="s">
        <v>70</v>
      </c>
      <c r="I10" s="14" t="s">
        <v>70</v>
      </c>
      <c r="J10" s="20" t="s">
        <v>70</v>
      </c>
      <c r="K10" s="20" t="s">
        <v>70</v>
      </c>
      <c r="L10" s="20" t="s">
        <v>70</v>
      </c>
      <c r="M10" s="20" t="s">
        <v>70</v>
      </c>
      <c r="N10" s="20" t="s">
        <v>70</v>
      </c>
      <c r="O10" s="20" t="s">
        <v>70</v>
      </c>
      <c r="P10" s="38"/>
      <c r="Q10" s="19"/>
    </row>
    <row r="11" spans="1:17" ht="30" customHeight="1" x14ac:dyDescent="0.15">
      <c r="A11" s="17" t="s">
        <v>69</v>
      </c>
      <c r="B11" s="14" t="s">
        <v>70</v>
      </c>
      <c r="C11" s="14" t="s">
        <v>70</v>
      </c>
      <c r="D11" s="14" t="s">
        <v>70</v>
      </c>
      <c r="E11" s="14" t="s">
        <v>70</v>
      </c>
      <c r="F11" s="14" t="s">
        <v>70</v>
      </c>
      <c r="G11" s="14" t="s">
        <v>70</v>
      </c>
      <c r="H11" s="14" t="s">
        <v>70</v>
      </c>
      <c r="I11" s="14" t="s">
        <v>70</v>
      </c>
      <c r="J11" s="20">
        <v>11</v>
      </c>
      <c r="K11" s="20">
        <v>6619</v>
      </c>
      <c r="L11" s="20">
        <v>-1254.4987146529563</v>
      </c>
      <c r="M11" s="20">
        <v>4</v>
      </c>
      <c r="N11" s="20">
        <v>8227</v>
      </c>
      <c r="O11" s="39">
        <v>-7340.6169665809775</v>
      </c>
      <c r="P11" s="38"/>
      <c r="Q11" s="19"/>
    </row>
    <row r="12" spans="1:17" ht="30" customHeight="1" x14ac:dyDescent="0.15">
      <c r="A12" s="17" t="s">
        <v>16</v>
      </c>
      <c r="B12" s="14" t="s">
        <v>70</v>
      </c>
      <c r="C12" s="14" t="s">
        <v>70</v>
      </c>
      <c r="D12" s="14" t="s">
        <v>70</v>
      </c>
      <c r="E12" s="14" t="s">
        <v>70</v>
      </c>
      <c r="F12" s="14" t="s">
        <v>70</v>
      </c>
      <c r="G12" s="14" t="s">
        <v>70</v>
      </c>
      <c r="H12" s="14" t="s">
        <v>70</v>
      </c>
      <c r="I12" s="14" t="s">
        <v>70</v>
      </c>
      <c r="J12" s="20" t="s">
        <v>70</v>
      </c>
      <c r="K12" s="20" t="s">
        <v>70</v>
      </c>
      <c r="L12" s="20" t="s">
        <v>70</v>
      </c>
      <c r="M12" s="20" t="s">
        <v>70</v>
      </c>
      <c r="N12" s="20" t="s">
        <v>70</v>
      </c>
      <c r="O12" s="20" t="s">
        <v>70</v>
      </c>
      <c r="P12" s="38"/>
      <c r="Q12" s="19"/>
    </row>
    <row r="13" spans="1:17" ht="30" customHeight="1" x14ac:dyDescent="0.15">
      <c r="A13" s="17" t="s">
        <v>17</v>
      </c>
      <c r="B13" s="14" t="s">
        <v>70</v>
      </c>
      <c r="C13" s="14" t="s">
        <v>70</v>
      </c>
      <c r="D13" s="14" t="s">
        <v>70</v>
      </c>
      <c r="E13" s="14" t="s">
        <v>70</v>
      </c>
      <c r="F13" s="14" t="s">
        <v>70</v>
      </c>
      <c r="G13" s="14" t="s">
        <v>70</v>
      </c>
      <c r="H13" s="14" t="s">
        <v>70</v>
      </c>
      <c r="I13" s="14" t="s">
        <v>70</v>
      </c>
      <c r="J13" s="20" t="s">
        <v>70</v>
      </c>
      <c r="K13" s="20" t="s">
        <v>70</v>
      </c>
      <c r="L13" s="20" t="s">
        <v>70</v>
      </c>
      <c r="M13" s="20" t="s">
        <v>70</v>
      </c>
      <c r="N13" s="20" t="s">
        <v>70</v>
      </c>
      <c r="O13" s="20" t="s">
        <v>70</v>
      </c>
      <c r="P13" s="38"/>
      <c r="Q13" s="19"/>
    </row>
    <row r="14" spans="1:17" ht="30" customHeight="1" x14ac:dyDescent="0.15">
      <c r="A14" s="17" t="s">
        <v>18</v>
      </c>
      <c r="B14" s="14" t="s">
        <v>70</v>
      </c>
      <c r="C14" s="14" t="s">
        <v>70</v>
      </c>
      <c r="D14" s="14" t="s">
        <v>70</v>
      </c>
      <c r="E14" s="14" t="s">
        <v>70</v>
      </c>
      <c r="F14" s="14" t="s">
        <v>70</v>
      </c>
      <c r="G14" s="14" t="s">
        <v>70</v>
      </c>
      <c r="H14" s="14" t="s">
        <v>70</v>
      </c>
      <c r="I14" s="14" t="s">
        <v>70</v>
      </c>
      <c r="J14" s="20">
        <v>18</v>
      </c>
      <c r="K14" s="20">
        <v>41279</v>
      </c>
      <c r="L14" s="20">
        <v>2455.0128534704372</v>
      </c>
      <c r="M14" s="20">
        <v>47</v>
      </c>
      <c r="N14" s="20">
        <v>92326</v>
      </c>
      <c r="O14" s="39">
        <v>4336.760925449872</v>
      </c>
      <c r="P14" s="38"/>
      <c r="Q14" s="19"/>
    </row>
    <row r="15" spans="1:17" x14ac:dyDescent="0.15">
      <c r="A15" s="21"/>
      <c r="B15" s="22"/>
      <c r="C15" s="22"/>
      <c r="D15" s="22"/>
      <c r="E15" s="22"/>
      <c r="F15" s="22"/>
      <c r="G15" s="22"/>
      <c r="H15" s="22"/>
      <c r="I15" s="22"/>
      <c r="J15" s="22"/>
      <c r="K15" s="22"/>
      <c r="L15" s="22"/>
      <c r="M15" s="22"/>
      <c r="N15" s="22"/>
      <c r="O15" s="22"/>
      <c r="P15" s="33"/>
      <c r="Q15" s="32"/>
    </row>
    <row r="16" spans="1:17" ht="12.75" customHeight="1" x14ac:dyDescent="0.15">
      <c r="A16" s="78" t="s">
        <v>111</v>
      </c>
      <c r="B16" s="78"/>
      <c r="C16" s="78"/>
      <c r="D16" s="78"/>
      <c r="E16" s="78"/>
      <c r="F16" s="78"/>
      <c r="G16" s="78"/>
      <c r="H16" s="78"/>
      <c r="I16" s="78"/>
      <c r="J16" s="78"/>
      <c r="K16" s="78"/>
      <c r="L16" s="78"/>
      <c r="M16" s="78"/>
      <c r="N16" s="78"/>
      <c r="O16" s="78"/>
    </row>
    <row r="17" spans="1:6" x14ac:dyDescent="0.15">
      <c r="A17" s="24"/>
      <c r="B17" s="24"/>
      <c r="C17" s="24"/>
      <c r="D17" s="24"/>
      <c r="E17" s="24"/>
      <c r="F17" s="24"/>
    </row>
    <row r="18" spans="1:6" ht="30" customHeight="1" x14ac:dyDescent="0.15">
      <c r="A18" s="74" t="s">
        <v>152</v>
      </c>
      <c r="B18" s="74"/>
      <c r="C18" s="22"/>
      <c r="D18" s="22"/>
      <c r="E18" s="22"/>
      <c r="F18" s="22"/>
    </row>
    <row r="19" spans="1:6" x14ac:dyDescent="0.15">
      <c r="A19" s="22"/>
      <c r="B19" s="22"/>
      <c r="C19" s="22"/>
      <c r="D19" s="22"/>
      <c r="E19" s="22"/>
      <c r="F19" s="22"/>
    </row>
    <row r="20" spans="1:6" x14ac:dyDescent="0.15">
      <c r="A20" s="22"/>
      <c r="B20" s="22"/>
      <c r="C20" s="22"/>
      <c r="D20" s="22"/>
      <c r="E20" s="22"/>
    </row>
    <row r="21" spans="1:6" x14ac:dyDescent="0.15">
      <c r="A21" s="22"/>
      <c r="B21" s="22"/>
      <c r="C21" s="22"/>
      <c r="D21" s="22"/>
      <c r="E21" s="22"/>
      <c r="F21" s="22"/>
    </row>
    <row r="22" spans="1:6" x14ac:dyDescent="0.15">
      <c r="A22" s="22"/>
      <c r="B22" s="22"/>
      <c r="C22" s="22"/>
      <c r="D22" s="22"/>
      <c r="E22" s="22"/>
      <c r="F22" s="22"/>
    </row>
    <row r="23" spans="1:6" x14ac:dyDescent="0.15">
      <c r="A23" s="22"/>
      <c r="B23" s="22"/>
      <c r="C23" s="22"/>
      <c r="D23" s="22"/>
      <c r="E23" s="22"/>
      <c r="F23" s="22"/>
    </row>
    <row r="24" spans="1:6" x14ac:dyDescent="0.15">
      <c r="A24" s="22"/>
      <c r="B24" s="22"/>
      <c r="C24" s="22"/>
      <c r="D24" s="22"/>
      <c r="E24" s="22"/>
      <c r="F24" s="22"/>
    </row>
    <row r="25" spans="1:6" x14ac:dyDescent="0.15">
      <c r="A25" s="22"/>
      <c r="B25" s="22"/>
      <c r="C25" s="22"/>
      <c r="D25" s="22"/>
      <c r="E25" s="22"/>
      <c r="F25" s="22"/>
    </row>
    <row r="26" spans="1:6" x14ac:dyDescent="0.15">
      <c r="A26" s="22"/>
      <c r="B26" s="22"/>
      <c r="C26" s="22"/>
      <c r="D26" s="22"/>
      <c r="E26" s="22"/>
      <c r="F26" s="22"/>
    </row>
    <row r="27" spans="1:6" x14ac:dyDescent="0.15">
      <c r="A27" s="22"/>
      <c r="B27" s="22"/>
      <c r="C27" s="22"/>
      <c r="D27" s="22"/>
      <c r="E27" s="22"/>
      <c r="F27" s="22"/>
    </row>
    <row r="28" spans="1:6" x14ac:dyDescent="0.15">
      <c r="A28" s="22"/>
      <c r="B28" s="22"/>
      <c r="C28" s="22"/>
      <c r="D28" s="22"/>
      <c r="E28" s="22"/>
      <c r="F28" s="22"/>
    </row>
    <row r="29" spans="1:6" x14ac:dyDescent="0.15">
      <c r="A29" s="22"/>
      <c r="B29" s="22"/>
      <c r="C29" s="22"/>
      <c r="D29" s="22"/>
      <c r="E29" s="22"/>
      <c r="F29" s="22"/>
    </row>
    <row r="30" spans="1:6" x14ac:dyDescent="0.15">
      <c r="A30" s="22"/>
      <c r="B30" s="22"/>
      <c r="C30" s="22"/>
      <c r="D30" s="22"/>
      <c r="E30" s="22"/>
      <c r="F30" s="22"/>
    </row>
    <row r="31" spans="1:6" x14ac:dyDescent="0.15">
      <c r="A31" s="22"/>
      <c r="B31" s="22"/>
      <c r="C31" s="22"/>
      <c r="D31" s="22"/>
      <c r="E31" s="22"/>
      <c r="F31" s="22"/>
    </row>
    <row r="32" spans="1:6" x14ac:dyDescent="0.15">
      <c r="A32" s="22"/>
      <c r="B32" s="22"/>
      <c r="C32" s="22"/>
      <c r="D32" s="22"/>
      <c r="E32" s="22"/>
      <c r="F32" s="22"/>
    </row>
    <row r="33" spans="1:6" x14ac:dyDescent="0.15">
      <c r="A33" s="22"/>
      <c r="B33" s="22"/>
      <c r="C33" s="22"/>
      <c r="D33" s="22"/>
      <c r="E33" s="22"/>
      <c r="F33" s="22"/>
    </row>
    <row r="36" spans="1:6" x14ac:dyDescent="0.15">
      <c r="A36" s="26"/>
    </row>
  </sheetData>
  <mergeCells count="20">
    <mergeCell ref="K3:K4"/>
    <mergeCell ref="L3:L4"/>
    <mergeCell ref="B3:B4"/>
    <mergeCell ref="C3:C4"/>
    <mergeCell ref="D3:E3"/>
    <mergeCell ref="F3:F4"/>
    <mergeCell ref="A16:O16"/>
    <mergeCell ref="A18:B18"/>
    <mergeCell ref="A1:O1"/>
    <mergeCell ref="A2:A4"/>
    <mergeCell ref="B2:E2"/>
    <mergeCell ref="F2:I2"/>
    <mergeCell ref="J2:L2"/>
    <mergeCell ref="M2:O2"/>
    <mergeCell ref="M3:M4"/>
    <mergeCell ref="N3:N4"/>
    <mergeCell ref="O3:O4"/>
    <mergeCell ref="G3:G4"/>
    <mergeCell ref="H3:I3"/>
    <mergeCell ref="J3:J4"/>
  </mergeCells>
  <hyperlinks>
    <hyperlink ref="A18:B18" location="'Table of Contents'!A1" display="Back to table of contents" xr:uid="{00000000-0004-0000-1B00-000000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36"/>
  <sheetViews>
    <sheetView showGridLines="0" zoomScale="75" zoomScaleNormal="75" workbookViewId="0">
      <selection sqref="A1:O1"/>
    </sheetView>
  </sheetViews>
  <sheetFormatPr baseColWidth="10" defaultColWidth="9.1640625" defaultRowHeight="16" x14ac:dyDescent="0.15"/>
  <cols>
    <col min="1" max="1" width="20.6640625" style="11" customWidth="1"/>
    <col min="2" max="15" width="16.6640625" style="11" customWidth="1"/>
    <col min="16" max="16384" width="9.1640625" style="11"/>
  </cols>
  <sheetData>
    <row r="1" spans="1:17" ht="40" customHeight="1" x14ac:dyDescent="0.15">
      <c r="A1" s="71" t="s">
        <v>32</v>
      </c>
      <c r="B1" s="71"/>
      <c r="C1" s="71"/>
      <c r="D1" s="71"/>
      <c r="E1" s="71"/>
      <c r="F1" s="71"/>
      <c r="G1" s="71"/>
      <c r="H1" s="71"/>
      <c r="I1" s="71"/>
      <c r="J1" s="71"/>
      <c r="K1" s="71"/>
      <c r="L1" s="71"/>
      <c r="M1" s="71"/>
      <c r="N1" s="71"/>
      <c r="O1" s="79"/>
      <c r="P1" s="35"/>
      <c r="Q1" s="25"/>
    </row>
    <row r="2" spans="1:17" ht="40" customHeight="1" x14ac:dyDescent="0.15">
      <c r="A2" s="72" t="s">
        <v>0</v>
      </c>
      <c r="B2" s="73" t="s">
        <v>1</v>
      </c>
      <c r="C2" s="73"/>
      <c r="D2" s="73"/>
      <c r="E2" s="73"/>
      <c r="F2" s="73" t="s">
        <v>2</v>
      </c>
      <c r="G2" s="73"/>
      <c r="H2" s="73"/>
      <c r="I2" s="73"/>
      <c r="J2" s="73" t="s">
        <v>3</v>
      </c>
      <c r="K2" s="73"/>
      <c r="L2" s="73"/>
      <c r="M2" s="73" t="s">
        <v>4</v>
      </c>
      <c r="N2" s="73"/>
      <c r="O2" s="85"/>
      <c r="P2" s="9"/>
      <c r="Q2" s="10"/>
    </row>
    <row r="3" spans="1:17" x14ac:dyDescent="0.15">
      <c r="A3" s="72"/>
      <c r="B3" s="76" t="s">
        <v>5</v>
      </c>
      <c r="C3" s="76" t="s">
        <v>6</v>
      </c>
      <c r="D3" s="73" t="s">
        <v>7</v>
      </c>
      <c r="E3" s="73"/>
      <c r="F3" s="73" t="s">
        <v>5</v>
      </c>
      <c r="G3" s="73" t="s">
        <v>6</v>
      </c>
      <c r="H3" s="73" t="s">
        <v>7</v>
      </c>
      <c r="I3" s="73"/>
      <c r="J3" s="73" t="s">
        <v>5</v>
      </c>
      <c r="K3" s="73" t="s">
        <v>6</v>
      </c>
      <c r="L3" s="73" t="s">
        <v>7</v>
      </c>
      <c r="M3" s="73" t="s">
        <v>5</v>
      </c>
      <c r="N3" s="73" t="s">
        <v>6</v>
      </c>
      <c r="O3" s="85" t="s">
        <v>7</v>
      </c>
      <c r="P3" s="9"/>
      <c r="Q3" s="10"/>
    </row>
    <row r="4" spans="1:17" ht="30" customHeight="1" x14ac:dyDescent="0.15">
      <c r="A4" s="72"/>
      <c r="B4" s="77"/>
      <c r="C4" s="77"/>
      <c r="D4" s="12" t="s">
        <v>8</v>
      </c>
      <c r="E4" s="12" t="s">
        <v>9</v>
      </c>
      <c r="F4" s="73"/>
      <c r="G4" s="73"/>
      <c r="H4" s="12" t="s">
        <v>8</v>
      </c>
      <c r="I4" s="12" t="s">
        <v>9</v>
      </c>
      <c r="J4" s="73"/>
      <c r="K4" s="73"/>
      <c r="L4" s="73"/>
      <c r="M4" s="73"/>
      <c r="N4" s="73"/>
      <c r="O4" s="85"/>
      <c r="P4" s="9"/>
      <c r="Q4" s="10"/>
    </row>
    <row r="5" spans="1:17" ht="30" customHeight="1" x14ac:dyDescent="0.15">
      <c r="A5" s="13" t="s">
        <v>10</v>
      </c>
      <c r="B5" s="14">
        <f>SUM(B6:B14)</f>
        <v>4</v>
      </c>
      <c r="C5" s="14">
        <f t="shared" ref="C5:L5" si="0">SUM(C6:C14)</f>
        <v>11502</v>
      </c>
      <c r="D5" s="14">
        <f t="shared" si="0"/>
        <v>1485.8611825192804</v>
      </c>
      <c r="E5" s="14">
        <f t="shared" si="0"/>
        <v>2267.3521850899742</v>
      </c>
      <c r="F5" s="14">
        <f t="shared" si="0"/>
        <v>16</v>
      </c>
      <c r="G5" s="14">
        <f t="shared" si="0"/>
        <v>30570</v>
      </c>
      <c r="H5" s="14">
        <f t="shared" si="0"/>
        <v>3497.4293059125966</v>
      </c>
      <c r="I5" s="14">
        <f t="shared" si="0"/>
        <v>4037.2750642673523</v>
      </c>
      <c r="J5" s="14">
        <f t="shared" si="0"/>
        <v>35</v>
      </c>
      <c r="K5" s="14">
        <f t="shared" si="0"/>
        <v>40537</v>
      </c>
      <c r="L5" s="14">
        <f t="shared" si="0"/>
        <v>11152.956298200515</v>
      </c>
      <c r="M5" s="20" t="s">
        <v>70</v>
      </c>
      <c r="N5" s="20" t="s">
        <v>70</v>
      </c>
      <c r="O5" s="20" t="s">
        <v>70</v>
      </c>
      <c r="P5" s="37"/>
      <c r="Q5" s="16"/>
    </row>
    <row r="6" spans="1:17" ht="30" customHeight="1" x14ac:dyDescent="0.15">
      <c r="A6" s="17" t="s">
        <v>11</v>
      </c>
      <c r="B6" s="20" t="s">
        <v>70</v>
      </c>
      <c r="C6" s="20" t="s">
        <v>70</v>
      </c>
      <c r="D6" s="20" t="s">
        <v>70</v>
      </c>
      <c r="E6" s="20" t="s">
        <v>70</v>
      </c>
      <c r="F6" s="20" t="s">
        <v>70</v>
      </c>
      <c r="G6" s="20" t="s">
        <v>70</v>
      </c>
      <c r="H6" s="20" t="s">
        <v>70</v>
      </c>
      <c r="I6" s="20" t="s">
        <v>70</v>
      </c>
      <c r="J6" s="20">
        <v>3</v>
      </c>
      <c r="K6" s="20">
        <v>906</v>
      </c>
      <c r="L6" s="20">
        <v>42.416452442159382</v>
      </c>
      <c r="M6" s="20" t="s">
        <v>70</v>
      </c>
      <c r="N6" s="20" t="s">
        <v>70</v>
      </c>
      <c r="O6" s="20" t="s">
        <v>70</v>
      </c>
      <c r="P6" s="38"/>
      <c r="Q6" s="19"/>
    </row>
    <row r="7" spans="1:17" ht="30" customHeight="1" x14ac:dyDescent="0.15">
      <c r="A7" s="17" t="s">
        <v>12</v>
      </c>
      <c r="B7" s="20" t="s">
        <v>70</v>
      </c>
      <c r="C7" s="20" t="s">
        <v>70</v>
      </c>
      <c r="D7" s="20" t="s">
        <v>70</v>
      </c>
      <c r="E7" s="20" t="s">
        <v>70</v>
      </c>
      <c r="F7" s="20">
        <v>6</v>
      </c>
      <c r="G7" s="20">
        <v>17232</v>
      </c>
      <c r="H7" s="20">
        <v>2595.1156812339332</v>
      </c>
      <c r="I7" s="20">
        <v>2287.9177377892033</v>
      </c>
      <c r="J7" s="20">
        <v>4</v>
      </c>
      <c r="K7" s="20">
        <v>1164</v>
      </c>
      <c r="L7" s="20">
        <v>26.992287917737791</v>
      </c>
      <c r="M7" s="20" t="s">
        <v>70</v>
      </c>
      <c r="N7" s="20" t="s">
        <v>70</v>
      </c>
      <c r="O7" s="20" t="s">
        <v>70</v>
      </c>
      <c r="P7" s="38"/>
      <c r="Q7" s="19"/>
    </row>
    <row r="8" spans="1:17" ht="30" customHeight="1" x14ac:dyDescent="0.15">
      <c r="A8" s="17" t="s">
        <v>13</v>
      </c>
      <c r="B8" s="20">
        <v>1</v>
      </c>
      <c r="C8" s="20">
        <v>5379</v>
      </c>
      <c r="D8" s="20">
        <v>482.00514138817482</v>
      </c>
      <c r="E8" s="20">
        <v>739.07455012853472</v>
      </c>
      <c r="F8" s="20">
        <v>6</v>
      </c>
      <c r="G8" s="20">
        <v>6514</v>
      </c>
      <c r="H8" s="20">
        <v>197.94344473007712</v>
      </c>
      <c r="I8" s="20">
        <v>849.6143958868895</v>
      </c>
      <c r="J8" s="20">
        <v>6</v>
      </c>
      <c r="K8" s="20">
        <v>12793</v>
      </c>
      <c r="L8" s="20">
        <v>3138.8174807197943</v>
      </c>
      <c r="M8" s="20" t="s">
        <v>70</v>
      </c>
      <c r="N8" s="20" t="s">
        <v>70</v>
      </c>
      <c r="O8" s="20" t="s">
        <v>70</v>
      </c>
      <c r="P8" s="38"/>
      <c r="Q8" s="19"/>
    </row>
    <row r="9" spans="1:17" ht="30" customHeight="1" x14ac:dyDescent="0.15">
      <c r="A9" s="17" t="s">
        <v>14</v>
      </c>
      <c r="B9" s="20">
        <v>1</v>
      </c>
      <c r="C9" s="20">
        <v>4724</v>
      </c>
      <c r="D9" s="20">
        <v>802.05655526992291</v>
      </c>
      <c r="E9" s="20">
        <v>1047.5578406169666</v>
      </c>
      <c r="F9" s="20" t="s">
        <v>70</v>
      </c>
      <c r="G9" s="20" t="s">
        <v>70</v>
      </c>
      <c r="H9" s="20" t="s">
        <v>70</v>
      </c>
      <c r="I9" s="20" t="s">
        <v>70</v>
      </c>
      <c r="J9" s="20" t="s">
        <v>70</v>
      </c>
      <c r="K9" s="20" t="s">
        <v>70</v>
      </c>
      <c r="L9" s="20" t="s">
        <v>70</v>
      </c>
      <c r="M9" s="20" t="s">
        <v>70</v>
      </c>
      <c r="N9" s="20" t="s">
        <v>70</v>
      </c>
      <c r="O9" s="20" t="s">
        <v>70</v>
      </c>
      <c r="P9" s="38"/>
      <c r="Q9" s="19"/>
    </row>
    <row r="10" spans="1:17" ht="30" customHeight="1" x14ac:dyDescent="0.15">
      <c r="A10" s="17" t="s">
        <v>15</v>
      </c>
      <c r="B10" s="20" t="s">
        <v>70</v>
      </c>
      <c r="C10" s="20" t="s">
        <v>70</v>
      </c>
      <c r="D10" s="20" t="s">
        <v>70</v>
      </c>
      <c r="E10" s="20" t="s">
        <v>70</v>
      </c>
      <c r="F10" s="20">
        <v>1</v>
      </c>
      <c r="G10" s="20">
        <v>3818</v>
      </c>
      <c r="H10" s="20">
        <v>633.67609254498711</v>
      </c>
      <c r="I10" s="20">
        <v>557.84061696658102</v>
      </c>
      <c r="J10" s="20">
        <v>11</v>
      </c>
      <c r="K10" s="20">
        <v>8833</v>
      </c>
      <c r="L10" s="20">
        <v>4236.5038560411313</v>
      </c>
      <c r="M10" s="20" t="s">
        <v>70</v>
      </c>
      <c r="N10" s="20" t="s">
        <v>70</v>
      </c>
      <c r="O10" s="20" t="s">
        <v>70</v>
      </c>
      <c r="P10" s="38"/>
      <c r="Q10" s="19"/>
    </row>
    <row r="11" spans="1:17" ht="30" customHeight="1" x14ac:dyDescent="0.15">
      <c r="A11" s="17" t="s">
        <v>69</v>
      </c>
      <c r="B11" s="20">
        <v>2</v>
      </c>
      <c r="C11" s="20">
        <v>1399</v>
      </c>
      <c r="D11" s="20">
        <v>201.79948586118252</v>
      </c>
      <c r="E11" s="20">
        <v>480.71979434447303</v>
      </c>
      <c r="F11" s="20">
        <v>1</v>
      </c>
      <c r="G11" s="20">
        <v>1702</v>
      </c>
      <c r="H11" s="20">
        <v>19.280205655526991</v>
      </c>
      <c r="I11" s="20">
        <v>186.37532133676092</v>
      </c>
      <c r="J11" s="20">
        <v>2</v>
      </c>
      <c r="K11" s="20">
        <v>8956</v>
      </c>
      <c r="L11" s="20">
        <v>194.08740359897172</v>
      </c>
      <c r="M11" s="20" t="s">
        <v>70</v>
      </c>
      <c r="N11" s="20" t="s">
        <v>70</v>
      </c>
      <c r="O11" s="20" t="s">
        <v>70</v>
      </c>
      <c r="P11" s="38"/>
      <c r="Q11" s="19"/>
    </row>
    <row r="12" spans="1:17" ht="30" customHeight="1" x14ac:dyDescent="0.15">
      <c r="A12" s="17" t="s">
        <v>16</v>
      </c>
      <c r="B12" s="20" t="s">
        <v>70</v>
      </c>
      <c r="C12" s="20" t="s">
        <v>70</v>
      </c>
      <c r="D12" s="20" t="s">
        <v>70</v>
      </c>
      <c r="E12" s="20" t="s">
        <v>70</v>
      </c>
      <c r="F12" s="20" t="s">
        <v>70</v>
      </c>
      <c r="G12" s="20" t="s">
        <v>70</v>
      </c>
      <c r="H12" s="20" t="s">
        <v>70</v>
      </c>
      <c r="I12" s="20" t="s">
        <v>70</v>
      </c>
      <c r="J12" s="20" t="s">
        <v>70</v>
      </c>
      <c r="K12" s="20" t="s">
        <v>70</v>
      </c>
      <c r="L12" s="20" t="s">
        <v>70</v>
      </c>
      <c r="M12" s="20" t="s">
        <v>70</v>
      </c>
      <c r="N12" s="20" t="s">
        <v>70</v>
      </c>
      <c r="O12" s="20" t="s">
        <v>70</v>
      </c>
      <c r="P12" s="38"/>
      <c r="Q12" s="19"/>
    </row>
    <row r="13" spans="1:17" ht="30" customHeight="1" x14ac:dyDescent="0.15">
      <c r="A13" s="17" t="s">
        <v>17</v>
      </c>
      <c r="B13" s="20" t="s">
        <v>70</v>
      </c>
      <c r="C13" s="20" t="s">
        <v>70</v>
      </c>
      <c r="D13" s="20" t="s">
        <v>70</v>
      </c>
      <c r="E13" s="20" t="s">
        <v>70</v>
      </c>
      <c r="F13" s="20" t="s">
        <v>70</v>
      </c>
      <c r="G13" s="20" t="s">
        <v>70</v>
      </c>
      <c r="H13" s="20" t="s">
        <v>70</v>
      </c>
      <c r="I13" s="20" t="s">
        <v>70</v>
      </c>
      <c r="J13" s="20" t="s">
        <v>70</v>
      </c>
      <c r="K13" s="20" t="s">
        <v>70</v>
      </c>
      <c r="L13" s="20" t="s">
        <v>70</v>
      </c>
      <c r="M13" s="20" t="s">
        <v>70</v>
      </c>
      <c r="N13" s="20" t="s">
        <v>70</v>
      </c>
      <c r="O13" s="20" t="s">
        <v>70</v>
      </c>
      <c r="P13" s="38"/>
      <c r="Q13" s="19"/>
    </row>
    <row r="14" spans="1:17" ht="30" customHeight="1" x14ac:dyDescent="0.15">
      <c r="A14" s="17" t="s">
        <v>18</v>
      </c>
      <c r="B14" s="20" t="s">
        <v>70</v>
      </c>
      <c r="C14" s="20" t="s">
        <v>70</v>
      </c>
      <c r="D14" s="20" t="s">
        <v>70</v>
      </c>
      <c r="E14" s="20" t="s">
        <v>70</v>
      </c>
      <c r="F14" s="20">
        <v>2</v>
      </c>
      <c r="G14" s="20">
        <v>1304</v>
      </c>
      <c r="H14" s="20">
        <v>51.413881748071979</v>
      </c>
      <c r="I14" s="20">
        <v>155.52699228791775</v>
      </c>
      <c r="J14" s="20">
        <v>9</v>
      </c>
      <c r="K14" s="20">
        <v>7885</v>
      </c>
      <c r="L14" s="20">
        <v>3514.1388174807198</v>
      </c>
      <c r="M14" s="20" t="s">
        <v>70</v>
      </c>
      <c r="N14" s="20" t="s">
        <v>70</v>
      </c>
      <c r="O14" s="20" t="s">
        <v>70</v>
      </c>
      <c r="P14" s="38"/>
      <c r="Q14" s="19"/>
    </row>
    <row r="15" spans="1:17" x14ac:dyDescent="0.15">
      <c r="A15" s="21"/>
      <c r="B15" s="22"/>
      <c r="C15" s="22"/>
      <c r="D15" s="22"/>
      <c r="E15" s="22"/>
      <c r="F15" s="22"/>
      <c r="G15" s="22"/>
      <c r="H15" s="22"/>
      <c r="I15" s="22"/>
      <c r="J15" s="22"/>
      <c r="K15" s="22"/>
      <c r="L15" s="22"/>
      <c r="M15" s="22"/>
      <c r="N15" s="22"/>
      <c r="O15" s="22"/>
    </row>
    <row r="16" spans="1:17" ht="12.75" customHeight="1" x14ac:dyDescent="0.15">
      <c r="A16" s="78" t="s">
        <v>111</v>
      </c>
      <c r="B16" s="78"/>
      <c r="C16" s="78"/>
      <c r="D16" s="78"/>
      <c r="E16" s="78"/>
      <c r="F16" s="78"/>
      <c r="G16" s="78"/>
      <c r="H16" s="78"/>
      <c r="I16" s="78"/>
      <c r="J16" s="78"/>
      <c r="K16" s="78"/>
      <c r="L16" s="78"/>
      <c r="M16" s="78"/>
      <c r="N16" s="78"/>
      <c r="O16" s="78"/>
    </row>
    <row r="17" spans="1:6" x14ac:dyDescent="0.15">
      <c r="A17" s="34"/>
      <c r="B17" s="34"/>
      <c r="C17" s="34"/>
      <c r="D17" s="34"/>
      <c r="E17" s="34"/>
      <c r="F17" s="24"/>
    </row>
    <row r="18" spans="1:6" ht="30" customHeight="1" x14ac:dyDescent="0.15">
      <c r="A18" s="74" t="s">
        <v>152</v>
      </c>
      <c r="B18" s="74"/>
      <c r="C18" s="22"/>
      <c r="D18" s="27"/>
      <c r="E18" s="22"/>
      <c r="F18" s="22"/>
    </row>
    <row r="19" spans="1:6" x14ac:dyDescent="0.15">
      <c r="A19" s="22"/>
      <c r="B19" s="22"/>
      <c r="C19" s="22"/>
      <c r="D19" s="27"/>
      <c r="E19" s="22"/>
      <c r="F19" s="22"/>
    </row>
    <row r="20" spans="1:6" x14ac:dyDescent="0.15">
      <c r="A20" s="22"/>
      <c r="B20" s="22"/>
      <c r="C20" s="27"/>
      <c r="D20" s="22"/>
      <c r="E20" s="22"/>
    </row>
    <row r="21" spans="1:6" x14ac:dyDescent="0.15">
      <c r="A21" s="22"/>
      <c r="B21" s="22"/>
      <c r="C21" s="22"/>
      <c r="D21" s="27"/>
      <c r="E21" s="22"/>
      <c r="F21" s="22"/>
    </row>
    <row r="22" spans="1:6" x14ac:dyDescent="0.15">
      <c r="A22" s="22"/>
      <c r="B22" s="22"/>
      <c r="C22" s="22"/>
      <c r="D22" s="27"/>
      <c r="E22" s="22"/>
      <c r="F22" s="22"/>
    </row>
    <row r="23" spans="1:6" x14ac:dyDescent="0.15">
      <c r="A23" s="22"/>
      <c r="B23" s="22"/>
      <c r="C23" s="22"/>
      <c r="D23" s="27"/>
      <c r="E23" s="22"/>
      <c r="F23" s="22"/>
    </row>
    <row r="24" spans="1:6" x14ac:dyDescent="0.15">
      <c r="A24" s="22"/>
      <c r="B24" s="22"/>
      <c r="C24" s="22"/>
      <c r="D24" s="27"/>
      <c r="E24" s="22"/>
      <c r="F24" s="22"/>
    </row>
    <row r="25" spans="1:6" x14ac:dyDescent="0.15">
      <c r="A25" s="22"/>
      <c r="B25" s="22"/>
      <c r="C25" s="22"/>
      <c r="D25" s="27"/>
      <c r="E25" s="22"/>
      <c r="F25" s="22"/>
    </row>
    <row r="26" spans="1:6" x14ac:dyDescent="0.15">
      <c r="A26" s="22"/>
      <c r="B26" s="22"/>
      <c r="C26" s="22"/>
      <c r="D26" s="27"/>
      <c r="E26" s="22"/>
      <c r="F26" s="22"/>
    </row>
    <row r="27" spans="1:6" x14ac:dyDescent="0.15">
      <c r="A27" s="22"/>
      <c r="B27" s="22"/>
      <c r="C27" s="22"/>
      <c r="D27" s="27"/>
      <c r="E27" s="22"/>
      <c r="F27" s="22"/>
    </row>
    <row r="28" spans="1:6" x14ac:dyDescent="0.15">
      <c r="A28" s="22"/>
      <c r="B28" s="22"/>
      <c r="C28" s="22"/>
      <c r="D28" s="27"/>
      <c r="E28" s="22"/>
      <c r="F28" s="22"/>
    </row>
    <row r="29" spans="1:6" x14ac:dyDescent="0.15">
      <c r="A29" s="22"/>
      <c r="B29" s="22"/>
      <c r="C29" s="22"/>
      <c r="D29" s="27"/>
      <c r="E29" s="22"/>
      <c r="F29" s="22"/>
    </row>
    <row r="30" spans="1:6" x14ac:dyDescent="0.15">
      <c r="A30" s="22"/>
      <c r="B30" s="22"/>
      <c r="C30" s="22"/>
      <c r="D30" s="27"/>
      <c r="E30" s="22"/>
      <c r="F30" s="22"/>
    </row>
    <row r="31" spans="1:6" x14ac:dyDescent="0.15">
      <c r="A31" s="22"/>
      <c r="B31" s="22"/>
      <c r="C31" s="22"/>
      <c r="D31" s="27"/>
      <c r="E31" s="22"/>
      <c r="F31" s="22"/>
    </row>
    <row r="32" spans="1:6" x14ac:dyDescent="0.15">
      <c r="A32" s="22"/>
      <c r="B32" s="22"/>
      <c r="C32" s="22"/>
      <c r="D32" s="27"/>
      <c r="E32" s="22"/>
      <c r="F32" s="22"/>
    </row>
    <row r="33" spans="1:6" x14ac:dyDescent="0.15">
      <c r="A33" s="22"/>
      <c r="B33" s="22"/>
      <c r="C33" s="22"/>
      <c r="D33" s="27"/>
      <c r="E33" s="22"/>
      <c r="F33" s="22"/>
    </row>
    <row r="34" spans="1:6" x14ac:dyDescent="0.15">
      <c r="A34" s="22"/>
      <c r="B34" s="22"/>
      <c r="C34" s="22"/>
      <c r="D34" s="27"/>
      <c r="E34" s="27"/>
    </row>
    <row r="36" spans="1:6" x14ac:dyDescent="0.15">
      <c r="A36" s="26"/>
    </row>
  </sheetData>
  <mergeCells count="20">
    <mergeCell ref="K3:K4"/>
    <mergeCell ref="L3:L4"/>
    <mergeCell ref="B3:B4"/>
    <mergeCell ref="C3:C4"/>
    <mergeCell ref="D3:E3"/>
    <mergeCell ref="F3:F4"/>
    <mergeCell ref="A16:O16"/>
    <mergeCell ref="A18:B18"/>
    <mergeCell ref="A1:O1"/>
    <mergeCell ref="A2:A4"/>
    <mergeCell ref="B2:E2"/>
    <mergeCell ref="F2:I2"/>
    <mergeCell ref="J2:L2"/>
    <mergeCell ref="M2:O2"/>
    <mergeCell ref="M3:M4"/>
    <mergeCell ref="N3:N4"/>
    <mergeCell ref="O3:O4"/>
    <mergeCell ref="G3:G4"/>
    <mergeCell ref="H3:I3"/>
    <mergeCell ref="J3:J4"/>
  </mergeCells>
  <hyperlinks>
    <hyperlink ref="A18:B18" location="'Table of Contents'!A1" display="Back to table of contents" xr:uid="{00000000-0004-0000-1C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40"/>
  <sheetViews>
    <sheetView showGridLines="0" zoomScale="75" zoomScaleNormal="75" workbookViewId="0">
      <selection sqref="A1:O1"/>
    </sheetView>
  </sheetViews>
  <sheetFormatPr baseColWidth="10" defaultColWidth="9.1640625" defaultRowHeight="16" x14ac:dyDescent="0.15"/>
  <cols>
    <col min="1" max="1" width="20.6640625" style="11" customWidth="1"/>
    <col min="2" max="15" width="16.6640625" style="11" customWidth="1"/>
    <col min="16" max="16384" width="9.1640625" style="11"/>
  </cols>
  <sheetData>
    <row r="1" spans="1:17" ht="40" customHeight="1" x14ac:dyDescent="0.15">
      <c r="A1" s="79" t="s">
        <v>113</v>
      </c>
      <c r="B1" s="80"/>
      <c r="C1" s="80"/>
      <c r="D1" s="80"/>
      <c r="E1" s="80"/>
      <c r="F1" s="80"/>
      <c r="G1" s="80"/>
      <c r="H1" s="80"/>
      <c r="I1" s="80"/>
      <c r="J1" s="80"/>
      <c r="K1" s="80"/>
      <c r="L1" s="80"/>
      <c r="M1" s="80"/>
      <c r="N1" s="80"/>
      <c r="O1" s="81"/>
      <c r="P1" s="25"/>
      <c r="Q1" s="25"/>
    </row>
    <row r="2" spans="1:17" ht="40" customHeight="1" x14ac:dyDescent="0.15">
      <c r="A2" s="82" t="s">
        <v>0</v>
      </c>
      <c r="B2" s="85" t="s">
        <v>1</v>
      </c>
      <c r="C2" s="86"/>
      <c r="D2" s="86"/>
      <c r="E2" s="87"/>
      <c r="F2" s="85" t="s">
        <v>2</v>
      </c>
      <c r="G2" s="86"/>
      <c r="H2" s="86"/>
      <c r="I2" s="87"/>
      <c r="J2" s="85" t="s">
        <v>3</v>
      </c>
      <c r="K2" s="86"/>
      <c r="L2" s="87"/>
      <c r="M2" s="85" t="s">
        <v>4</v>
      </c>
      <c r="N2" s="86"/>
      <c r="O2" s="87"/>
      <c r="P2" s="9"/>
      <c r="Q2" s="10"/>
    </row>
    <row r="3" spans="1:17" x14ac:dyDescent="0.15">
      <c r="A3" s="83"/>
      <c r="B3" s="76" t="s">
        <v>5</v>
      </c>
      <c r="C3" s="76" t="s">
        <v>6</v>
      </c>
      <c r="D3" s="85" t="s">
        <v>7</v>
      </c>
      <c r="E3" s="87"/>
      <c r="F3" s="76" t="s">
        <v>5</v>
      </c>
      <c r="G3" s="76" t="s">
        <v>6</v>
      </c>
      <c r="H3" s="85" t="s">
        <v>7</v>
      </c>
      <c r="I3" s="87"/>
      <c r="J3" s="76" t="s">
        <v>5</v>
      </c>
      <c r="K3" s="76" t="s">
        <v>6</v>
      </c>
      <c r="L3" s="76" t="s">
        <v>7</v>
      </c>
      <c r="M3" s="76" t="s">
        <v>5</v>
      </c>
      <c r="N3" s="76" t="s">
        <v>6</v>
      </c>
      <c r="O3" s="76" t="s">
        <v>7</v>
      </c>
      <c r="P3" s="9"/>
      <c r="Q3" s="10"/>
    </row>
    <row r="4" spans="1:17" ht="30" customHeight="1" x14ac:dyDescent="0.15">
      <c r="A4" s="84"/>
      <c r="B4" s="77"/>
      <c r="C4" s="77"/>
      <c r="D4" s="12" t="s">
        <v>8</v>
      </c>
      <c r="E4" s="12" t="s">
        <v>9</v>
      </c>
      <c r="F4" s="77"/>
      <c r="G4" s="77"/>
      <c r="H4" s="12" t="s">
        <v>8</v>
      </c>
      <c r="I4" s="12" t="s">
        <v>9</v>
      </c>
      <c r="J4" s="77"/>
      <c r="K4" s="77"/>
      <c r="L4" s="77"/>
      <c r="M4" s="77"/>
      <c r="N4" s="77"/>
      <c r="O4" s="77"/>
      <c r="P4" s="9"/>
      <c r="Q4" s="10"/>
    </row>
    <row r="5" spans="1:17" ht="30" customHeight="1" x14ac:dyDescent="0.15">
      <c r="A5" s="13" t="s">
        <v>10</v>
      </c>
      <c r="B5" s="14">
        <v>2</v>
      </c>
      <c r="C5" s="14">
        <v>26281</v>
      </c>
      <c r="D5" s="14">
        <v>11142.287917737789</v>
      </c>
      <c r="E5" s="14">
        <v>7465.0385604113108</v>
      </c>
      <c r="F5" s="14">
        <v>2</v>
      </c>
      <c r="G5" s="14">
        <v>45104</v>
      </c>
      <c r="H5" s="14">
        <v>14794.344473007714</v>
      </c>
      <c r="I5" s="14">
        <v>19750.771208226222</v>
      </c>
      <c r="J5" s="14">
        <v>6</v>
      </c>
      <c r="K5" s="14">
        <v>47872</v>
      </c>
      <c r="L5" s="14">
        <v>9709.0616966580983</v>
      </c>
      <c r="M5" s="14">
        <v>1</v>
      </c>
      <c r="N5" s="14">
        <v>8</v>
      </c>
      <c r="O5" s="14">
        <v>1234.5758354755785</v>
      </c>
      <c r="P5" s="15"/>
      <c r="Q5" s="16"/>
    </row>
    <row r="6" spans="1:17" ht="30" customHeight="1" x14ac:dyDescent="0.15">
      <c r="A6" s="17" t="s">
        <v>11</v>
      </c>
      <c r="B6" s="20" t="s">
        <v>70</v>
      </c>
      <c r="C6" s="20" t="s">
        <v>70</v>
      </c>
      <c r="D6" s="20" t="s">
        <v>70</v>
      </c>
      <c r="E6" s="20" t="s">
        <v>70</v>
      </c>
      <c r="F6" s="20">
        <v>1</v>
      </c>
      <c r="G6" s="20">
        <v>28658</v>
      </c>
      <c r="H6" s="20">
        <v>11503.856041131106</v>
      </c>
      <c r="I6" s="20">
        <v>18676.092544987147</v>
      </c>
      <c r="J6" s="20" t="s">
        <v>70</v>
      </c>
      <c r="K6" s="20" t="s">
        <v>70</v>
      </c>
      <c r="L6" s="20" t="s">
        <v>70</v>
      </c>
      <c r="M6" s="20" t="s">
        <v>70</v>
      </c>
      <c r="N6" s="20" t="s">
        <v>70</v>
      </c>
      <c r="O6" s="20" t="s">
        <v>70</v>
      </c>
      <c r="P6" s="18"/>
      <c r="Q6" s="19"/>
    </row>
    <row r="7" spans="1:17" ht="30" customHeight="1" x14ac:dyDescent="0.15">
      <c r="A7" s="17" t="s">
        <v>12</v>
      </c>
      <c r="B7" s="20" t="s">
        <v>70</v>
      </c>
      <c r="C7" s="20" t="s">
        <v>70</v>
      </c>
      <c r="D7" s="20" t="s">
        <v>70</v>
      </c>
      <c r="E7" s="20" t="s">
        <v>70</v>
      </c>
      <c r="F7" s="20" t="s">
        <v>70</v>
      </c>
      <c r="G7" s="20" t="s">
        <v>70</v>
      </c>
      <c r="H7" s="20" t="s">
        <v>70</v>
      </c>
      <c r="I7" s="20" t="s">
        <v>70</v>
      </c>
      <c r="J7" s="20" t="s">
        <v>70</v>
      </c>
      <c r="K7" s="20" t="s">
        <v>70</v>
      </c>
      <c r="L7" s="20" t="s">
        <v>70</v>
      </c>
      <c r="M7" s="20" t="s">
        <v>70</v>
      </c>
      <c r="N7" s="20" t="s">
        <v>70</v>
      </c>
      <c r="O7" s="20" t="s">
        <v>70</v>
      </c>
      <c r="P7" s="18"/>
      <c r="Q7" s="19"/>
    </row>
    <row r="8" spans="1:17" ht="30" customHeight="1" x14ac:dyDescent="0.15">
      <c r="A8" s="17" t="s">
        <v>13</v>
      </c>
      <c r="B8" s="20" t="s">
        <v>70</v>
      </c>
      <c r="C8" s="20" t="s">
        <v>70</v>
      </c>
      <c r="D8" s="20" t="s">
        <v>70</v>
      </c>
      <c r="E8" s="20" t="s">
        <v>70</v>
      </c>
      <c r="F8" s="20" t="s">
        <v>70</v>
      </c>
      <c r="G8" s="20" t="s">
        <v>70</v>
      </c>
      <c r="H8" s="20" t="s">
        <v>70</v>
      </c>
      <c r="I8" s="20" t="s">
        <v>70</v>
      </c>
      <c r="J8" s="20">
        <v>3</v>
      </c>
      <c r="K8" s="20">
        <v>763</v>
      </c>
      <c r="L8" s="20">
        <v>3873.3933161953728</v>
      </c>
      <c r="M8" s="20">
        <v>1</v>
      </c>
      <c r="N8" s="20">
        <v>8</v>
      </c>
      <c r="O8" s="20">
        <v>1234.5758354755785</v>
      </c>
      <c r="P8" s="18"/>
      <c r="Q8" s="19"/>
    </row>
    <row r="9" spans="1:17" ht="30" customHeight="1" x14ac:dyDescent="0.15">
      <c r="A9" s="17" t="s">
        <v>14</v>
      </c>
      <c r="B9" s="20" t="s">
        <v>70</v>
      </c>
      <c r="C9" s="20" t="s">
        <v>70</v>
      </c>
      <c r="D9" s="20" t="s">
        <v>70</v>
      </c>
      <c r="E9" s="20" t="s">
        <v>70</v>
      </c>
      <c r="F9" s="20">
        <v>1</v>
      </c>
      <c r="G9" s="20">
        <v>16446</v>
      </c>
      <c r="H9" s="20">
        <v>3290.4884318766067</v>
      </c>
      <c r="I9" s="20">
        <v>1074.6786632390747</v>
      </c>
      <c r="J9" s="20" t="s">
        <v>70</v>
      </c>
      <c r="K9" s="20" t="s">
        <v>70</v>
      </c>
      <c r="L9" s="20" t="s">
        <v>70</v>
      </c>
      <c r="M9" s="20" t="s">
        <v>70</v>
      </c>
      <c r="N9" s="20" t="s">
        <v>70</v>
      </c>
      <c r="O9" s="20" t="s">
        <v>70</v>
      </c>
      <c r="P9" s="18"/>
      <c r="Q9" s="19"/>
    </row>
    <row r="10" spans="1:17" ht="30" customHeight="1" x14ac:dyDescent="0.15">
      <c r="A10" s="17" t="s">
        <v>15</v>
      </c>
      <c r="B10" s="20">
        <v>1</v>
      </c>
      <c r="C10" s="20">
        <v>3100</v>
      </c>
      <c r="D10" s="20">
        <v>8377.2493573264783</v>
      </c>
      <c r="E10" s="20">
        <v>6554.4987146529556</v>
      </c>
      <c r="F10" s="20" t="s">
        <v>70</v>
      </c>
      <c r="G10" s="20" t="s">
        <v>70</v>
      </c>
      <c r="H10" s="20" t="s">
        <v>70</v>
      </c>
      <c r="I10" s="20" t="s">
        <v>70</v>
      </c>
      <c r="J10" s="20" t="s">
        <v>70</v>
      </c>
      <c r="K10" s="20" t="s">
        <v>70</v>
      </c>
      <c r="L10" s="20" t="s">
        <v>70</v>
      </c>
      <c r="M10" s="20" t="s">
        <v>70</v>
      </c>
      <c r="N10" s="20" t="s">
        <v>70</v>
      </c>
      <c r="O10" s="20" t="s">
        <v>70</v>
      </c>
      <c r="P10" s="18"/>
      <c r="Q10" s="19"/>
    </row>
    <row r="11" spans="1:17" ht="30" customHeight="1" x14ac:dyDescent="0.15">
      <c r="A11" s="17" t="s">
        <v>69</v>
      </c>
      <c r="B11" s="20">
        <v>1</v>
      </c>
      <c r="C11" s="20">
        <v>23181</v>
      </c>
      <c r="D11" s="20">
        <v>2765.0385604113108</v>
      </c>
      <c r="E11" s="20">
        <v>910.53984575835477</v>
      </c>
      <c r="F11" s="20" t="s">
        <v>70</v>
      </c>
      <c r="G11" s="20" t="s">
        <v>70</v>
      </c>
      <c r="H11" s="20" t="s">
        <v>70</v>
      </c>
      <c r="I11" s="20" t="s">
        <v>70</v>
      </c>
      <c r="J11" s="20">
        <v>2</v>
      </c>
      <c r="K11" s="20">
        <v>45960</v>
      </c>
      <c r="L11" s="20">
        <v>5588.7532133676095</v>
      </c>
      <c r="M11" s="20" t="s">
        <v>70</v>
      </c>
      <c r="N11" s="20" t="s">
        <v>70</v>
      </c>
      <c r="O11" s="20" t="s">
        <v>70</v>
      </c>
      <c r="P11" s="18"/>
      <c r="Q11" s="19"/>
    </row>
    <row r="12" spans="1:17" ht="30" customHeight="1" x14ac:dyDescent="0.15">
      <c r="A12" s="17" t="s">
        <v>16</v>
      </c>
      <c r="B12" s="20" t="s">
        <v>70</v>
      </c>
      <c r="C12" s="20" t="s">
        <v>70</v>
      </c>
      <c r="D12" s="20" t="s">
        <v>70</v>
      </c>
      <c r="E12" s="20" t="s">
        <v>70</v>
      </c>
      <c r="F12" s="20" t="s">
        <v>70</v>
      </c>
      <c r="G12" s="20" t="s">
        <v>70</v>
      </c>
      <c r="H12" s="20" t="s">
        <v>70</v>
      </c>
      <c r="I12" s="20" t="s">
        <v>70</v>
      </c>
      <c r="J12" s="20" t="s">
        <v>70</v>
      </c>
      <c r="K12" s="20" t="s">
        <v>70</v>
      </c>
      <c r="L12" s="20" t="s">
        <v>70</v>
      </c>
      <c r="M12" s="20" t="s">
        <v>70</v>
      </c>
      <c r="N12" s="20" t="s">
        <v>70</v>
      </c>
      <c r="O12" s="20" t="s">
        <v>70</v>
      </c>
      <c r="P12" s="18"/>
      <c r="Q12" s="19"/>
    </row>
    <row r="13" spans="1:17" ht="30" customHeight="1" x14ac:dyDescent="0.15">
      <c r="A13" s="17" t="s">
        <v>17</v>
      </c>
      <c r="B13" s="20" t="s">
        <v>70</v>
      </c>
      <c r="C13" s="20" t="s">
        <v>70</v>
      </c>
      <c r="D13" s="20" t="s">
        <v>70</v>
      </c>
      <c r="E13" s="20" t="s">
        <v>70</v>
      </c>
      <c r="F13" s="20" t="s">
        <v>70</v>
      </c>
      <c r="G13" s="20" t="s">
        <v>70</v>
      </c>
      <c r="H13" s="20" t="s">
        <v>70</v>
      </c>
      <c r="I13" s="20" t="s">
        <v>70</v>
      </c>
      <c r="J13" s="20" t="s">
        <v>70</v>
      </c>
      <c r="K13" s="20" t="s">
        <v>70</v>
      </c>
      <c r="L13" s="20" t="s">
        <v>70</v>
      </c>
      <c r="M13" s="20" t="s">
        <v>70</v>
      </c>
      <c r="N13" s="20" t="s">
        <v>70</v>
      </c>
      <c r="O13" s="20" t="s">
        <v>70</v>
      </c>
      <c r="P13" s="18"/>
      <c r="Q13" s="19"/>
    </row>
    <row r="14" spans="1:17" ht="30" customHeight="1" x14ac:dyDescent="0.15">
      <c r="A14" s="17" t="s">
        <v>18</v>
      </c>
      <c r="B14" s="20" t="s">
        <v>70</v>
      </c>
      <c r="C14" s="20" t="s">
        <v>70</v>
      </c>
      <c r="D14" s="20" t="s">
        <v>70</v>
      </c>
      <c r="E14" s="20" t="s">
        <v>70</v>
      </c>
      <c r="F14" s="20" t="s">
        <v>70</v>
      </c>
      <c r="G14" s="20" t="s">
        <v>70</v>
      </c>
      <c r="H14" s="20" t="s">
        <v>70</v>
      </c>
      <c r="I14" s="20" t="s">
        <v>70</v>
      </c>
      <c r="J14" s="20">
        <v>1</v>
      </c>
      <c r="K14" s="20">
        <v>1149</v>
      </c>
      <c r="L14" s="20">
        <v>246.91516709511569</v>
      </c>
      <c r="M14" s="20" t="s">
        <v>70</v>
      </c>
      <c r="N14" s="20" t="s">
        <v>70</v>
      </c>
      <c r="O14" s="20" t="s">
        <v>70</v>
      </c>
      <c r="P14" s="18"/>
      <c r="Q14" s="19"/>
    </row>
    <row r="15" spans="1:17" x14ac:dyDescent="0.15">
      <c r="A15" s="21"/>
      <c r="B15" s="22"/>
      <c r="C15" s="22"/>
      <c r="D15" s="22"/>
      <c r="E15" s="22"/>
      <c r="F15" s="22"/>
      <c r="G15" s="22"/>
      <c r="H15" s="22"/>
      <c r="I15" s="22"/>
      <c r="J15" s="22"/>
      <c r="K15" s="22"/>
      <c r="L15" s="22"/>
      <c r="M15" s="22"/>
      <c r="N15" s="22"/>
      <c r="O15" s="22"/>
    </row>
    <row r="16" spans="1:17" ht="12.75" customHeight="1" x14ac:dyDescent="0.15">
      <c r="A16" s="78" t="s">
        <v>111</v>
      </c>
      <c r="B16" s="78"/>
      <c r="C16" s="78"/>
      <c r="D16" s="78"/>
      <c r="E16" s="78"/>
      <c r="F16" s="78"/>
      <c r="G16" s="78"/>
      <c r="H16" s="78"/>
      <c r="I16" s="78"/>
      <c r="J16" s="78"/>
      <c r="K16" s="78"/>
      <c r="L16" s="78"/>
      <c r="M16" s="78"/>
      <c r="N16" s="78"/>
      <c r="O16" s="78"/>
    </row>
    <row r="17" spans="1:15" x14ac:dyDescent="0.15">
      <c r="A17" s="21"/>
      <c r="B17" s="22"/>
      <c r="C17" s="22"/>
      <c r="D17" s="22"/>
      <c r="E17" s="22"/>
      <c r="F17" s="22"/>
      <c r="G17" s="22"/>
      <c r="H17" s="22"/>
      <c r="I17" s="22"/>
      <c r="J17" s="22"/>
      <c r="K17" s="22"/>
      <c r="L17" s="22"/>
      <c r="M17" s="22"/>
      <c r="N17" s="22"/>
      <c r="O17" s="22"/>
    </row>
    <row r="18" spans="1:15" x14ac:dyDescent="0.15">
      <c r="A18" s="75" t="s">
        <v>72</v>
      </c>
      <c r="B18" s="75"/>
      <c r="C18" s="75"/>
      <c r="D18" s="75"/>
      <c r="E18" s="75"/>
      <c r="F18" s="75"/>
      <c r="G18" s="75"/>
      <c r="H18" s="75"/>
      <c r="I18" s="75"/>
      <c r="J18" s="75"/>
      <c r="K18" s="75"/>
      <c r="L18" s="75"/>
      <c r="M18" s="75"/>
      <c r="N18" s="75"/>
      <c r="O18" s="75"/>
    </row>
    <row r="19" spans="1:15" x14ac:dyDescent="0.15">
      <c r="A19" s="21"/>
      <c r="B19" s="22"/>
      <c r="C19" s="22"/>
      <c r="D19" s="22"/>
      <c r="E19" s="22"/>
      <c r="F19" s="22"/>
      <c r="G19" s="22"/>
      <c r="H19" s="22"/>
      <c r="I19" s="22"/>
      <c r="J19" s="22"/>
      <c r="K19" s="22"/>
      <c r="L19" s="22"/>
      <c r="M19" s="22"/>
      <c r="N19" s="22"/>
      <c r="O19" s="22"/>
    </row>
    <row r="20" spans="1:15" ht="30" customHeight="1" x14ac:dyDescent="0.15">
      <c r="A20" s="74" t="s">
        <v>152</v>
      </c>
      <c r="B20" s="74"/>
      <c r="C20" s="10"/>
      <c r="D20" s="10"/>
      <c r="E20" s="24"/>
    </row>
    <row r="21" spans="1:15" x14ac:dyDescent="0.15">
      <c r="A21" s="24"/>
      <c r="B21" s="24"/>
      <c r="C21" s="24"/>
      <c r="D21" s="24"/>
      <c r="E21" s="24"/>
      <c r="F21" s="24"/>
    </row>
    <row r="22" spans="1:15" x14ac:dyDescent="0.15">
      <c r="A22" s="22"/>
      <c r="B22" s="22"/>
      <c r="C22" s="22"/>
      <c r="D22" s="27"/>
      <c r="E22" s="22"/>
      <c r="F22" s="22"/>
    </row>
    <row r="23" spans="1:15" x14ac:dyDescent="0.15">
      <c r="A23" s="22"/>
      <c r="B23" s="22"/>
      <c r="C23" s="22"/>
      <c r="D23" s="27"/>
      <c r="E23" s="22"/>
      <c r="F23" s="22"/>
    </row>
    <row r="24" spans="1:15" x14ac:dyDescent="0.15">
      <c r="A24" s="22"/>
      <c r="B24" s="22"/>
      <c r="C24" s="22"/>
      <c r="D24" s="27"/>
      <c r="E24" s="22"/>
      <c r="F24" s="22"/>
      <c r="H24" s="25"/>
    </row>
    <row r="25" spans="1:15" x14ac:dyDescent="0.15">
      <c r="A25" s="22"/>
      <c r="B25" s="22"/>
      <c r="C25" s="22"/>
      <c r="D25" s="27"/>
      <c r="E25" s="22"/>
      <c r="F25" s="22"/>
      <c r="H25" s="28"/>
    </row>
    <row r="26" spans="1:15" x14ac:dyDescent="0.15">
      <c r="A26" s="22"/>
      <c r="B26" s="22"/>
      <c r="C26" s="22"/>
      <c r="D26" s="22"/>
      <c r="E26" s="22"/>
      <c r="F26" s="22"/>
      <c r="H26" s="28"/>
    </row>
    <row r="27" spans="1:15" x14ac:dyDescent="0.15">
      <c r="A27" s="22"/>
      <c r="B27" s="22"/>
      <c r="C27" s="22"/>
      <c r="D27" s="22"/>
      <c r="E27" s="22"/>
      <c r="F27" s="22"/>
      <c r="H27" s="28"/>
    </row>
    <row r="28" spans="1:15" x14ac:dyDescent="0.15">
      <c r="A28" s="22"/>
      <c r="B28" s="22"/>
      <c r="C28" s="22"/>
      <c r="D28" s="22"/>
      <c r="E28" s="22"/>
      <c r="F28" s="22"/>
      <c r="H28" s="28"/>
    </row>
    <row r="29" spans="1:15" x14ac:dyDescent="0.15">
      <c r="A29" s="22"/>
      <c r="B29" s="22"/>
      <c r="C29" s="22"/>
      <c r="D29" s="22"/>
      <c r="E29" s="22"/>
      <c r="F29" s="22"/>
      <c r="H29" s="25"/>
    </row>
    <row r="30" spans="1:15" x14ac:dyDescent="0.15">
      <c r="A30" s="22"/>
      <c r="B30" s="22"/>
      <c r="C30" s="22"/>
      <c r="D30" s="22"/>
      <c r="E30" s="22"/>
      <c r="F30" s="22"/>
    </row>
    <row r="31" spans="1:15" x14ac:dyDescent="0.15">
      <c r="A31" s="22"/>
      <c r="B31" s="22"/>
      <c r="C31" s="22"/>
      <c r="D31" s="22"/>
      <c r="E31" s="22"/>
      <c r="F31" s="22"/>
    </row>
    <row r="32" spans="1:15" x14ac:dyDescent="0.15">
      <c r="A32" s="22"/>
      <c r="B32" s="22"/>
      <c r="C32" s="22"/>
      <c r="D32" s="22"/>
      <c r="E32" s="22"/>
      <c r="F32" s="22"/>
    </row>
    <row r="33" spans="1:6" x14ac:dyDescent="0.15">
      <c r="A33" s="22"/>
      <c r="B33" s="22"/>
      <c r="C33" s="22"/>
      <c r="D33" s="22"/>
      <c r="E33" s="22"/>
      <c r="F33" s="22"/>
    </row>
    <row r="34" spans="1:6" x14ac:dyDescent="0.15">
      <c r="A34" s="22"/>
      <c r="B34" s="22"/>
      <c r="C34" s="22"/>
      <c r="D34" s="22"/>
      <c r="E34" s="22"/>
      <c r="F34" s="22"/>
    </row>
    <row r="35" spans="1:6" x14ac:dyDescent="0.15">
      <c r="A35" s="22"/>
      <c r="B35" s="22"/>
      <c r="C35" s="22"/>
      <c r="D35" s="22"/>
      <c r="E35" s="22"/>
      <c r="F35" s="22"/>
    </row>
    <row r="36" spans="1:6" x14ac:dyDescent="0.15">
      <c r="A36" s="22"/>
      <c r="B36" s="22"/>
      <c r="C36" s="22"/>
      <c r="D36" s="22"/>
      <c r="E36" s="22"/>
      <c r="F36" s="22"/>
    </row>
    <row r="37" spans="1:6" x14ac:dyDescent="0.15">
      <c r="A37" s="22"/>
      <c r="B37" s="22"/>
      <c r="C37" s="22"/>
      <c r="D37" s="22"/>
      <c r="E37" s="22"/>
      <c r="F37" s="22"/>
    </row>
    <row r="40" spans="1:6" x14ac:dyDescent="0.15">
      <c r="A40" s="26"/>
    </row>
  </sheetData>
  <mergeCells count="21">
    <mergeCell ref="A20:B20"/>
    <mergeCell ref="A18:O18"/>
    <mergeCell ref="B3:B4"/>
    <mergeCell ref="C3:C4"/>
    <mergeCell ref="D3:E3"/>
    <mergeCell ref="F3:F4"/>
    <mergeCell ref="G3:G4"/>
    <mergeCell ref="H3:I3"/>
    <mergeCell ref="J3:J4"/>
    <mergeCell ref="K3:K4"/>
    <mergeCell ref="L3:L4"/>
    <mergeCell ref="A16:O16"/>
    <mergeCell ref="A1:O1"/>
    <mergeCell ref="A2:A4"/>
    <mergeCell ref="B2:E2"/>
    <mergeCell ref="F2:I2"/>
    <mergeCell ref="J2:L2"/>
    <mergeCell ref="M2:O2"/>
    <mergeCell ref="M3:M4"/>
    <mergeCell ref="N3:N4"/>
    <mergeCell ref="O3:O4"/>
  </mergeCells>
  <hyperlinks>
    <hyperlink ref="A20:B20" location="'Table of Contents'!A1" display="Back to table of contents" xr:uid="{00000000-0004-0000-0200-000000000000}"/>
  </hyperlink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Q38"/>
  <sheetViews>
    <sheetView showGridLines="0" zoomScale="75" zoomScaleNormal="75" workbookViewId="0">
      <selection sqref="A1:O1"/>
    </sheetView>
  </sheetViews>
  <sheetFormatPr baseColWidth="10" defaultColWidth="9.1640625" defaultRowHeight="16" x14ac:dyDescent="0.15"/>
  <cols>
    <col min="1" max="1" width="20.6640625" style="11" customWidth="1"/>
    <col min="2" max="15" width="16.6640625" style="11" customWidth="1"/>
    <col min="16" max="16" width="12.6640625" style="11" customWidth="1"/>
    <col min="17" max="16384" width="9.1640625" style="11"/>
  </cols>
  <sheetData>
    <row r="1" spans="1:17" ht="40" customHeight="1" x14ac:dyDescent="0.15">
      <c r="A1" s="71" t="s">
        <v>143</v>
      </c>
      <c r="B1" s="71"/>
      <c r="C1" s="71"/>
      <c r="D1" s="71"/>
      <c r="E1" s="71"/>
      <c r="F1" s="71"/>
      <c r="G1" s="71"/>
      <c r="H1" s="71"/>
      <c r="I1" s="71"/>
      <c r="J1" s="71"/>
      <c r="K1" s="71"/>
      <c r="L1" s="71"/>
      <c r="M1" s="71"/>
      <c r="N1" s="71"/>
      <c r="O1" s="79"/>
      <c r="P1" s="35"/>
      <c r="Q1" s="25"/>
    </row>
    <row r="2" spans="1:17" ht="40" customHeight="1" x14ac:dyDescent="0.15">
      <c r="A2" s="72" t="s">
        <v>0</v>
      </c>
      <c r="B2" s="73" t="s">
        <v>1</v>
      </c>
      <c r="C2" s="73"/>
      <c r="D2" s="73"/>
      <c r="E2" s="73"/>
      <c r="F2" s="73" t="s">
        <v>2</v>
      </c>
      <c r="G2" s="73"/>
      <c r="H2" s="73"/>
      <c r="I2" s="73"/>
      <c r="J2" s="73" t="s">
        <v>3</v>
      </c>
      <c r="K2" s="73"/>
      <c r="L2" s="73"/>
      <c r="M2" s="73" t="s">
        <v>144</v>
      </c>
      <c r="N2" s="73"/>
      <c r="O2" s="85"/>
      <c r="P2" s="9"/>
      <c r="Q2" s="10"/>
    </row>
    <row r="3" spans="1:17" x14ac:dyDescent="0.15">
      <c r="A3" s="72"/>
      <c r="B3" s="76" t="s">
        <v>5</v>
      </c>
      <c r="C3" s="76" t="s">
        <v>6</v>
      </c>
      <c r="D3" s="73" t="s">
        <v>7</v>
      </c>
      <c r="E3" s="73"/>
      <c r="F3" s="73" t="s">
        <v>5</v>
      </c>
      <c r="G3" s="73" t="s">
        <v>6</v>
      </c>
      <c r="H3" s="73" t="s">
        <v>7</v>
      </c>
      <c r="I3" s="73"/>
      <c r="J3" s="73" t="s">
        <v>5</v>
      </c>
      <c r="K3" s="73" t="s">
        <v>6</v>
      </c>
      <c r="L3" s="73" t="s">
        <v>7</v>
      </c>
      <c r="M3" s="73" t="s">
        <v>5</v>
      </c>
      <c r="N3" s="73" t="s">
        <v>6</v>
      </c>
      <c r="O3" s="85" t="s">
        <v>7</v>
      </c>
      <c r="P3" s="9"/>
      <c r="Q3" s="10"/>
    </row>
    <row r="4" spans="1:17" ht="30" customHeight="1" x14ac:dyDescent="0.15">
      <c r="A4" s="72"/>
      <c r="B4" s="77"/>
      <c r="C4" s="77"/>
      <c r="D4" s="12" t="s">
        <v>8</v>
      </c>
      <c r="E4" s="12" t="s">
        <v>9</v>
      </c>
      <c r="F4" s="73"/>
      <c r="G4" s="73"/>
      <c r="H4" s="12" t="s">
        <v>8</v>
      </c>
      <c r="I4" s="12" t="s">
        <v>9</v>
      </c>
      <c r="J4" s="73"/>
      <c r="K4" s="73"/>
      <c r="L4" s="73"/>
      <c r="M4" s="73"/>
      <c r="N4" s="73"/>
      <c r="O4" s="85"/>
      <c r="P4" s="9"/>
      <c r="Q4" s="10"/>
    </row>
    <row r="5" spans="1:17" ht="30" customHeight="1" x14ac:dyDescent="0.15">
      <c r="A5" s="13" t="s">
        <v>10</v>
      </c>
      <c r="B5" s="14">
        <f t="shared" ref="B5:O5" si="0">SUM(B6:B14)</f>
        <v>1</v>
      </c>
      <c r="C5" s="14">
        <f t="shared" si="0"/>
        <v>20358</v>
      </c>
      <c r="D5" s="14">
        <f t="shared" si="0"/>
        <v>1321.1770243945759</v>
      </c>
      <c r="E5" s="14">
        <f t="shared" si="0"/>
        <v>-7953.4935732647818</v>
      </c>
      <c r="F5" s="14">
        <f t="shared" si="0"/>
        <v>2</v>
      </c>
      <c r="G5" s="14">
        <f t="shared" si="0"/>
        <v>7818</v>
      </c>
      <c r="H5" s="14">
        <f t="shared" si="0"/>
        <v>6620.6131717021017</v>
      </c>
      <c r="I5" s="14">
        <f t="shared" si="0"/>
        <v>1575.6902313624678</v>
      </c>
      <c r="J5" s="14">
        <f t="shared" si="0"/>
        <v>44</v>
      </c>
      <c r="K5" s="14">
        <f t="shared" si="0"/>
        <v>10787</v>
      </c>
      <c r="L5" s="14">
        <f t="shared" si="0"/>
        <v>1435.8084832904883</v>
      </c>
      <c r="M5" s="14">
        <f t="shared" si="0"/>
        <v>8</v>
      </c>
      <c r="N5" s="14">
        <f t="shared" si="0"/>
        <v>64444</v>
      </c>
      <c r="O5" s="36">
        <f t="shared" si="0"/>
        <v>2755.7840616966582</v>
      </c>
      <c r="P5" s="37"/>
      <c r="Q5" s="16"/>
    </row>
    <row r="6" spans="1:17" ht="30" customHeight="1" x14ac:dyDescent="0.15">
      <c r="A6" s="17" t="s">
        <v>11</v>
      </c>
      <c r="B6" s="20" t="s">
        <v>70</v>
      </c>
      <c r="C6" s="20" t="s">
        <v>70</v>
      </c>
      <c r="D6" s="20" t="s">
        <v>70</v>
      </c>
      <c r="E6" s="20" t="s">
        <v>70</v>
      </c>
      <c r="F6" s="20" t="s">
        <v>70</v>
      </c>
      <c r="G6" s="20" t="s">
        <v>70</v>
      </c>
      <c r="H6" s="20" t="s">
        <v>70</v>
      </c>
      <c r="I6" s="20" t="s">
        <v>70</v>
      </c>
      <c r="J6" s="20">
        <v>3</v>
      </c>
      <c r="K6" s="20">
        <v>1709</v>
      </c>
      <c r="L6" s="20">
        <v>311.13110539845758</v>
      </c>
      <c r="M6" s="20" t="s">
        <v>70</v>
      </c>
      <c r="N6" s="20" t="s">
        <v>70</v>
      </c>
      <c r="O6" s="20" t="s">
        <v>70</v>
      </c>
      <c r="P6" s="38"/>
      <c r="Q6" s="19"/>
    </row>
    <row r="7" spans="1:17" ht="30" customHeight="1" x14ac:dyDescent="0.15">
      <c r="A7" s="17" t="s">
        <v>12</v>
      </c>
      <c r="B7" s="20" t="s">
        <v>70</v>
      </c>
      <c r="C7" s="20" t="s">
        <v>70</v>
      </c>
      <c r="D7" s="20" t="s">
        <v>70</v>
      </c>
      <c r="E7" s="20" t="s">
        <v>70</v>
      </c>
      <c r="F7" s="20" t="s">
        <v>70</v>
      </c>
      <c r="G7" s="20" t="s">
        <v>70</v>
      </c>
      <c r="H7" s="20" t="s">
        <v>70</v>
      </c>
      <c r="I7" s="20" t="s">
        <v>70</v>
      </c>
      <c r="J7" s="20">
        <v>16</v>
      </c>
      <c r="K7" s="20">
        <v>7183</v>
      </c>
      <c r="L7" s="20">
        <v>456.64910025706945</v>
      </c>
      <c r="M7" s="20" t="s">
        <v>70</v>
      </c>
      <c r="N7" s="20" t="s">
        <v>70</v>
      </c>
      <c r="O7" s="20" t="s">
        <v>70</v>
      </c>
      <c r="P7" s="38"/>
      <c r="Q7" s="19"/>
    </row>
    <row r="8" spans="1:17" ht="30" customHeight="1" x14ac:dyDescent="0.15">
      <c r="A8" s="17" t="s">
        <v>13</v>
      </c>
      <c r="B8" s="20">
        <v>1</v>
      </c>
      <c r="C8" s="20">
        <v>20358</v>
      </c>
      <c r="D8" s="20">
        <v>1321.1770243945759</v>
      </c>
      <c r="E8" s="20">
        <v>-7953.4935732647818</v>
      </c>
      <c r="F8" s="20" t="s">
        <v>70</v>
      </c>
      <c r="G8" s="20" t="s">
        <v>70</v>
      </c>
      <c r="H8" s="20" t="s">
        <v>70</v>
      </c>
      <c r="I8" s="20" t="s">
        <v>70</v>
      </c>
      <c r="J8" s="20">
        <v>1</v>
      </c>
      <c r="K8" s="20">
        <v>31</v>
      </c>
      <c r="L8" s="20">
        <v>21.789203084832909</v>
      </c>
      <c r="M8" s="20" t="s">
        <v>70</v>
      </c>
      <c r="N8" s="20" t="s">
        <v>70</v>
      </c>
      <c r="O8" s="20" t="s">
        <v>70</v>
      </c>
      <c r="P8" s="38"/>
      <c r="Q8" s="19"/>
    </row>
    <row r="9" spans="1:17" ht="30" customHeight="1" x14ac:dyDescent="0.15">
      <c r="A9" s="17" t="s">
        <v>14</v>
      </c>
      <c r="B9" s="20" t="s">
        <v>70</v>
      </c>
      <c r="C9" s="20" t="s">
        <v>70</v>
      </c>
      <c r="D9" s="20" t="s">
        <v>70</v>
      </c>
      <c r="E9" s="20" t="s">
        <v>70</v>
      </c>
      <c r="F9" s="20">
        <v>1</v>
      </c>
      <c r="G9" s="20">
        <v>6117</v>
      </c>
      <c r="H9" s="20">
        <v>136.03733622652314</v>
      </c>
      <c r="I9" s="20">
        <v>226.0758354755784</v>
      </c>
      <c r="J9" s="20" t="s">
        <v>70</v>
      </c>
      <c r="K9" s="20" t="s">
        <v>70</v>
      </c>
      <c r="L9" s="20" t="s">
        <v>70</v>
      </c>
      <c r="M9" s="20" t="s">
        <v>70</v>
      </c>
      <c r="N9" s="20" t="s">
        <v>70</v>
      </c>
      <c r="O9" s="20" t="s">
        <v>70</v>
      </c>
      <c r="P9" s="38"/>
      <c r="Q9" s="19"/>
    </row>
    <row r="10" spans="1:17" ht="30" customHeight="1" x14ac:dyDescent="0.15">
      <c r="A10" s="17" t="s">
        <v>145</v>
      </c>
      <c r="B10" s="20" t="s">
        <v>70</v>
      </c>
      <c r="C10" s="20" t="s">
        <v>70</v>
      </c>
      <c r="D10" s="20" t="s">
        <v>70</v>
      </c>
      <c r="E10" s="20" t="s">
        <v>70</v>
      </c>
      <c r="F10" s="20">
        <v>1</v>
      </c>
      <c r="G10" s="20">
        <v>1701</v>
      </c>
      <c r="H10" s="20">
        <v>6484.575835475579</v>
      </c>
      <c r="I10" s="20">
        <v>1349.6143958868895</v>
      </c>
      <c r="J10" s="20" t="s">
        <v>70</v>
      </c>
      <c r="K10" s="20" t="s">
        <v>70</v>
      </c>
      <c r="L10" s="20" t="s">
        <v>70</v>
      </c>
      <c r="M10" s="20" t="s">
        <v>70</v>
      </c>
      <c r="N10" s="20" t="s">
        <v>70</v>
      </c>
      <c r="O10" s="20" t="s">
        <v>70</v>
      </c>
      <c r="P10" s="38"/>
      <c r="Q10" s="19"/>
    </row>
    <row r="11" spans="1:17" ht="30" customHeight="1" x14ac:dyDescent="0.15">
      <c r="A11" s="17" t="s">
        <v>69</v>
      </c>
      <c r="B11" s="20" t="s">
        <v>70</v>
      </c>
      <c r="C11" s="20" t="s">
        <v>70</v>
      </c>
      <c r="D11" s="20" t="s">
        <v>70</v>
      </c>
      <c r="E11" s="20" t="s">
        <v>70</v>
      </c>
      <c r="F11" s="20" t="s">
        <v>70</v>
      </c>
      <c r="G11" s="20" t="s">
        <v>70</v>
      </c>
      <c r="H11" s="20" t="s">
        <v>70</v>
      </c>
      <c r="I11" s="20" t="s">
        <v>70</v>
      </c>
      <c r="J11" s="20" t="s">
        <v>70</v>
      </c>
      <c r="K11" s="20" t="s">
        <v>70</v>
      </c>
      <c r="L11" s="20" t="s">
        <v>70</v>
      </c>
      <c r="M11" s="20" t="s">
        <v>70</v>
      </c>
      <c r="N11" s="20" t="s">
        <v>70</v>
      </c>
      <c r="O11" s="20" t="s">
        <v>70</v>
      </c>
      <c r="P11" s="38"/>
      <c r="Q11" s="19"/>
    </row>
    <row r="12" spans="1:17" ht="30" customHeight="1" x14ac:dyDescent="0.15">
      <c r="A12" s="17" t="s">
        <v>16</v>
      </c>
      <c r="B12" s="20" t="s">
        <v>70</v>
      </c>
      <c r="C12" s="20" t="s">
        <v>70</v>
      </c>
      <c r="D12" s="20" t="s">
        <v>70</v>
      </c>
      <c r="E12" s="20" t="s">
        <v>70</v>
      </c>
      <c r="F12" s="20" t="s">
        <v>70</v>
      </c>
      <c r="G12" s="20" t="s">
        <v>70</v>
      </c>
      <c r="H12" s="20" t="s">
        <v>70</v>
      </c>
      <c r="I12" s="20" t="s">
        <v>70</v>
      </c>
      <c r="J12" s="20" t="s">
        <v>70</v>
      </c>
      <c r="K12" s="20" t="s">
        <v>70</v>
      </c>
      <c r="L12" s="20" t="s">
        <v>70</v>
      </c>
      <c r="M12" s="20" t="s">
        <v>70</v>
      </c>
      <c r="N12" s="20" t="s">
        <v>70</v>
      </c>
      <c r="O12" s="20" t="s">
        <v>70</v>
      </c>
      <c r="P12" s="38"/>
      <c r="Q12" s="19"/>
    </row>
    <row r="13" spans="1:17" ht="30" customHeight="1" x14ac:dyDescent="0.15">
      <c r="A13" s="17" t="s">
        <v>17</v>
      </c>
      <c r="B13" s="20" t="s">
        <v>70</v>
      </c>
      <c r="C13" s="20" t="s">
        <v>70</v>
      </c>
      <c r="D13" s="20" t="s">
        <v>70</v>
      </c>
      <c r="E13" s="20" t="s">
        <v>70</v>
      </c>
      <c r="F13" s="20" t="s">
        <v>70</v>
      </c>
      <c r="G13" s="20" t="s">
        <v>70</v>
      </c>
      <c r="H13" s="20" t="s">
        <v>70</v>
      </c>
      <c r="I13" s="20" t="s">
        <v>70</v>
      </c>
      <c r="J13" s="20" t="s">
        <v>70</v>
      </c>
      <c r="K13" s="20" t="s">
        <v>70</v>
      </c>
      <c r="L13" s="20" t="s">
        <v>70</v>
      </c>
      <c r="M13" s="20" t="s">
        <v>70</v>
      </c>
      <c r="N13" s="20" t="s">
        <v>70</v>
      </c>
      <c r="O13" s="20" t="s">
        <v>70</v>
      </c>
      <c r="P13" s="38"/>
      <c r="Q13" s="19"/>
    </row>
    <row r="14" spans="1:17" ht="30" customHeight="1" x14ac:dyDescent="0.15">
      <c r="A14" s="17" t="s">
        <v>18</v>
      </c>
      <c r="B14" s="20" t="s">
        <v>70</v>
      </c>
      <c r="C14" s="20" t="s">
        <v>70</v>
      </c>
      <c r="D14" s="20" t="s">
        <v>70</v>
      </c>
      <c r="E14" s="20" t="s">
        <v>70</v>
      </c>
      <c r="F14" s="20" t="s">
        <v>70</v>
      </c>
      <c r="G14" s="20" t="s">
        <v>70</v>
      </c>
      <c r="H14" s="20" t="s">
        <v>70</v>
      </c>
      <c r="I14" s="20" t="s">
        <v>70</v>
      </c>
      <c r="J14" s="20">
        <v>24</v>
      </c>
      <c r="K14" s="20">
        <v>1864</v>
      </c>
      <c r="L14" s="20">
        <v>646.23907455012852</v>
      </c>
      <c r="M14" s="20">
        <v>8</v>
      </c>
      <c r="N14" s="20">
        <v>64444</v>
      </c>
      <c r="O14" s="39">
        <v>2755.7840616966582</v>
      </c>
      <c r="P14" s="38"/>
      <c r="Q14" s="19"/>
    </row>
    <row r="15" spans="1:17" x14ac:dyDescent="0.15">
      <c r="A15" s="53"/>
      <c r="B15" s="22"/>
      <c r="C15" s="22"/>
      <c r="D15" s="22"/>
      <c r="E15" s="22"/>
      <c r="F15" s="22"/>
      <c r="G15" s="22"/>
      <c r="H15" s="22"/>
      <c r="I15" s="22"/>
      <c r="J15" s="22"/>
      <c r="K15" s="22"/>
      <c r="L15" s="22"/>
      <c r="M15" s="22"/>
      <c r="N15" s="22"/>
      <c r="O15" s="22"/>
    </row>
    <row r="16" spans="1:17" ht="12.75" customHeight="1" x14ac:dyDescent="0.15">
      <c r="A16" s="78" t="s">
        <v>111</v>
      </c>
      <c r="B16" s="78"/>
      <c r="C16" s="78"/>
      <c r="D16" s="78"/>
      <c r="E16" s="78"/>
      <c r="F16" s="78"/>
      <c r="G16" s="78"/>
      <c r="H16" s="78"/>
      <c r="I16" s="78"/>
      <c r="J16" s="78"/>
      <c r="K16" s="78"/>
      <c r="L16" s="78"/>
      <c r="M16" s="78"/>
      <c r="N16" s="78"/>
      <c r="O16" s="78"/>
    </row>
    <row r="17" spans="1:15" x14ac:dyDescent="0.15">
      <c r="A17" s="53"/>
      <c r="B17" s="22"/>
      <c r="C17" s="22"/>
      <c r="D17" s="22"/>
      <c r="E17" s="22"/>
      <c r="F17" s="22"/>
      <c r="G17" s="22"/>
      <c r="H17" s="22"/>
      <c r="I17" s="22"/>
      <c r="J17" s="22"/>
      <c r="K17" s="22"/>
      <c r="L17" s="22"/>
      <c r="M17" s="22"/>
      <c r="N17" s="22"/>
      <c r="O17" s="22"/>
    </row>
    <row r="18" spans="1:15" ht="39.75" customHeight="1" x14ac:dyDescent="0.15">
      <c r="A18" s="75" t="s">
        <v>102</v>
      </c>
      <c r="B18" s="75"/>
      <c r="C18" s="75"/>
      <c r="D18" s="75"/>
      <c r="E18" s="75"/>
      <c r="F18" s="75"/>
      <c r="G18" s="75"/>
      <c r="H18" s="75"/>
      <c r="I18" s="75"/>
      <c r="J18" s="75"/>
      <c r="K18" s="75"/>
      <c r="L18" s="75"/>
      <c r="M18" s="75"/>
      <c r="N18" s="75"/>
      <c r="O18" s="75"/>
    </row>
    <row r="19" spans="1:15" x14ac:dyDescent="0.15">
      <c r="A19" s="88" t="s">
        <v>103</v>
      </c>
      <c r="B19" s="88"/>
      <c r="C19" s="88"/>
      <c r="D19" s="88"/>
      <c r="E19" s="88"/>
      <c r="F19" s="88"/>
      <c r="G19" s="88"/>
      <c r="H19" s="88"/>
      <c r="I19" s="88"/>
      <c r="J19" s="88"/>
      <c r="K19" s="88"/>
      <c r="L19" s="88"/>
      <c r="M19" s="88"/>
      <c r="N19" s="88"/>
      <c r="O19" s="88"/>
    </row>
    <row r="20" spans="1:15" x14ac:dyDescent="0.15">
      <c r="A20" s="91"/>
      <c r="B20" s="91"/>
      <c r="C20" s="91"/>
      <c r="D20" s="91"/>
      <c r="E20" s="91"/>
      <c r="F20" s="91"/>
      <c r="G20" s="91"/>
      <c r="H20" s="91"/>
      <c r="I20" s="91"/>
      <c r="J20" s="91"/>
      <c r="K20" s="91"/>
      <c r="L20" s="91"/>
      <c r="M20" s="91"/>
      <c r="N20" s="91"/>
    </row>
    <row r="21" spans="1:15" ht="30" customHeight="1" x14ac:dyDescent="0.15">
      <c r="A21" s="74" t="s">
        <v>152</v>
      </c>
      <c r="B21" s="74"/>
      <c r="C21" s="22"/>
      <c r="D21" s="27"/>
      <c r="E21" s="22"/>
      <c r="F21" s="22"/>
    </row>
    <row r="22" spans="1:15" x14ac:dyDescent="0.15">
      <c r="A22" s="22"/>
      <c r="B22" s="22"/>
      <c r="C22" s="22"/>
      <c r="D22" s="27"/>
      <c r="E22" s="22"/>
      <c r="F22" s="22"/>
    </row>
    <row r="23" spans="1:15" x14ac:dyDescent="0.15">
      <c r="A23" s="22"/>
      <c r="B23" s="22"/>
      <c r="C23" s="22"/>
      <c r="D23" s="22"/>
      <c r="E23" s="22"/>
      <c r="F23" s="22"/>
    </row>
    <row r="24" spans="1:15" x14ac:dyDescent="0.15">
      <c r="A24" s="22"/>
      <c r="B24" s="22"/>
      <c r="C24" s="22"/>
      <c r="D24" s="22"/>
      <c r="E24" s="22"/>
      <c r="F24" s="22"/>
    </row>
    <row r="25" spans="1:15" x14ac:dyDescent="0.15">
      <c r="A25" s="22"/>
      <c r="B25" s="22"/>
      <c r="C25" s="22"/>
      <c r="D25" s="22"/>
      <c r="E25" s="22"/>
      <c r="F25" s="22"/>
    </row>
    <row r="26" spans="1:15" x14ac:dyDescent="0.15">
      <c r="A26" s="22"/>
      <c r="B26" s="22"/>
      <c r="C26" s="22"/>
      <c r="D26" s="22"/>
      <c r="E26" s="22"/>
      <c r="F26" s="22"/>
    </row>
    <row r="27" spans="1:15" x14ac:dyDescent="0.15">
      <c r="A27" s="22"/>
      <c r="B27" s="22"/>
      <c r="C27" s="22"/>
      <c r="D27" s="22"/>
      <c r="E27" s="22"/>
      <c r="F27" s="22"/>
    </row>
    <row r="28" spans="1:15" x14ac:dyDescent="0.15">
      <c r="A28" s="22"/>
      <c r="B28" s="22"/>
      <c r="C28" s="22"/>
      <c r="D28" s="22"/>
      <c r="E28" s="22"/>
      <c r="F28" s="22"/>
    </row>
    <row r="29" spans="1:15" x14ac:dyDescent="0.15">
      <c r="A29" s="22"/>
      <c r="B29" s="22"/>
      <c r="C29" s="22"/>
      <c r="D29" s="22"/>
      <c r="E29" s="22"/>
      <c r="F29" s="22"/>
    </row>
    <row r="30" spans="1:15" x14ac:dyDescent="0.15">
      <c r="A30" s="22"/>
      <c r="B30" s="22"/>
      <c r="C30" s="22"/>
      <c r="D30" s="22"/>
      <c r="E30" s="22"/>
      <c r="F30" s="22"/>
    </row>
    <row r="31" spans="1:15" x14ac:dyDescent="0.15">
      <c r="A31" s="22"/>
      <c r="B31" s="22"/>
      <c r="C31" s="22"/>
      <c r="D31" s="22"/>
      <c r="E31" s="22"/>
      <c r="F31" s="22"/>
    </row>
    <row r="32" spans="1:15" x14ac:dyDescent="0.15">
      <c r="A32" s="22"/>
      <c r="B32" s="22"/>
      <c r="C32" s="22"/>
      <c r="D32" s="22"/>
      <c r="E32" s="22"/>
      <c r="F32" s="22"/>
    </row>
    <row r="33" spans="1:6" x14ac:dyDescent="0.15">
      <c r="A33" s="22"/>
      <c r="B33" s="22"/>
      <c r="C33" s="22"/>
      <c r="D33" s="22"/>
      <c r="E33" s="22"/>
      <c r="F33" s="22"/>
    </row>
    <row r="34" spans="1:6" x14ac:dyDescent="0.15">
      <c r="A34" s="22"/>
      <c r="B34" s="22"/>
      <c r="C34" s="22"/>
      <c r="D34" s="22"/>
      <c r="E34" s="22"/>
      <c r="F34" s="22"/>
    </row>
    <row r="35" spans="1:6" x14ac:dyDescent="0.15">
      <c r="A35" s="22"/>
      <c r="B35" s="22"/>
      <c r="C35" s="22"/>
      <c r="D35" s="22"/>
      <c r="E35" s="22"/>
      <c r="F35" s="22"/>
    </row>
    <row r="38" spans="1:6" x14ac:dyDescent="0.15">
      <c r="A38" s="26"/>
    </row>
  </sheetData>
  <mergeCells count="23">
    <mergeCell ref="A18:O18"/>
    <mergeCell ref="A21:B21"/>
    <mergeCell ref="L3:L4"/>
    <mergeCell ref="B3:B4"/>
    <mergeCell ref="C3:C4"/>
    <mergeCell ref="D3:E3"/>
    <mergeCell ref="F3:F4"/>
    <mergeCell ref="A19:O19"/>
    <mergeCell ref="A20:N20"/>
    <mergeCell ref="A16:O16"/>
    <mergeCell ref="A1:O1"/>
    <mergeCell ref="A2:A4"/>
    <mergeCell ref="B2:E2"/>
    <mergeCell ref="F2:I2"/>
    <mergeCell ref="J2:L2"/>
    <mergeCell ref="M2:O2"/>
    <mergeCell ref="M3:M4"/>
    <mergeCell ref="N3:N4"/>
    <mergeCell ref="O3:O4"/>
    <mergeCell ref="G3:G4"/>
    <mergeCell ref="H3:I3"/>
    <mergeCell ref="J3:J4"/>
    <mergeCell ref="K3:K4"/>
  </mergeCells>
  <hyperlinks>
    <hyperlink ref="A21:B21" location="'Table of Contents'!A1" display="Back to table of contents" xr:uid="{00000000-0004-0000-1D00-000000000000}"/>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S38"/>
  <sheetViews>
    <sheetView showGridLines="0" zoomScale="75" zoomScaleNormal="75" workbookViewId="0">
      <selection sqref="A1:O1"/>
    </sheetView>
  </sheetViews>
  <sheetFormatPr baseColWidth="10" defaultColWidth="9.1640625" defaultRowHeight="16" x14ac:dyDescent="0.15"/>
  <cols>
    <col min="1" max="1" width="20.6640625" style="11" customWidth="1"/>
    <col min="2" max="15" width="16.6640625" style="11" customWidth="1"/>
    <col min="16" max="16384" width="9.1640625" style="11"/>
  </cols>
  <sheetData>
    <row r="1" spans="1:19" ht="40" customHeight="1" x14ac:dyDescent="0.15">
      <c r="A1" s="71" t="s">
        <v>146</v>
      </c>
      <c r="B1" s="71"/>
      <c r="C1" s="71"/>
      <c r="D1" s="71"/>
      <c r="E1" s="71"/>
      <c r="F1" s="71"/>
      <c r="G1" s="71"/>
      <c r="H1" s="71"/>
      <c r="I1" s="71"/>
      <c r="J1" s="71"/>
      <c r="K1" s="71"/>
      <c r="L1" s="71"/>
      <c r="M1" s="71"/>
      <c r="N1" s="71"/>
      <c r="O1" s="79"/>
      <c r="P1" s="35"/>
      <c r="Q1" s="25"/>
    </row>
    <row r="2" spans="1:19" ht="40" customHeight="1" x14ac:dyDescent="0.15">
      <c r="A2" s="72" t="s">
        <v>0</v>
      </c>
      <c r="B2" s="73" t="s">
        <v>1</v>
      </c>
      <c r="C2" s="73"/>
      <c r="D2" s="73"/>
      <c r="E2" s="73"/>
      <c r="F2" s="73" t="s">
        <v>2</v>
      </c>
      <c r="G2" s="73"/>
      <c r="H2" s="73"/>
      <c r="I2" s="73"/>
      <c r="J2" s="73" t="s">
        <v>3</v>
      </c>
      <c r="K2" s="73"/>
      <c r="L2" s="73"/>
      <c r="M2" s="73" t="s">
        <v>4</v>
      </c>
      <c r="N2" s="73"/>
      <c r="O2" s="85"/>
      <c r="P2" s="9"/>
      <c r="Q2" s="10"/>
    </row>
    <row r="3" spans="1:19" x14ac:dyDescent="0.15">
      <c r="A3" s="72"/>
      <c r="B3" s="76" t="s">
        <v>5</v>
      </c>
      <c r="C3" s="76" t="s">
        <v>6</v>
      </c>
      <c r="D3" s="73" t="s">
        <v>7</v>
      </c>
      <c r="E3" s="73"/>
      <c r="F3" s="73" t="s">
        <v>5</v>
      </c>
      <c r="G3" s="73" t="s">
        <v>6</v>
      </c>
      <c r="H3" s="73" t="s">
        <v>7</v>
      </c>
      <c r="I3" s="73"/>
      <c r="J3" s="73" t="s">
        <v>5</v>
      </c>
      <c r="K3" s="73" t="s">
        <v>6</v>
      </c>
      <c r="L3" s="73" t="s">
        <v>147</v>
      </c>
      <c r="M3" s="73" t="s">
        <v>5</v>
      </c>
      <c r="N3" s="73" t="s">
        <v>6</v>
      </c>
      <c r="O3" s="85" t="s">
        <v>7</v>
      </c>
      <c r="P3" s="9"/>
      <c r="Q3" s="10"/>
    </row>
    <row r="4" spans="1:19" ht="30" customHeight="1" x14ac:dyDescent="0.15">
      <c r="A4" s="72"/>
      <c r="B4" s="77"/>
      <c r="C4" s="77"/>
      <c r="D4" s="12" t="s">
        <v>8</v>
      </c>
      <c r="E4" s="12" t="s">
        <v>9</v>
      </c>
      <c r="F4" s="73"/>
      <c r="G4" s="73"/>
      <c r="H4" s="12" t="s">
        <v>117</v>
      </c>
      <c r="I4" s="12" t="s">
        <v>9</v>
      </c>
      <c r="J4" s="73"/>
      <c r="K4" s="73"/>
      <c r="L4" s="73"/>
      <c r="M4" s="73"/>
      <c r="N4" s="73"/>
      <c r="O4" s="85"/>
      <c r="P4" s="9"/>
      <c r="Q4" s="10"/>
    </row>
    <row r="5" spans="1:19" ht="30" customHeight="1" x14ac:dyDescent="0.15">
      <c r="A5" s="13" t="s">
        <v>10</v>
      </c>
      <c r="B5" s="14" t="s">
        <v>70</v>
      </c>
      <c r="C5" s="14" t="s">
        <v>70</v>
      </c>
      <c r="D5" s="14" t="s">
        <v>70</v>
      </c>
      <c r="E5" s="14" t="s">
        <v>70</v>
      </c>
      <c r="F5" s="14">
        <f t="shared" ref="F5:O5" si="0">SUM(F6:F14)</f>
        <v>3</v>
      </c>
      <c r="G5" s="14">
        <f t="shared" si="0"/>
        <v>73156</v>
      </c>
      <c r="H5" s="14">
        <f t="shared" si="0"/>
        <v>65469.839083321021</v>
      </c>
      <c r="I5" s="14" t="s">
        <v>24</v>
      </c>
      <c r="J5" s="14">
        <f t="shared" si="0"/>
        <v>46</v>
      </c>
      <c r="K5" s="14">
        <f t="shared" si="0"/>
        <v>132727</v>
      </c>
      <c r="L5" s="14">
        <f t="shared" si="0"/>
        <v>49184.517654010939</v>
      </c>
      <c r="M5" s="14">
        <f t="shared" si="0"/>
        <v>3</v>
      </c>
      <c r="N5" s="14">
        <f t="shared" si="0"/>
        <v>2881</v>
      </c>
      <c r="O5" s="36">
        <f t="shared" si="0"/>
        <v>1802.9250997193085</v>
      </c>
      <c r="P5" s="37"/>
      <c r="Q5" s="16"/>
      <c r="R5" s="33"/>
    </row>
    <row r="6" spans="1:19" ht="30" customHeight="1" x14ac:dyDescent="0.15">
      <c r="A6" s="17" t="s">
        <v>11</v>
      </c>
      <c r="B6" s="20" t="s">
        <v>70</v>
      </c>
      <c r="C6" s="20" t="s">
        <v>70</v>
      </c>
      <c r="D6" s="20" t="s">
        <v>70</v>
      </c>
      <c r="E6" s="20" t="s">
        <v>70</v>
      </c>
      <c r="F6" s="20" t="s">
        <v>70</v>
      </c>
      <c r="G6" s="20" t="s">
        <v>70</v>
      </c>
      <c r="H6" s="20" t="s">
        <v>70</v>
      </c>
      <c r="I6" s="29" t="s">
        <v>70</v>
      </c>
      <c r="J6" s="20">
        <v>2</v>
      </c>
      <c r="K6" s="20">
        <v>5306</v>
      </c>
      <c r="L6" s="20">
        <v>8569.0648544836768</v>
      </c>
      <c r="M6" s="20" t="s">
        <v>70</v>
      </c>
      <c r="N6" s="20" t="s">
        <v>70</v>
      </c>
      <c r="O6" s="20" t="s">
        <v>70</v>
      </c>
      <c r="P6" s="38"/>
      <c r="Q6" s="19"/>
      <c r="R6" s="33"/>
      <c r="S6" s="44"/>
    </row>
    <row r="7" spans="1:19" ht="30" customHeight="1" x14ac:dyDescent="0.15">
      <c r="A7" s="17" t="s">
        <v>12</v>
      </c>
      <c r="B7" s="20" t="s">
        <v>70</v>
      </c>
      <c r="C7" s="20" t="s">
        <v>70</v>
      </c>
      <c r="D7" s="20" t="s">
        <v>70</v>
      </c>
      <c r="E7" s="20" t="s">
        <v>70</v>
      </c>
      <c r="F7" s="20" t="s">
        <v>70</v>
      </c>
      <c r="G7" s="20" t="s">
        <v>70</v>
      </c>
      <c r="H7" s="20" t="s">
        <v>70</v>
      </c>
      <c r="I7" s="20" t="s">
        <v>70</v>
      </c>
      <c r="J7" s="20">
        <v>2</v>
      </c>
      <c r="K7" s="20">
        <v>831</v>
      </c>
      <c r="L7" s="20">
        <v>114.1970749002807</v>
      </c>
      <c r="M7" s="20" t="s">
        <v>70</v>
      </c>
      <c r="N7" s="20" t="s">
        <v>70</v>
      </c>
      <c r="O7" s="20" t="s">
        <v>70</v>
      </c>
      <c r="P7" s="38"/>
      <c r="Q7" s="19"/>
      <c r="R7" s="33"/>
      <c r="S7" s="44"/>
    </row>
    <row r="8" spans="1:19" ht="30" customHeight="1" x14ac:dyDescent="0.15">
      <c r="A8" s="17" t="s">
        <v>13</v>
      </c>
      <c r="B8" s="20" t="s">
        <v>70</v>
      </c>
      <c r="C8" s="20" t="s">
        <v>70</v>
      </c>
      <c r="D8" s="20" t="s">
        <v>70</v>
      </c>
      <c r="E8" s="20" t="s">
        <v>70</v>
      </c>
      <c r="F8" s="20">
        <v>1</v>
      </c>
      <c r="G8" s="20">
        <v>31466</v>
      </c>
      <c r="H8" s="20">
        <v>36969.026555621211</v>
      </c>
      <c r="I8" s="29" t="s">
        <v>24</v>
      </c>
      <c r="J8" s="20">
        <v>7</v>
      </c>
      <c r="K8" s="20">
        <v>1131</v>
      </c>
      <c r="L8" s="20">
        <v>5805.879745900429</v>
      </c>
      <c r="M8" s="20" t="s">
        <v>70</v>
      </c>
      <c r="N8" s="20" t="s">
        <v>70</v>
      </c>
      <c r="O8" s="20" t="s">
        <v>70</v>
      </c>
      <c r="P8" s="38"/>
      <c r="Q8" s="19"/>
      <c r="R8" s="33"/>
      <c r="S8" s="44"/>
    </row>
    <row r="9" spans="1:19" ht="30" customHeight="1" x14ac:dyDescent="0.15">
      <c r="A9" s="17" t="s">
        <v>14</v>
      </c>
      <c r="B9" s="20" t="s">
        <v>70</v>
      </c>
      <c r="C9" s="20" t="s">
        <v>70</v>
      </c>
      <c r="D9" s="20" t="s">
        <v>70</v>
      </c>
      <c r="E9" s="20" t="s">
        <v>70</v>
      </c>
      <c r="F9" s="20">
        <v>1</v>
      </c>
      <c r="G9" s="20">
        <v>26793</v>
      </c>
      <c r="H9" s="20">
        <v>28187.324567882999</v>
      </c>
      <c r="I9" s="29" t="s">
        <v>24</v>
      </c>
      <c r="J9" s="20">
        <v>1</v>
      </c>
      <c r="K9" s="20">
        <v>703</v>
      </c>
      <c r="L9" s="20">
        <v>271.38425173585466</v>
      </c>
      <c r="M9" s="20" t="s">
        <v>70</v>
      </c>
      <c r="N9" s="20" t="s">
        <v>70</v>
      </c>
      <c r="O9" s="20" t="s">
        <v>70</v>
      </c>
      <c r="P9" s="38"/>
      <c r="Q9" s="19"/>
      <c r="R9" s="33"/>
      <c r="S9" s="44"/>
    </row>
    <row r="10" spans="1:19" ht="30" customHeight="1" x14ac:dyDescent="0.15">
      <c r="A10" s="17" t="s">
        <v>15</v>
      </c>
      <c r="B10" s="20" t="s">
        <v>70</v>
      </c>
      <c r="C10" s="20" t="s">
        <v>70</v>
      </c>
      <c r="D10" s="20" t="s">
        <v>70</v>
      </c>
      <c r="E10" s="20" t="s">
        <v>70</v>
      </c>
      <c r="F10" s="20" t="s">
        <v>70</v>
      </c>
      <c r="G10" s="20" t="s">
        <v>70</v>
      </c>
      <c r="H10" s="20" t="s">
        <v>70</v>
      </c>
      <c r="I10" s="20" t="s">
        <v>70</v>
      </c>
      <c r="J10" s="20">
        <v>1</v>
      </c>
      <c r="K10" s="20">
        <v>33059</v>
      </c>
      <c r="L10" s="20">
        <v>22930.713547052743</v>
      </c>
      <c r="M10" s="20">
        <v>1</v>
      </c>
      <c r="N10" s="20">
        <v>449</v>
      </c>
      <c r="O10" s="39">
        <v>1279.2140641158221</v>
      </c>
      <c r="P10" s="38"/>
      <c r="Q10" s="19"/>
      <c r="R10" s="33"/>
      <c r="S10" s="44"/>
    </row>
    <row r="11" spans="1:19" ht="30" customHeight="1" x14ac:dyDescent="0.15">
      <c r="A11" s="17" t="s">
        <v>69</v>
      </c>
      <c r="B11" s="20" t="s">
        <v>70</v>
      </c>
      <c r="C11" s="20" t="s">
        <v>70</v>
      </c>
      <c r="D11" s="20" t="s">
        <v>70</v>
      </c>
      <c r="E11" s="20" t="s">
        <v>70</v>
      </c>
      <c r="F11" s="20">
        <v>1</v>
      </c>
      <c r="G11" s="20">
        <v>14897</v>
      </c>
      <c r="H11" s="20">
        <v>313.48795981681195</v>
      </c>
      <c r="I11" s="29" t="s">
        <v>24</v>
      </c>
      <c r="J11" s="20">
        <v>10</v>
      </c>
      <c r="K11" s="20">
        <v>55138</v>
      </c>
      <c r="L11" s="20">
        <v>3325.0110799231793</v>
      </c>
      <c r="M11" s="20">
        <v>2</v>
      </c>
      <c r="N11" s="20">
        <v>2432</v>
      </c>
      <c r="O11" s="39">
        <v>523.71103560348649</v>
      </c>
      <c r="P11" s="38"/>
      <c r="Q11" s="19"/>
      <c r="R11" s="33"/>
      <c r="S11" s="44"/>
    </row>
    <row r="12" spans="1:19" ht="30" customHeight="1" x14ac:dyDescent="0.15">
      <c r="A12" s="17" t="s">
        <v>16</v>
      </c>
      <c r="B12" s="20" t="s">
        <v>70</v>
      </c>
      <c r="C12" s="20" t="s">
        <v>70</v>
      </c>
      <c r="D12" s="20" t="s">
        <v>70</v>
      </c>
      <c r="E12" s="20" t="s">
        <v>70</v>
      </c>
      <c r="F12" s="20" t="s">
        <v>70</v>
      </c>
      <c r="G12" s="20" t="s">
        <v>70</v>
      </c>
      <c r="H12" s="20" t="s">
        <v>70</v>
      </c>
      <c r="I12" s="20" t="s">
        <v>70</v>
      </c>
      <c r="J12" s="20" t="s">
        <v>70</v>
      </c>
      <c r="K12" s="20" t="s">
        <v>70</v>
      </c>
      <c r="L12" s="20" t="s">
        <v>70</v>
      </c>
      <c r="M12" s="20" t="s">
        <v>70</v>
      </c>
      <c r="N12" s="20" t="s">
        <v>70</v>
      </c>
      <c r="O12" s="20" t="s">
        <v>70</v>
      </c>
      <c r="P12" s="38"/>
      <c r="Q12" s="19"/>
      <c r="R12" s="33"/>
      <c r="S12" s="44"/>
    </row>
    <row r="13" spans="1:19" ht="30" customHeight="1" x14ac:dyDescent="0.15">
      <c r="A13" s="17" t="s">
        <v>17</v>
      </c>
      <c r="B13" s="20" t="s">
        <v>70</v>
      </c>
      <c r="C13" s="20" t="s">
        <v>70</v>
      </c>
      <c r="D13" s="20" t="s">
        <v>70</v>
      </c>
      <c r="E13" s="20" t="s">
        <v>70</v>
      </c>
      <c r="F13" s="20" t="s">
        <v>70</v>
      </c>
      <c r="G13" s="20" t="s">
        <v>70</v>
      </c>
      <c r="H13" s="20" t="s">
        <v>70</v>
      </c>
      <c r="I13" s="20" t="s">
        <v>70</v>
      </c>
      <c r="J13" s="20">
        <v>6</v>
      </c>
      <c r="K13" s="20">
        <v>868</v>
      </c>
      <c r="L13" s="20">
        <v>6064.7067513665243</v>
      </c>
      <c r="M13" s="20" t="s">
        <v>70</v>
      </c>
      <c r="N13" s="20" t="s">
        <v>70</v>
      </c>
      <c r="O13" s="20" t="s">
        <v>70</v>
      </c>
      <c r="P13" s="38"/>
      <c r="Q13" s="19"/>
      <c r="R13" s="33"/>
      <c r="S13" s="44"/>
    </row>
    <row r="14" spans="1:19" ht="30" customHeight="1" x14ac:dyDescent="0.15">
      <c r="A14" s="17" t="s">
        <v>18</v>
      </c>
      <c r="B14" s="20" t="s">
        <v>70</v>
      </c>
      <c r="C14" s="20" t="s">
        <v>70</v>
      </c>
      <c r="D14" s="20" t="s">
        <v>70</v>
      </c>
      <c r="E14" s="20" t="s">
        <v>70</v>
      </c>
      <c r="F14" s="20" t="s">
        <v>70</v>
      </c>
      <c r="G14" s="20" t="s">
        <v>70</v>
      </c>
      <c r="H14" s="20" t="s">
        <v>70</v>
      </c>
      <c r="I14" s="20" t="s">
        <v>70</v>
      </c>
      <c r="J14" s="20">
        <v>17</v>
      </c>
      <c r="K14" s="20">
        <v>35691</v>
      </c>
      <c r="L14" s="20">
        <v>2103.5603486482496</v>
      </c>
      <c r="M14" s="20" t="s">
        <v>70</v>
      </c>
      <c r="N14" s="20" t="s">
        <v>70</v>
      </c>
      <c r="O14" s="20" t="s">
        <v>70</v>
      </c>
      <c r="P14" s="38"/>
      <c r="Q14" s="19"/>
      <c r="R14" s="33"/>
      <c r="S14" s="44"/>
    </row>
    <row r="15" spans="1:19" x14ac:dyDescent="0.15">
      <c r="A15" s="21"/>
      <c r="B15" s="22"/>
      <c r="C15" s="22"/>
      <c r="D15" s="22"/>
      <c r="E15" s="22"/>
      <c r="F15" s="22"/>
      <c r="G15" s="22"/>
      <c r="H15" s="22"/>
      <c r="I15" s="22"/>
      <c r="J15" s="22"/>
      <c r="K15" s="22"/>
      <c r="L15" s="22"/>
      <c r="M15" s="22"/>
      <c r="N15" s="22"/>
      <c r="O15" s="22"/>
    </row>
    <row r="16" spans="1:19" ht="12.75" customHeight="1" x14ac:dyDescent="0.15">
      <c r="A16" s="78" t="s">
        <v>111</v>
      </c>
      <c r="B16" s="78"/>
      <c r="C16" s="78"/>
      <c r="D16" s="78"/>
      <c r="E16" s="78"/>
      <c r="F16" s="78"/>
      <c r="G16" s="78"/>
      <c r="H16" s="78"/>
      <c r="I16" s="78"/>
      <c r="J16" s="78"/>
      <c r="K16" s="78"/>
      <c r="L16" s="78"/>
      <c r="M16" s="78"/>
      <c r="N16" s="78"/>
      <c r="O16" s="78"/>
    </row>
    <row r="17" spans="1:15" x14ac:dyDescent="0.15">
      <c r="A17" s="21"/>
      <c r="B17" s="22"/>
      <c r="C17" s="22"/>
      <c r="D17" s="22"/>
      <c r="E17" s="22"/>
      <c r="F17" s="22"/>
      <c r="G17" s="22"/>
      <c r="H17" s="22"/>
      <c r="I17" s="22"/>
      <c r="J17" s="22"/>
      <c r="K17" s="22"/>
      <c r="L17" s="22"/>
      <c r="M17" s="22"/>
      <c r="N17" s="22"/>
      <c r="O17" s="22"/>
    </row>
    <row r="18" spans="1:15" x14ac:dyDescent="0.15">
      <c r="A18" s="88" t="s">
        <v>72</v>
      </c>
      <c r="B18" s="88"/>
      <c r="C18" s="88"/>
      <c r="D18" s="88"/>
      <c r="E18" s="88"/>
      <c r="F18" s="88"/>
      <c r="G18" s="88"/>
      <c r="H18" s="88"/>
      <c r="I18" s="88"/>
      <c r="J18" s="88"/>
      <c r="K18" s="88"/>
      <c r="L18" s="88"/>
      <c r="M18" s="88"/>
      <c r="N18" s="88"/>
      <c r="O18" s="88"/>
    </row>
    <row r="19" spans="1:15" x14ac:dyDescent="0.15">
      <c r="A19" s="88" t="s">
        <v>104</v>
      </c>
      <c r="B19" s="88"/>
      <c r="C19" s="88"/>
      <c r="D19" s="88"/>
      <c r="E19" s="88"/>
      <c r="F19" s="88"/>
      <c r="G19" s="88"/>
      <c r="H19" s="88"/>
      <c r="I19" s="88"/>
      <c r="J19" s="88"/>
      <c r="K19" s="88"/>
      <c r="L19" s="88"/>
      <c r="M19" s="88"/>
      <c r="N19" s="88"/>
      <c r="O19" s="88"/>
    </row>
    <row r="20" spans="1:15" x14ac:dyDescent="0.15">
      <c r="A20" s="88"/>
      <c r="B20" s="88"/>
      <c r="C20" s="88"/>
      <c r="D20" s="88"/>
      <c r="E20" s="88"/>
      <c r="F20" s="88"/>
      <c r="G20" s="88"/>
      <c r="H20" s="88"/>
      <c r="I20" s="88"/>
      <c r="J20" s="88"/>
      <c r="K20" s="88"/>
      <c r="L20" s="88"/>
      <c r="M20" s="88"/>
      <c r="N20" s="88"/>
    </row>
    <row r="21" spans="1:15" ht="30" customHeight="1" x14ac:dyDescent="0.15">
      <c r="A21" s="74" t="s">
        <v>152</v>
      </c>
      <c r="B21" s="74"/>
      <c r="C21" s="22"/>
      <c r="D21" s="27"/>
      <c r="E21" s="22"/>
      <c r="F21" s="22"/>
    </row>
    <row r="22" spans="1:15" x14ac:dyDescent="0.15">
      <c r="A22" s="22"/>
      <c r="B22" s="22"/>
      <c r="C22" s="22"/>
      <c r="D22" s="22"/>
      <c r="E22" s="22"/>
      <c r="F22" s="22"/>
    </row>
    <row r="23" spans="1:15" x14ac:dyDescent="0.15">
      <c r="A23" s="22"/>
      <c r="B23" s="22"/>
      <c r="C23" s="22"/>
      <c r="D23" s="22"/>
      <c r="E23" s="22"/>
      <c r="F23" s="22"/>
    </row>
    <row r="24" spans="1:15" x14ac:dyDescent="0.15">
      <c r="A24" s="22"/>
      <c r="B24" s="22"/>
      <c r="C24" s="22"/>
      <c r="D24" s="22"/>
      <c r="E24" s="22"/>
      <c r="F24" s="22"/>
    </row>
    <row r="25" spans="1:15" x14ac:dyDescent="0.15">
      <c r="A25" s="22"/>
      <c r="B25" s="22"/>
      <c r="C25" s="22"/>
      <c r="D25" s="22"/>
      <c r="E25" s="22"/>
      <c r="F25" s="22"/>
    </row>
    <row r="26" spans="1:15" x14ac:dyDescent="0.15">
      <c r="A26" s="22"/>
      <c r="B26" s="22"/>
      <c r="C26" s="22"/>
      <c r="D26" s="22"/>
      <c r="E26" s="22"/>
      <c r="F26" s="22"/>
    </row>
    <row r="27" spans="1:15" x14ac:dyDescent="0.15">
      <c r="A27" s="22"/>
      <c r="B27" s="22"/>
      <c r="C27" s="22"/>
      <c r="D27" s="22"/>
      <c r="E27" s="22"/>
      <c r="F27" s="22"/>
    </row>
    <row r="28" spans="1:15" x14ac:dyDescent="0.15">
      <c r="A28" s="22"/>
      <c r="B28" s="22"/>
      <c r="C28" s="22"/>
      <c r="D28" s="22"/>
      <c r="E28" s="22"/>
      <c r="F28" s="22"/>
    </row>
    <row r="29" spans="1:15" x14ac:dyDescent="0.15">
      <c r="A29" s="22"/>
      <c r="B29" s="22"/>
      <c r="C29" s="22"/>
      <c r="D29" s="22"/>
      <c r="E29" s="22"/>
      <c r="F29" s="22"/>
    </row>
    <row r="30" spans="1:15" x14ac:dyDescent="0.15">
      <c r="A30" s="22"/>
      <c r="B30" s="22"/>
      <c r="C30" s="22"/>
      <c r="D30" s="22"/>
      <c r="E30" s="22"/>
      <c r="F30" s="22"/>
    </row>
    <row r="31" spans="1:15" x14ac:dyDescent="0.15">
      <c r="A31" s="22"/>
      <c r="B31" s="22"/>
      <c r="C31" s="22"/>
      <c r="D31" s="22"/>
      <c r="E31" s="22"/>
      <c r="F31" s="22"/>
    </row>
    <row r="32" spans="1:15" x14ac:dyDescent="0.15">
      <c r="A32" s="22"/>
      <c r="B32" s="22"/>
      <c r="C32" s="22"/>
      <c r="D32" s="22"/>
      <c r="E32" s="22"/>
      <c r="F32" s="22"/>
    </row>
    <row r="33" spans="1:6" x14ac:dyDescent="0.15">
      <c r="A33" s="22"/>
      <c r="B33" s="22"/>
      <c r="C33" s="22"/>
      <c r="D33" s="22"/>
      <c r="E33" s="22"/>
      <c r="F33" s="22"/>
    </row>
    <row r="34" spans="1:6" x14ac:dyDescent="0.15">
      <c r="A34" s="22"/>
      <c r="B34" s="22"/>
      <c r="C34" s="22"/>
      <c r="D34" s="22"/>
      <c r="E34" s="22"/>
      <c r="F34" s="22"/>
    </row>
    <row r="35" spans="1:6" x14ac:dyDescent="0.15">
      <c r="A35" s="22"/>
      <c r="B35" s="22"/>
      <c r="C35" s="22"/>
      <c r="D35" s="22"/>
      <c r="E35" s="22"/>
      <c r="F35" s="22"/>
    </row>
    <row r="38" spans="1:6" x14ac:dyDescent="0.15">
      <c r="A38" s="26"/>
    </row>
  </sheetData>
  <mergeCells count="23">
    <mergeCell ref="A18:O18"/>
    <mergeCell ref="A21:B21"/>
    <mergeCell ref="L3:L4"/>
    <mergeCell ref="B3:B4"/>
    <mergeCell ref="C3:C4"/>
    <mergeCell ref="D3:E3"/>
    <mergeCell ref="F3:F4"/>
    <mergeCell ref="A19:O19"/>
    <mergeCell ref="A20:N20"/>
    <mergeCell ref="A16:O16"/>
    <mergeCell ref="A1:O1"/>
    <mergeCell ref="A2:A4"/>
    <mergeCell ref="B2:E2"/>
    <mergeCell ref="F2:I2"/>
    <mergeCell ref="J2:L2"/>
    <mergeCell ref="M2:O2"/>
    <mergeCell ref="M3:M4"/>
    <mergeCell ref="N3:N4"/>
    <mergeCell ref="O3:O4"/>
    <mergeCell ref="G3:G4"/>
    <mergeCell ref="H3:I3"/>
    <mergeCell ref="J3:J4"/>
    <mergeCell ref="K3:K4"/>
  </mergeCells>
  <hyperlinks>
    <hyperlink ref="A21:B21" location="'Table of Contents'!A1" display="Back to table of contents" xr:uid="{00000000-0004-0000-1E00-000000000000}"/>
  </hyperlinks>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Q36"/>
  <sheetViews>
    <sheetView showGridLines="0" zoomScale="75" zoomScaleNormal="75" workbookViewId="0">
      <selection sqref="A1:O1"/>
    </sheetView>
  </sheetViews>
  <sheetFormatPr baseColWidth="10" defaultColWidth="9.1640625" defaultRowHeight="16" x14ac:dyDescent="0.15"/>
  <cols>
    <col min="1" max="1" width="20.6640625" style="11" customWidth="1"/>
    <col min="2" max="15" width="16.6640625" style="11" customWidth="1"/>
    <col min="16" max="16384" width="9.1640625" style="11"/>
  </cols>
  <sheetData>
    <row r="1" spans="1:17" ht="40" customHeight="1" x14ac:dyDescent="0.15">
      <c r="A1" s="71" t="s">
        <v>33</v>
      </c>
      <c r="B1" s="71"/>
      <c r="C1" s="71"/>
      <c r="D1" s="71"/>
      <c r="E1" s="71"/>
      <c r="F1" s="71"/>
      <c r="G1" s="71"/>
      <c r="H1" s="71"/>
      <c r="I1" s="71"/>
      <c r="J1" s="71"/>
      <c r="K1" s="71"/>
      <c r="L1" s="71"/>
      <c r="M1" s="71"/>
      <c r="N1" s="71"/>
      <c r="O1" s="79"/>
      <c r="P1" s="35"/>
      <c r="Q1" s="25"/>
    </row>
    <row r="2" spans="1:17" ht="40" customHeight="1" x14ac:dyDescent="0.15">
      <c r="A2" s="72" t="s">
        <v>0</v>
      </c>
      <c r="B2" s="73" t="s">
        <v>1</v>
      </c>
      <c r="C2" s="73"/>
      <c r="D2" s="73"/>
      <c r="E2" s="73"/>
      <c r="F2" s="73" t="s">
        <v>2</v>
      </c>
      <c r="G2" s="73"/>
      <c r="H2" s="73"/>
      <c r="I2" s="73"/>
      <c r="J2" s="73" t="s">
        <v>3</v>
      </c>
      <c r="K2" s="73"/>
      <c r="L2" s="73"/>
      <c r="M2" s="73" t="s">
        <v>4</v>
      </c>
      <c r="N2" s="73"/>
      <c r="O2" s="85"/>
      <c r="P2" s="9"/>
      <c r="Q2" s="10"/>
    </row>
    <row r="3" spans="1:17" x14ac:dyDescent="0.15">
      <c r="A3" s="72"/>
      <c r="B3" s="76" t="s">
        <v>5</v>
      </c>
      <c r="C3" s="76" t="s">
        <v>6</v>
      </c>
      <c r="D3" s="73" t="s">
        <v>7</v>
      </c>
      <c r="E3" s="73"/>
      <c r="F3" s="73" t="s">
        <v>5</v>
      </c>
      <c r="G3" s="73" t="s">
        <v>6</v>
      </c>
      <c r="H3" s="73" t="s">
        <v>7</v>
      </c>
      <c r="I3" s="73"/>
      <c r="J3" s="73" t="s">
        <v>5</v>
      </c>
      <c r="K3" s="73" t="s">
        <v>6</v>
      </c>
      <c r="L3" s="73" t="s">
        <v>7</v>
      </c>
      <c r="M3" s="73" t="s">
        <v>5</v>
      </c>
      <c r="N3" s="73" t="s">
        <v>6</v>
      </c>
      <c r="O3" s="85" t="s">
        <v>7</v>
      </c>
      <c r="P3" s="9"/>
      <c r="Q3" s="10"/>
    </row>
    <row r="4" spans="1:17" ht="30" customHeight="1" x14ac:dyDescent="0.15">
      <c r="A4" s="72"/>
      <c r="B4" s="77"/>
      <c r="C4" s="77"/>
      <c r="D4" s="12" t="s">
        <v>8</v>
      </c>
      <c r="E4" s="12" t="s">
        <v>9</v>
      </c>
      <c r="F4" s="73"/>
      <c r="G4" s="73"/>
      <c r="H4" s="12" t="s">
        <v>8</v>
      </c>
      <c r="I4" s="12" t="s">
        <v>9</v>
      </c>
      <c r="J4" s="73"/>
      <c r="K4" s="73"/>
      <c r="L4" s="73"/>
      <c r="M4" s="73"/>
      <c r="N4" s="73"/>
      <c r="O4" s="85"/>
      <c r="P4" s="9"/>
      <c r="Q4" s="10"/>
    </row>
    <row r="5" spans="1:17" ht="30" customHeight="1" x14ac:dyDescent="0.15">
      <c r="A5" s="13" t="s">
        <v>10</v>
      </c>
      <c r="B5" s="54">
        <f>SUM(B6:B14)</f>
        <v>1</v>
      </c>
      <c r="C5" s="54">
        <f t="shared" ref="C5:O5" si="0">SUM(C6:C14)</f>
        <v>19514</v>
      </c>
      <c r="D5" s="54">
        <f t="shared" si="0"/>
        <v>21748.400852878465</v>
      </c>
      <c r="E5" s="54">
        <f t="shared" si="0"/>
        <v>4523.4541577825157</v>
      </c>
      <c r="F5" s="54" t="s">
        <v>70</v>
      </c>
      <c r="G5" s="54" t="s">
        <v>70</v>
      </c>
      <c r="H5" s="54" t="s">
        <v>70</v>
      </c>
      <c r="I5" s="54" t="s">
        <v>70</v>
      </c>
      <c r="J5" s="54">
        <f t="shared" si="0"/>
        <v>1</v>
      </c>
      <c r="K5" s="54">
        <f t="shared" si="0"/>
        <v>7739</v>
      </c>
      <c r="L5" s="54">
        <f t="shared" si="0"/>
        <v>898.72068230277182</v>
      </c>
      <c r="M5" s="54">
        <f t="shared" si="0"/>
        <v>2</v>
      </c>
      <c r="N5" s="54">
        <f t="shared" si="0"/>
        <v>73845</v>
      </c>
      <c r="O5" s="55">
        <f t="shared" si="0"/>
        <v>17095.948827292112</v>
      </c>
      <c r="P5" s="37"/>
      <c r="Q5" s="16"/>
    </row>
    <row r="6" spans="1:17" ht="30" customHeight="1" x14ac:dyDescent="0.15">
      <c r="A6" s="17" t="s">
        <v>11</v>
      </c>
      <c r="B6" s="56" t="s">
        <v>70</v>
      </c>
      <c r="C6" s="56" t="s">
        <v>70</v>
      </c>
      <c r="D6" s="56" t="s">
        <v>70</v>
      </c>
      <c r="E6" s="56" t="s">
        <v>70</v>
      </c>
      <c r="F6" s="56" t="s">
        <v>70</v>
      </c>
      <c r="G6" s="56" t="s">
        <v>70</v>
      </c>
      <c r="H6" s="56" t="s">
        <v>70</v>
      </c>
      <c r="I6" s="56" t="s">
        <v>70</v>
      </c>
      <c r="J6" s="56" t="s">
        <v>70</v>
      </c>
      <c r="K6" s="56" t="s">
        <v>70</v>
      </c>
      <c r="L6" s="56" t="s">
        <v>70</v>
      </c>
      <c r="M6" s="56" t="s">
        <v>70</v>
      </c>
      <c r="N6" s="56" t="s">
        <v>70</v>
      </c>
      <c r="O6" s="56" t="s">
        <v>70</v>
      </c>
      <c r="P6" s="38"/>
      <c r="Q6" s="19"/>
    </row>
    <row r="7" spans="1:17" ht="30" customHeight="1" x14ac:dyDescent="0.15">
      <c r="A7" s="17" t="s">
        <v>12</v>
      </c>
      <c r="B7" s="56" t="s">
        <v>70</v>
      </c>
      <c r="C7" s="56" t="s">
        <v>70</v>
      </c>
      <c r="D7" s="56" t="s">
        <v>70</v>
      </c>
      <c r="E7" s="56" t="s">
        <v>70</v>
      </c>
      <c r="F7" s="56" t="s">
        <v>70</v>
      </c>
      <c r="G7" s="56" t="s">
        <v>70</v>
      </c>
      <c r="H7" s="56" t="s">
        <v>70</v>
      </c>
      <c r="I7" s="56" t="s">
        <v>70</v>
      </c>
      <c r="J7" s="56" t="s">
        <v>70</v>
      </c>
      <c r="K7" s="56" t="s">
        <v>70</v>
      </c>
      <c r="L7" s="56" t="s">
        <v>70</v>
      </c>
      <c r="M7" s="56" t="s">
        <v>70</v>
      </c>
      <c r="N7" s="56" t="s">
        <v>70</v>
      </c>
      <c r="O7" s="56" t="s">
        <v>70</v>
      </c>
      <c r="P7" s="38"/>
      <c r="Q7" s="19"/>
    </row>
    <row r="8" spans="1:17" ht="30" customHeight="1" x14ac:dyDescent="0.15">
      <c r="A8" s="17" t="s">
        <v>13</v>
      </c>
      <c r="B8" s="56" t="s">
        <v>70</v>
      </c>
      <c r="C8" s="56" t="s">
        <v>70</v>
      </c>
      <c r="D8" s="56" t="s">
        <v>70</v>
      </c>
      <c r="E8" s="56" t="s">
        <v>70</v>
      </c>
      <c r="F8" s="56" t="s">
        <v>70</v>
      </c>
      <c r="G8" s="56" t="s">
        <v>70</v>
      </c>
      <c r="H8" s="56" t="s">
        <v>70</v>
      </c>
      <c r="I8" s="56" t="s">
        <v>70</v>
      </c>
      <c r="J8" s="56" t="s">
        <v>70</v>
      </c>
      <c r="K8" s="56" t="s">
        <v>70</v>
      </c>
      <c r="L8" s="56" t="s">
        <v>70</v>
      </c>
      <c r="M8" s="56" t="s">
        <v>70</v>
      </c>
      <c r="N8" s="56" t="s">
        <v>70</v>
      </c>
      <c r="O8" s="56" t="s">
        <v>70</v>
      </c>
      <c r="P8" s="38"/>
      <c r="Q8" s="19"/>
    </row>
    <row r="9" spans="1:17" ht="30" customHeight="1" x14ac:dyDescent="0.15">
      <c r="A9" s="17" t="s">
        <v>14</v>
      </c>
      <c r="B9" s="56">
        <v>1</v>
      </c>
      <c r="C9" s="56">
        <v>19514</v>
      </c>
      <c r="D9" s="56">
        <v>21748.400852878465</v>
      </c>
      <c r="E9" s="56">
        <v>4523.4541577825157</v>
      </c>
      <c r="F9" s="56" t="s">
        <v>70</v>
      </c>
      <c r="G9" s="56" t="s">
        <v>70</v>
      </c>
      <c r="H9" s="56" t="s">
        <v>70</v>
      </c>
      <c r="I9" s="56" t="s">
        <v>70</v>
      </c>
      <c r="J9" s="56" t="s">
        <v>70</v>
      </c>
      <c r="K9" s="56" t="s">
        <v>70</v>
      </c>
      <c r="L9" s="56" t="s">
        <v>70</v>
      </c>
      <c r="M9" s="56" t="s">
        <v>70</v>
      </c>
      <c r="N9" s="56" t="s">
        <v>70</v>
      </c>
      <c r="O9" s="56" t="s">
        <v>70</v>
      </c>
      <c r="P9" s="38"/>
      <c r="Q9" s="19"/>
    </row>
    <row r="10" spans="1:17" ht="30" customHeight="1" x14ac:dyDescent="0.15">
      <c r="A10" s="17" t="s">
        <v>15</v>
      </c>
      <c r="B10" s="56" t="s">
        <v>70</v>
      </c>
      <c r="C10" s="56" t="s">
        <v>70</v>
      </c>
      <c r="D10" s="56" t="s">
        <v>70</v>
      </c>
      <c r="E10" s="56" t="s">
        <v>70</v>
      </c>
      <c r="F10" s="56" t="s">
        <v>70</v>
      </c>
      <c r="G10" s="56" t="s">
        <v>70</v>
      </c>
      <c r="H10" s="56" t="s">
        <v>70</v>
      </c>
      <c r="I10" s="56" t="s">
        <v>70</v>
      </c>
      <c r="J10" s="56" t="s">
        <v>70</v>
      </c>
      <c r="K10" s="56" t="s">
        <v>70</v>
      </c>
      <c r="L10" s="56" t="s">
        <v>70</v>
      </c>
      <c r="M10" s="56" t="s">
        <v>70</v>
      </c>
      <c r="N10" s="56" t="s">
        <v>70</v>
      </c>
      <c r="O10" s="56" t="s">
        <v>70</v>
      </c>
      <c r="P10" s="38"/>
      <c r="Q10" s="19"/>
    </row>
    <row r="11" spans="1:17" ht="30" customHeight="1" x14ac:dyDescent="0.15">
      <c r="A11" s="17" t="s">
        <v>69</v>
      </c>
      <c r="B11" s="56" t="s">
        <v>70</v>
      </c>
      <c r="C11" s="56" t="s">
        <v>70</v>
      </c>
      <c r="D11" s="56" t="s">
        <v>70</v>
      </c>
      <c r="E11" s="56" t="s">
        <v>70</v>
      </c>
      <c r="F11" s="56" t="s">
        <v>70</v>
      </c>
      <c r="G11" s="56" t="s">
        <v>70</v>
      </c>
      <c r="H11" s="56" t="s">
        <v>70</v>
      </c>
      <c r="I11" s="56" t="s">
        <v>70</v>
      </c>
      <c r="J11" s="56" t="s">
        <v>70</v>
      </c>
      <c r="K11" s="56" t="s">
        <v>70</v>
      </c>
      <c r="L11" s="56" t="s">
        <v>70</v>
      </c>
      <c r="M11" s="56">
        <v>1</v>
      </c>
      <c r="N11" s="56">
        <v>29240</v>
      </c>
      <c r="O11" s="57">
        <v>11286.780383795309</v>
      </c>
      <c r="P11" s="38"/>
      <c r="Q11" s="19"/>
    </row>
    <row r="12" spans="1:17" ht="30" customHeight="1" x14ac:dyDescent="0.15">
      <c r="A12" s="17" t="s">
        <v>16</v>
      </c>
      <c r="B12" s="56" t="s">
        <v>70</v>
      </c>
      <c r="C12" s="56" t="s">
        <v>70</v>
      </c>
      <c r="D12" s="56" t="s">
        <v>70</v>
      </c>
      <c r="E12" s="56" t="s">
        <v>70</v>
      </c>
      <c r="F12" s="56" t="s">
        <v>70</v>
      </c>
      <c r="G12" s="56" t="s">
        <v>70</v>
      </c>
      <c r="H12" s="56" t="s">
        <v>70</v>
      </c>
      <c r="I12" s="56" t="s">
        <v>70</v>
      </c>
      <c r="J12" s="56" t="s">
        <v>70</v>
      </c>
      <c r="K12" s="56" t="s">
        <v>70</v>
      </c>
      <c r="L12" s="56" t="s">
        <v>70</v>
      </c>
      <c r="M12" s="56">
        <v>1</v>
      </c>
      <c r="N12" s="56">
        <v>44605</v>
      </c>
      <c r="O12" s="57">
        <v>5809.168443496802</v>
      </c>
      <c r="P12" s="38"/>
      <c r="Q12" s="19"/>
    </row>
    <row r="13" spans="1:17" ht="30" customHeight="1" x14ac:dyDescent="0.15">
      <c r="A13" s="17" t="s">
        <v>17</v>
      </c>
      <c r="B13" s="56" t="s">
        <v>70</v>
      </c>
      <c r="C13" s="56" t="s">
        <v>70</v>
      </c>
      <c r="D13" s="56" t="s">
        <v>70</v>
      </c>
      <c r="E13" s="56" t="s">
        <v>70</v>
      </c>
      <c r="F13" s="56" t="s">
        <v>70</v>
      </c>
      <c r="G13" s="56" t="s">
        <v>70</v>
      </c>
      <c r="H13" s="56" t="s">
        <v>70</v>
      </c>
      <c r="I13" s="56" t="s">
        <v>70</v>
      </c>
      <c r="J13" s="56" t="s">
        <v>70</v>
      </c>
      <c r="K13" s="56" t="s">
        <v>70</v>
      </c>
      <c r="L13" s="56" t="s">
        <v>70</v>
      </c>
      <c r="M13" s="56" t="s">
        <v>70</v>
      </c>
      <c r="N13" s="56" t="s">
        <v>70</v>
      </c>
      <c r="O13" s="56" t="s">
        <v>70</v>
      </c>
      <c r="P13" s="38"/>
      <c r="Q13" s="19"/>
    </row>
    <row r="14" spans="1:17" ht="30" customHeight="1" x14ac:dyDescent="0.15">
      <c r="A14" s="17" t="s">
        <v>18</v>
      </c>
      <c r="B14" s="56" t="s">
        <v>70</v>
      </c>
      <c r="C14" s="56" t="s">
        <v>70</v>
      </c>
      <c r="D14" s="56" t="s">
        <v>70</v>
      </c>
      <c r="E14" s="56" t="s">
        <v>70</v>
      </c>
      <c r="F14" s="56" t="s">
        <v>70</v>
      </c>
      <c r="G14" s="56" t="s">
        <v>70</v>
      </c>
      <c r="H14" s="56" t="s">
        <v>70</v>
      </c>
      <c r="I14" s="56" t="s">
        <v>70</v>
      </c>
      <c r="J14" s="56">
        <v>1</v>
      </c>
      <c r="K14" s="56">
        <v>7739</v>
      </c>
      <c r="L14" s="56">
        <v>898.72068230277182</v>
      </c>
      <c r="M14" s="56" t="s">
        <v>70</v>
      </c>
      <c r="N14" s="56" t="s">
        <v>70</v>
      </c>
      <c r="O14" s="56" t="s">
        <v>70</v>
      </c>
      <c r="P14" s="38"/>
      <c r="Q14" s="19"/>
    </row>
    <row r="15" spans="1:17" x14ac:dyDescent="0.15">
      <c r="A15" s="21"/>
      <c r="B15" s="22"/>
      <c r="C15" s="22"/>
      <c r="D15" s="22"/>
      <c r="E15" s="22"/>
      <c r="F15" s="22"/>
      <c r="G15" s="22"/>
      <c r="H15" s="22"/>
      <c r="I15" s="22"/>
      <c r="J15" s="22"/>
      <c r="K15" s="22"/>
      <c r="L15" s="22"/>
      <c r="M15" s="22"/>
      <c r="N15" s="22"/>
      <c r="O15" s="22"/>
    </row>
    <row r="16" spans="1:17" ht="12.75" customHeight="1" x14ac:dyDescent="0.15">
      <c r="A16" s="78" t="s">
        <v>111</v>
      </c>
      <c r="B16" s="78"/>
      <c r="C16" s="78"/>
      <c r="D16" s="78"/>
      <c r="E16" s="78"/>
      <c r="F16" s="78"/>
      <c r="G16" s="78"/>
      <c r="H16" s="78"/>
      <c r="I16" s="78"/>
      <c r="J16" s="78"/>
      <c r="K16" s="78"/>
      <c r="L16" s="78"/>
      <c r="M16" s="78"/>
      <c r="N16" s="78"/>
      <c r="O16" s="78"/>
    </row>
    <row r="17" spans="1:6" x14ac:dyDescent="0.15">
      <c r="A17" s="24"/>
      <c r="B17" s="24"/>
      <c r="C17" s="24"/>
      <c r="D17" s="24"/>
      <c r="E17" s="24"/>
      <c r="F17" s="24"/>
    </row>
    <row r="18" spans="1:6" ht="30" customHeight="1" x14ac:dyDescent="0.15">
      <c r="A18" s="74" t="s">
        <v>152</v>
      </c>
      <c r="B18" s="74"/>
      <c r="C18" s="22"/>
      <c r="D18" s="27"/>
      <c r="E18" s="22"/>
      <c r="F18" s="22"/>
    </row>
    <row r="19" spans="1:6" x14ac:dyDescent="0.15">
      <c r="A19" s="22"/>
      <c r="B19" s="22"/>
      <c r="C19" s="22"/>
      <c r="D19" s="22"/>
      <c r="E19" s="22"/>
      <c r="F19" s="22"/>
    </row>
    <row r="20" spans="1:6" x14ac:dyDescent="0.15">
      <c r="A20" s="22"/>
      <c r="B20" s="22"/>
      <c r="C20" s="22"/>
      <c r="D20" s="22"/>
      <c r="E20" s="22"/>
    </row>
    <row r="21" spans="1:6" x14ac:dyDescent="0.15">
      <c r="A21" s="22"/>
      <c r="B21" s="22"/>
      <c r="C21" s="22"/>
      <c r="D21" s="22"/>
      <c r="E21" s="22"/>
      <c r="F21" s="22"/>
    </row>
    <row r="22" spans="1:6" x14ac:dyDescent="0.15">
      <c r="A22" s="22"/>
      <c r="B22" s="22"/>
      <c r="C22" s="22"/>
      <c r="D22" s="22"/>
      <c r="E22" s="22"/>
      <c r="F22" s="22"/>
    </row>
    <row r="23" spans="1:6" x14ac:dyDescent="0.15">
      <c r="A23" s="22"/>
      <c r="B23" s="22"/>
      <c r="C23" s="22"/>
      <c r="D23" s="22"/>
      <c r="E23" s="22"/>
      <c r="F23" s="22"/>
    </row>
    <row r="24" spans="1:6" x14ac:dyDescent="0.15">
      <c r="A24" s="22"/>
      <c r="B24" s="22"/>
      <c r="C24" s="22"/>
      <c r="D24" s="22"/>
      <c r="E24" s="22"/>
      <c r="F24" s="22"/>
    </row>
    <row r="25" spans="1:6" x14ac:dyDescent="0.15">
      <c r="A25" s="22"/>
      <c r="B25" s="22"/>
      <c r="C25" s="22"/>
      <c r="D25" s="22"/>
      <c r="E25" s="22"/>
      <c r="F25" s="22"/>
    </row>
    <row r="26" spans="1:6" x14ac:dyDescent="0.15">
      <c r="A26" s="22"/>
      <c r="B26" s="22"/>
      <c r="C26" s="22"/>
      <c r="D26" s="22"/>
      <c r="E26" s="22"/>
      <c r="F26" s="22"/>
    </row>
    <row r="27" spans="1:6" x14ac:dyDescent="0.15">
      <c r="A27" s="22"/>
      <c r="B27" s="22"/>
      <c r="C27" s="22"/>
      <c r="D27" s="22"/>
      <c r="E27" s="22"/>
      <c r="F27" s="22"/>
    </row>
    <row r="28" spans="1:6" x14ac:dyDescent="0.15">
      <c r="A28" s="22"/>
      <c r="B28" s="22"/>
      <c r="C28" s="22"/>
      <c r="D28" s="22"/>
      <c r="E28" s="22"/>
      <c r="F28" s="22"/>
    </row>
    <row r="29" spans="1:6" x14ac:dyDescent="0.15">
      <c r="A29" s="22"/>
      <c r="B29" s="22"/>
      <c r="C29" s="22"/>
      <c r="D29" s="22"/>
      <c r="E29" s="22"/>
      <c r="F29" s="22"/>
    </row>
    <row r="30" spans="1:6" x14ac:dyDescent="0.15">
      <c r="A30" s="22"/>
      <c r="B30" s="22"/>
      <c r="C30" s="22"/>
      <c r="D30" s="22"/>
      <c r="E30" s="22"/>
      <c r="F30" s="22"/>
    </row>
    <row r="31" spans="1:6" x14ac:dyDescent="0.15">
      <c r="A31" s="22"/>
      <c r="B31" s="22"/>
      <c r="C31" s="22"/>
      <c r="D31" s="22"/>
      <c r="E31" s="22"/>
      <c r="F31" s="22"/>
    </row>
    <row r="32" spans="1:6" x14ac:dyDescent="0.15">
      <c r="A32" s="22"/>
      <c r="B32" s="22"/>
      <c r="C32" s="22"/>
      <c r="D32" s="22"/>
      <c r="E32" s="22"/>
      <c r="F32" s="22"/>
    </row>
    <row r="33" spans="1:6" x14ac:dyDescent="0.15">
      <c r="A33" s="22"/>
      <c r="B33" s="22"/>
      <c r="C33" s="22"/>
      <c r="D33" s="22"/>
      <c r="E33" s="22"/>
      <c r="F33" s="22"/>
    </row>
    <row r="36" spans="1:6" x14ac:dyDescent="0.15">
      <c r="A36" s="26"/>
    </row>
  </sheetData>
  <mergeCells count="20">
    <mergeCell ref="K3:K4"/>
    <mergeCell ref="L3:L4"/>
    <mergeCell ref="B3:B4"/>
    <mergeCell ref="C3:C4"/>
    <mergeCell ref="D3:E3"/>
    <mergeCell ref="F3:F4"/>
    <mergeCell ref="A16:O16"/>
    <mergeCell ref="A18:B18"/>
    <mergeCell ref="A1:O1"/>
    <mergeCell ref="A2:A4"/>
    <mergeCell ref="B2:E2"/>
    <mergeCell ref="F2:I2"/>
    <mergeCell ref="J2:L2"/>
    <mergeCell ref="M2:O2"/>
    <mergeCell ref="M3:M4"/>
    <mergeCell ref="N3:N4"/>
    <mergeCell ref="O3:O4"/>
    <mergeCell ref="G3:G4"/>
    <mergeCell ref="H3:I3"/>
    <mergeCell ref="J3:J4"/>
  </mergeCells>
  <hyperlinks>
    <hyperlink ref="A18:B18" location="'Table of Contents'!A1" display="Back to table of contents" xr:uid="{00000000-0004-0000-1F00-000000000000}"/>
  </hyperlink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T38"/>
  <sheetViews>
    <sheetView showGridLines="0" zoomScale="75" zoomScaleNormal="75" workbookViewId="0">
      <selection sqref="A1:O1"/>
    </sheetView>
  </sheetViews>
  <sheetFormatPr baseColWidth="10" defaultColWidth="9.1640625" defaultRowHeight="16" x14ac:dyDescent="0.15"/>
  <cols>
    <col min="1" max="1" width="20.6640625" style="11" customWidth="1"/>
    <col min="2" max="15" width="16.6640625" style="11" customWidth="1"/>
    <col min="16" max="16" width="12.33203125" style="11" bestFit="1" customWidth="1"/>
    <col min="17" max="17" width="15.5" style="11" bestFit="1" customWidth="1"/>
    <col min="18" max="18" width="9.1640625" style="11"/>
    <col min="19" max="19" width="11" style="11" bestFit="1" customWidth="1"/>
    <col min="20" max="16384" width="9.1640625" style="11"/>
  </cols>
  <sheetData>
    <row r="1" spans="1:20" ht="40" customHeight="1" x14ac:dyDescent="0.15">
      <c r="A1" s="71" t="s">
        <v>148</v>
      </c>
      <c r="B1" s="71"/>
      <c r="C1" s="71"/>
      <c r="D1" s="71"/>
      <c r="E1" s="71"/>
      <c r="F1" s="71"/>
      <c r="G1" s="71"/>
      <c r="H1" s="71"/>
      <c r="I1" s="71"/>
      <c r="J1" s="71"/>
      <c r="K1" s="71"/>
      <c r="L1" s="71"/>
      <c r="M1" s="71"/>
      <c r="N1" s="71"/>
      <c r="O1" s="79"/>
      <c r="P1" s="35"/>
      <c r="Q1" s="25"/>
    </row>
    <row r="2" spans="1:20" ht="40" customHeight="1" x14ac:dyDescent="0.15">
      <c r="A2" s="72" t="s">
        <v>0</v>
      </c>
      <c r="B2" s="73" t="s">
        <v>1</v>
      </c>
      <c r="C2" s="73"/>
      <c r="D2" s="73"/>
      <c r="E2" s="73"/>
      <c r="F2" s="73" t="s">
        <v>2</v>
      </c>
      <c r="G2" s="73"/>
      <c r="H2" s="73"/>
      <c r="I2" s="73"/>
      <c r="J2" s="73" t="s">
        <v>3</v>
      </c>
      <c r="K2" s="73"/>
      <c r="L2" s="73"/>
      <c r="M2" s="73" t="s">
        <v>4</v>
      </c>
      <c r="N2" s="73"/>
      <c r="O2" s="85"/>
      <c r="P2" s="9"/>
      <c r="Q2" s="10"/>
    </row>
    <row r="3" spans="1:20" x14ac:dyDescent="0.15">
      <c r="A3" s="72"/>
      <c r="B3" s="76" t="s">
        <v>5</v>
      </c>
      <c r="C3" s="76" t="s">
        <v>6</v>
      </c>
      <c r="D3" s="73" t="s">
        <v>138</v>
      </c>
      <c r="E3" s="73"/>
      <c r="F3" s="73" t="s">
        <v>5</v>
      </c>
      <c r="G3" s="73" t="s">
        <v>6</v>
      </c>
      <c r="H3" s="73" t="s">
        <v>7</v>
      </c>
      <c r="I3" s="73"/>
      <c r="J3" s="73" t="s">
        <v>5</v>
      </c>
      <c r="K3" s="73" t="s">
        <v>6</v>
      </c>
      <c r="L3" s="73" t="s">
        <v>7</v>
      </c>
      <c r="M3" s="73" t="s">
        <v>5</v>
      </c>
      <c r="N3" s="73" t="s">
        <v>6</v>
      </c>
      <c r="O3" s="85" t="s">
        <v>7</v>
      </c>
      <c r="P3" s="9"/>
      <c r="Q3" s="10"/>
    </row>
    <row r="4" spans="1:20" ht="30" customHeight="1" x14ac:dyDescent="0.15">
      <c r="A4" s="72"/>
      <c r="B4" s="77"/>
      <c r="C4" s="77"/>
      <c r="D4" s="12" t="s">
        <v>8</v>
      </c>
      <c r="E4" s="12" t="s">
        <v>9</v>
      </c>
      <c r="F4" s="73"/>
      <c r="G4" s="73"/>
      <c r="H4" s="12" t="s">
        <v>8</v>
      </c>
      <c r="I4" s="12" t="s">
        <v>9</v>
      </c>
      <c r="J4" s="73"/>
      <c r="K4" s="73"/>
      <c r="L4" s="73"/>
      <c r="M4" s="73"/>
      <c r="N4" s="73"/>
      <c r="O4" s="85"/>
      <c r="P4" s="9"/>
      <c r="Q4" s="10"/>
    </row>
    <row r="5" spans="1:20" ht="30" customHeight="1" x14ac:dyDescent="0.15">
      <c r="A5" s="13" t="s">
        <v>10</v>
      </c>
      <c r="B5" s="14">
        <f>SUM(B6:B14)</f>
        <v>6</v>
      </c>
      <c r="C5" s="14">
        <f t="shared" ref="C5:O5" si="0">SUM(C6:C14)</f>
        <v>46755</v>
      </c>
      <c r="D5" s="47">
        <f t="shared" si="0"/>
        <v>26204.129464285714</v>
      </c>
      <c r="E5" s="47">
        <f t="shared" si="0"/>
        <v>19007.660714285714</v>
      </c>
      <c r="F5" s="14">
        <f t="shared" si="0"/>
        <v>1</v>
      </c>
      <c r="G5" s="14">
        <f t="shared" si="0"/>
        <v>37524</v>
      </c>
      <c r="H5" s="47">
        <f t="shared" si="0"/>
        <v>13515.625</v>
      </c>
      <c r="I5" s="47">
        <f t="shared" si="0"/>
        <v>3596.5401785714289</v>
      </c>
      <c r="J5" s="14">
        <f t="shared" si="0"/>
        <v>39</v>
      </c>
      <c r="K5" s="14">
        <f t="shared" si="0"/>
        <v>188145</v>
      </c>
      <c r="L5" s="47">
        <f t="shared" si="0"/>
        <v>57539.553571428572</v>
      </c>
      <c r="M5" s="14">
        <f t="shared" si="0"/>
        <v>5</v>
      </c>
      <c r="N5" s="14">
        <f t="shared" si="0"/>
        <v>11171</v>
      </c>
      <c r="O5" s="58">
        <f t="shared" si="0"/>
        <v>7088.1702008928578</v>
      </c>
      <c r="P5" s="37"/>
      <c r="Q5" s="16"/>
    </row>
    <row r="6" spans="1:20" ht="30" customHeight="1" x14ac:dyDescent="0.15">
      <c r="A6" s="17" t="s">
        <v>11</v>
      </c>
      <c r="B6" s="20" t="s">
        <v>70</v>
      </c>
      <c r="C6" s="20" t="s">
        <v>70</v>
      </c>
      <c r="D6" s="48" t="s">
        <v>70</v>
      </c>
      <c r="E6" s="48" t="s">
        <v>70</v>
      </c>
      <c r="F6" s="20" t="s">
        <v>70</v>
      </c>
      <c r="G6" s="20" t="s">
        <v>70</v>
      </c>
      <c r="H6" s="48" t="s">
        <v>70</v>
      </c>
      <c r="I6" s="48" t="s">
        <v>70</v>
      </c>
      <c r="J6" s="20">
        <v>11</v>
      </c>
      <c r="K6" s="20">
        <v>52295</v>
      </c>
      <c r="L6" s="48">
        <v>11261.642299107143</v>
      </c>
      <c r="M6" s="20">
        <v>1</v>
      </c>
      <c r="N6" s="20">
        <v>372</v>
      </c>
      <c r="O6" s="59">
        <v>44.059151785714285</v>
      </c>
      <c r="P6" s="38"/>
      <c r="Q6" s="19"/>
    </row>
    <row r="7" spans="1:20" ht="30" customHeight="1" x14ac:dyDescent="0.15">
      <c r="A7" s="17" t="s">
        <v>12</v>
      </c>
      <c r="B7" s="20">
        <v>1</v>
      </c>
      <c r="C7" s="20">
        <v>20</v>
      </c>
      <c r="D7" s="48">
        <v>17.633928571428573</v>
      </c>
      <c r="E7" s="48">
        <v>9.3381696428571441</v>
      </c>
      <c r="F7" s="20" t="s">
        <v>70</v>
      </c>
      <c r="G7" s="20" t="s">
        <v>70</v>
      </c>
      <c r="H7" s="48" t="s">
        <v>70</v>
      </c>
      <c r="I7" s="48" t="s">
        <v>70</v>
      </c>
      <c r="J7" s="20">
        <v>7</v>
      </c>
      <c r="K7" s="20">
        <v>10620</v>
      </c>
      <c r="L7" s="48">
        <v>808.62611607142856</v>
      </c>
      <c r="M7" s="20" t="s">
        <v>70</v>
      </c>
      <c r="N7" s="48" t="s">
        <v>70</v>
      </c>
      <c r="O7" s="48" t="s">
        <v>70</v>
      </c>
      <c r="P7" s="38"/>
      <c r="Q7" s="19"/>
    </row>
    <row r="8" spans="1:20" ht="30" customHeight="1" x14ac:dyDescent="0.15">
      <c r="A8" s="17" t="s">
        <v>13</v>
      </c>
      <c r="B8" s="20">
        <v>3</v>
      </c>
      <c r="C8" s="20">
        <v>30694</v>
      </c>
      <c r="D8" s="48">
        <v>19274.107142857141</v>
      </c>
      <c r="E8" s="48">
        <v>13849.274553571429</v>
      </c>
      <c r="F8" s="20" t="s">
        <v>70</v>
      </c>
      <c r="G8" s="20" t="s">
        <v>70</v>
      </c>
      <c r="H8" s="48" t="s">
        <v>70</v>
      </c>
      <c r="I8" s="48" t="s">
        <v>70</v>
      </c>
      <c r="J8" s="20">
        <v>2</v>
      </c>
      <c r="K8" s="20">
        <v>23606</v>
      </c>
      <c r="L8" s="48">
        <v>11630.783482142859</v>
      </c>
      <c r="M8" s="20">
        <v>1</v>
      </c>
      <c r="N8" s="20">
        <v>2467</v>
      </c>
      <c r="O8" s="59">
        <v>5192.5223214285716</v>
      </c>
      <c r="P8" s="38"/>
      <c r="Q8" s="19"/>
    </row>
    <row r="9" spans="1:20" ht="30" customHeight="1" x14ac:dyDescent="0.15">
      <c r="A9" s="17" t="s">
        <v>14</v>
      </c>
      <c r="B9" s="20" t="s">
        <v>70</v>
      </c>
      <c r="C9" s="20" t="s">
        <v>70</v>
      </c>
      <c r="D9" s="48" t="s">
        <v>70</v>
      </c>
      <c r="E9" s="48" t="s">
        <v>70</v>
      </c>
      <c r="F9" s="20">
        <v>1</v>
      </c>
      <c r="G9" s="20">
        <v>37524</v>
      </c>
      <c r="H9" s="48">
        <v>13515.625</v>
      </c>
      <c r="I9" s="48">
        <v>3596.5401785714289</v>
      </c>
      <c r="J9" s="20" t="s">
        <v>70</v>
      </c>
      <c r="K9" s="48" t="s">
        <v>70</v>
      </c>
      <c r="L9" s="48" t="s">
        <v>70</v>
      </c>
      <c r="M9" s="20">
        <v>1</v>
      </c>
      <c r="N9" s="20">
        <v>656</v>
      </c>
      <c r="O9" s="59">
        <v>844.29185267857144</v>
      </c>
      <c r="P9" s="38"/>
      <c r="Q9" s="19"/>
      <c r="S9" s="25"/>
      <c r="T9" s="25"/>
    </row>
    <row r="10" spans="1:20" ht="30" customHeight="1" x14ac:dyDescent="0.15">
      <c r="A10" s="17" t="s">
        <v>15</v>
      </c>
      <c r="B10" s="20" t="s">
        <v>70</v>
      </c>
      <c r="C10" s="20" t="s">
        <v>70</v>
      </c>
      <c r="D10" s="48" t="s">
        <v>70</v>
      </c>
      <c r="E10" s="48" t="s">
        <v>70</v>
      </c>
      <c r="F10" s="20" t="s">
        <v>70</v>
      </c>
      <c r="G10" s="20" t="s">
        <v>70</v>
      </c>
      <c r="H10" s="48" t="s">
        <v>70</v>
      </c>
      <c r="I10" s="48" t="s">
        <v>70</v>
      </c>
      <c r="J10" s="20">
        <v>7</v>
      </c>
      <c r="K10" s="20">
        <v>34176</v>
      </c>
      <c r="L10" s="48">
        <v>21114.21875</v>
      </c>
      <c r="M10" s="20" t="s">
        <v>70</v>
      </c>
      <c r="N10" s="48" t="s">
        <v>70</v>
      </c>
      <c r="O10" s="48" t="s">
        <v>70</v>
      </c>
      <c r="P10" s="38"/>
      <c r="Q10" s="19"/>
      <c r="S10" s="25"/>
      <c r="T10" s="25"/>
    </row>
    <row r="11" spans="1:20" ht="30" customHeight="1" x14ac:dyDescent="0.15">
      <c r="A11" s="17" t="s">
        <v>69</v>
      </c>
      <c r="B11" s="20">
        <v>1</v>
      </c>
      <c r="C11" s="20">
        <v>15857</v>
      </c>
      <c r="D11" s="48">
        <v>4191.9642857142862</v>
      </c>
      <c r="E11" s="48">
        <v>3016.2075892857142</v>
      </c>
      <c r="F11" s="20" t="s">
        <v>70</v>
      </c>
      <c r="G11" s="20" t="s">
        <v>70</v>
      </c>
      <c r="H11" s="48" t="s">
        <v>70</v>
      </c>
      <c r="I11" s="48" t="s">
        <v>70</v>
      </c>
      <c r="J11" s="20">
        <v>2</v>
      </c>
      <c r="K11" s="20">
        <v>28099</v>
      </c>
      <c r="L11" s="48">
        <v>9419.5496651785706</v>
      </c>
      <c r="M11" s="20" t="s">
        <v>70</v>
      </c>
      <c r="N11" s="48" t="s">
        <v>70</v>
      </c>
      <c r="O11" s="48" t="s">
        <v>70</v>
      </c>
      <c r="P11" s="38"/>
      <c r="Q11" s="19"/>
      <c r="S11" s="18"/>
      <c r="T11" s="25"/>
    </row>
    <row r="12" spans="1:20" ht="30" customHeight="1" x14ac:dyDescent="0.15">
      <c r="A12" s="17" t="s">
        <v>16</v>
      </c>
      <c r="B12" s="20" t="s">
        <v>70</v>
      </c>
      <c r="C12" s="20" t="s">
        <v>70</v>
      </c>
      <c r="D12" s="48" t="s">
        <v>70</v>
      </c>
      <c r="E12" s="48" t="s">
        <v>70</v>
      </c>
      <c r="F12" s="20" t="s">
        <v>70</v>
      </c>
      <c r="G12" s="20" t="s">
        <v>70</v>
      </c>
      <c r="H12" s="48" t="s">
        <v>70</v>
      </c>
      <c r="I12" s="48" t="s">
        <v>70</v>
      </c>
      <c r="J12" s="20">
        <v>9</v>
      </c>
      <c r="K12" s="20">
        <v>39336</v>
      </c>
      <c r="L12" s="48">
        <v>3301.0814732142858</v>
      </c>
      <c r="M12" s="20">
        <v>2</v>
      </c>
      <c r="N12" s="20">
        <v>7676</v>
      </c>
      <c r="O12" s="59">
        <v>1007.296875</v>
      </c>
      <c r="P12" s="38"/>
      <c r="Q12" s="19"/>
      <c r="S12" s="25"/>
      <c r="T12" s="25"/>
    </row>
    <row r="13" spans="1:20" ht="30" customHeight="1" x14ac:dyDescent="0.15">
      <c r="A13" s="17" t="s">
        <v>17</v>
      </c>
      <c r="B13" s="20">
        <v>1</v>
      </c>
      <c r="C13" s="20">
        <v>184</v>
      </c>
      <c r="D13" s="48">
        <v>2720.4241071428573</v>
      </c>
      <c r="E13" s="48">
        <v>2132.8404017857142</v>
      </c>
      <c r="F13" s="20" t="s">
        <v>70</v>
      </c>
      <c r="G13" s="20" t="s">
        <v>70</v>
      </c>
      <c r="H13" s="48" t="s">
        <v>70</v>
      </c>
      <c r="I13" s="48" t="s">
        <v>70</v>
      </c>
      <c r="J13" s="20">
        <v>1</v>
      </c>
      <c r="K13" s="20">
        <v>13</v>
      </c>
      <c r="L13" s="48">
        <v>3.651785714285714</v>
      </c>
      <c r="M13" s="20" t="s">
        <v>70</v>
      </c>
      <c r="N13" s="48" t="s">
        <v>70</v>
      </c>
      <c r="O13" s="48" t="s">
        <v>70</v>
      </c>
      <c r="P13" s="38"/>
      <c r="Q13" s="19"/>
      <c r="S13" s="25"/>
      <c r="T13" s="25"/>
    </row>
    <row r="14" spans="1:20" ht="30" customHeight="1" x14ac:dyDescent="0.15">
      <c r="A14" s="17" t="s">
        <v>18</v>
      </c>
      <c r="B14" s="20" t="s">
        <v>70</v>
      </c>
      <c r="C14" s="20" t="s">
        <v>70</v>
      </c>
      <c r="D14" s="48" t="s">
        <v>70</v>
      </c>
      <c r="E14" s="48" t="s">
        <v>70</v>
      </c>
      <c r="F14" s="20" t="s">
        <v>70</v>
      </c>
      <c r="G14" s="20" t="s">
        <v>70</v>
      </c>
      <c r="H14" s="48" t="s">
        <v>70</v>
      </c>
      <c r="I14" s="48" t="s">
        <v>70</v>
      </c>
      <c r="J14" s="20" t="s">
        <v>70</v>
      </c>
      <c r="K14" s="48" t="s">
        <v>70</v>
      </c>
      <c r="L14" s="48" t="s">
        <v>70</v>
      </c>
      <c r="M14" s="20" t="s">
        <v>70</v>
      </c>
      <c r="N14" s="48" t="s">
        <v>70</v>
      </c>
      <c r="O14" s="48" t="s">
        <v>70</v>
      </c>
      <c r="P14" s="38"/>
      <c r="Q14" s="19"/>
    </row>
    <row r="15" spans="1:20" x14ac:dyDescent="0.15">
      <c r="A15" s="21"/>
      <c r="B15" s="22"/>
      <c r="C15" s="22"/>
      <c r="D15" s="22"/>
      <c r="E15" s="22"/>
      <c r="F15" s="22"/>
      <c r="G15" s="22"/>
      <c r="H15" s="22"/>
      <c r="I15" s="22"/>
      <c r="J15" s="22"/>
      <c r="K15" s="22"/>
      <c r="L15" s="22"/>
      <c r="M15" s="22"/>
      <c r="N15" s="22"/>
      <c r="O15" s="22"/>
    </row>
    <row r="16" spans="1:20" ht="12.75" customHeight="1" x14ac:dyDescent="0.15">
      <c r="A16" s="78" t="s">
        <v>111</v>
      </c>
      <c r="B16" s="78"/>
      <c r="C16" s="78"/>
      <c r="D16" s="78"/>
      <c r="E16" s="78"/>
      <c r="F16" s="78"/>
      <c r="G16" s="78"/>
      <c r="H16" s="78"/>
      <c r="I16" s="78"/>
      <c r="J16" s="78"/>
      <c r="K16" s="78"/>
      <c r="L16" s="78"/>
      <c r="M16" s="78"/>
      <c r="N16" s="78"/>
      <c r="O16" s="78"/>
    </row>
    <row r="17" spans="1:15" x14ac:dyDescent="0.15">
      <c r="A17" s="21"/>
      <c r="B17" s="22"/>
      <c r="C17" s="22"/>
      <c r="D17" s="22"/>
      <c r="E17" s="22"/>
      <c r="F17" s="22"/>
      <c r="G17" s="22"/>
      <c r="H17" s="22"/>
      <c r="I17" s="22"/>
      <c r="J17" s="22"/>
      <c r="K17" s="22"/>
      <c r="L17" s="22"/>
      <c r="M17" s="22"/>
      <c r="N17" s="22"/>
      <c r="O17" s="22"/>
    </row>
    <row r="18" spans="1:15" s="10" customFormat="1" ht="39.75" customHeight="1" x14ac:dyDescent="0.15">
      <c r="A18" s="75" t="s">
        <v>105</v>
      </c>
      <c r="B18" s="75"/>
      <c r="C18" s="75"/>
      <c r="D18" s="75"/>
      <c r="E18" s="75"/>
      <c r="F18" s="75"/>
      <c r="G18" s="75"/>
      <c r="H18" s="75"/>
      <c r="I18" s="75"/>
      <c r="J18" s="75"/>
      <c r="K18" s="75"/>
      <c r="L18" s="75"/>
      <c r="M18" s="75"/>
      <c r="N18" s="75"/>
      <c r="O18" s="75"/>
    </row>
    <row r="19" spans="1:15" x14ac:dyDescent="0.15">
      <c r="A19" s="75" t="s">
        <v>106</v>
      </c>
      <c r="B19" s="75"/>
      <c r="C19" s="75"/>
      <c r="D19" s="75"/>
      <c r="E19" s="75"/>
      <c r="F19" s="75"/>
      <c r="G19" s="75"/>
      <c r="H19" s="75"/>
      <c r="I19" s="75"/>
      <c r="J19" s="75"/>
      <c r="K19" s="75"/>
      <c r="L19" s="75"/>
      <c r="M19" s="75"/>
      <c r="N19" s="75"/>
      <c r="O19" s="75"/>
    </row>
    <row r="20" spans="1:15" x14ac:dyDescent="0.15">
      <c r="A20" s="22"/>
      <c r="B20" s="22"/>
      <c r="C20" s="27"/>
      <c r="D20" s="22"/>
      <c r="E20" s="22"/>
    </row>
    <row r="21" spans="1:15" ht="30" customHeight="1" x14ac:dyDescent="0.15">
      <c r="A21" s="74" t="s">
        <v>152</v>
      </c>
      <c r="B21" s="74"/>
      <c r="C21" s="22"/>
      <c r="D21" s="27"/>
      <c r="E21" s="22"/>
      <c r="F21" s="22"/>
    </row>
    <row r="22" spans="1:15" x14ac:dyDescent="0.15">
      <c r="A22" s="22"/>
      <c r="B22" s="22"/>
      <c r="C22" s="22"/>
      <c r="D22" s="27"/>
      <c r="E22" s="22"/>
      <c r="F22" s="22"/>
    </row>
    <row r="23" spans="1:15" x14ac:dyDescent="0.15">
      <c r="A23" s="22"/>
      <c r="B23" s="22"/>
      <c r="C23" s="22"/>
      <c r="D23" s="27"/>
      <c r="E23" s="22"/>
      <c r="F23" s="22"/>
    </row>
    <row r="24" spans="1:15" x14ac:dyDescent="0.15">
      <c r="A24" s="22"/>
      <c r="B24" s="22"/>
      <c r="C24" s="22"/>
      <c r="D24" s="27"/>
      <c r="E24" s="22"/>
      <c r="F24" s="22"/>
    </row>
    <row r="25" spans="1:15" x14ac:dyDescent="0.15">
      <c r="A25" s="22"/>
      <c r="B25" s="22"/>
      <c r="C25" s="22"/>
      <c r="D25" s="27"/>
      <c r="E25" s="22"/>
      <c r="F25" s="22"/>
    </row>
    <row r="26" spans="1:15" x14ac:dyDescent="0.15">
      <c r="A26" s="22"/>
      <c r="B26" s="22"/>
      <c r="C26" s="22"/>
      <c r="D26" s="27"/>
      <c r="E26" s="22"/>
      <c r="F26" s="22"/>
    </row>
    <row r="27" spans="1:15" x14ac:dyDescent="0.15">
      <c r="A27" s="22"/>
      <c r="B27" s="22"/>
      <c r="C27" s="22"/>
      <c r="D27" s="22"/>
      <c r="E27" s="22"/>
      <c r="F27" s="22"/>
    </row>
    <row r="28" spans="1:15" x14ac:dyDescent="0.15">
      <c r="A28" s="22"/>
      <c r="B28" s="22"/>
      <c r="C28" s="22"/>
      <c r="D28" s="22"/>
      <c r="E28" s="22"/>
      <c r="F28" s="22"/>
    </row>
    <row r="29" spans="1:15" x14ac:dyDescent="0.15">
      <c r="A29" s="22"/>
      <c r="B29" s="22"/>
      <c r="C29" s="22"/>
      <c r="D29" s="22"/>
      <c r="E29" s="22"/>
      <c r="F29" s="22"/>
    </row>
    <row r="30" spans="1:15" x14ac:dyDescent="0.15">
      <c r="A30" s="22"/>
      <c r="B30" s="22"/>
      <c r="C30" s="22"/>
      <c r="D30" s="22"/>
      <c r="E30" s="22"/>
      <c r="F30" s="22"/>
    </row>
    <row r="31" spans="1:15" x14ac:dyDescent="0.15">
      <c r="A31" s="22"/>
      <c r="B31" s="22"/>
      <c r="C31" s="22"/>
      <c r="D31" s="22"/>
      <c r="E31" s="22"/>
      <c r="F31" s="22"/>
    </row>
    <row r="32" spans="1:15" x14ac:dyDescent="0.15">
      <c r="A32" s="22"/>
      <c r="B32" s="22"/>
      <c r="C32" s="22"/>
      <c r="D32" s="22"/>
      <c r="E32" s="22"/>
      <c r="F32" s="22"/>
    </row>
    <row r="33" spans="1:6" x14ac:dyDescent="0.15">
      <c r="A33" s="22"/>
      <c r="B33" s="22"/>
      <c r="C33" s="22"/>
      <c r="D33" s="22"/>
      <c r="E33" s="22"/>
      <c r="F33" s="22"/>
    </row>
    <row r="34" spans="1:6" x14ac:dyDescent="0.15">
      <c r="A34" s="22"/>
      <c r="B34" s="22"/>
      <c r="C34" s="22"/>
      <c r="D34" s="22"/>
      <c r="E34" s="22"/>
      <c r="F34" s="22"/>
    </row>
    <row r="35" spans="1:6" x14ac:dyDescent="0.15">
      <c r="A35" s="22"/>
      <c r="B35" s="22"/>
      <c r="C35" s="22"/>
      <c r="D35" s="22"/>
      <c r="E35" s="22"/>
      <c r="F35" s="22"/>
    </row>
    <row r="38" spans="1:6" x14ac:dyDescent="0.15">
      <c r="A38" s="26"/>
    </row>
  </sheetData>
  <mergeCells count="22">
    <mergeCell ref="A21:B21"/>
    <mergeCell ref="B3:B4"/>
    <mergeCell ref="C3:C4"/>
    <mergeCell ref="D3:E3"/>
    <mergeCell ref="F3:F4"/>
    <mergeCell ref="A18:O18"/>
    <mergeCell ref="A19:O19"/>
    <mergeCell ref="A16:O16"/>
    <mergeCell ref="A1:O1"/>
    <mergeCell ref="A2:A4"/>
    <mergeCell ref="B2:E2"/>
    <mergeCell ref="F2:I2"/>
    <mergeCell ref="J2:L2"/>
    <mergeCell ref="M2:O2"/>
    <mergeCell ref="M3:M4"/>
    <mergeCell ref="N3:N4"/>
    <mergeCell ref="O3:O4"/>
    <mergeCell ref="G3:G4"/>
    <mergeCell ref="H3:I3"/>
    <mergeCell ref="J3:J4"/>
    <mergeCell ref="K3:K4"/>
    <mergeCell ref="L3:L4"/>
  </mergeCells>
  <hyperlinks>
    <hyperlink ref="A21:B21" location="'Table of Contents'!A1" display="Back to table of contents" xr:uid="{00000000-0004-0000-2000-000000000000}"/>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Q38"/>
  <sheetViews>
    <sheetView showGridLines="0" zoomScale="75" zoomScaleNormal="75" workbookViewId="0">
      <selection sqref="A1:O1"/>
    </sheetView>
  </sheetViews>
  <sheetFormatPr baseColWidth="10" defaultColWidth="16.6640625" defaultRowHeight="16" x14ac:dyDescent="0.15"/>
  <cols>
    <col min="1" max="1" width="20.6640625" style="11" customWidth="1"/>
    <col min="2" max="16384" width="16.6640625" style="11"/>
  </cols>
  <sheetData>
    <row r="1" spans="1:17" ht="40" customHeight="1" x14ac:dyDescent="0.15">
      <c r="A1" s="71" t="s">
        <v>34</v>
      </c>
      <c r="B1" s="71"/>
      <c r="C1" s="71"/>
      <c r="D1" s="71"/>
      <c r="E1" s="71"/>
      <c r="F1" s="71"/>
      <c r="G1" s="71"/>
      <c r="H1" s="71"/>
      <c r="I1" s="71"/>
      <c r="J1" s="71"/>
      <c r="K1" s="71"/>
      <c r="L1" s="71"/>
      <c r="M1" s="71"/>
      <c r="N1" s="71"/>
      <c r="O1" s="79"/>
      <c r="P1" s="35"/>
      <c r="Q1" s="25"/>
    </row>
    <row r="2" spans="1:17" ht="40" customHeight="1" x14ac:dyDescent="0.15">
      <c r="A2" s="72" t="s">
        <v>0</v>
      </c>
      <c r="B2" s="73" t="s">
        <v>130</v>
      </c>
      <c r="C2" s="73"/>
      <c r="D2" s="73"/>
      <c r="E2" s="73"/>
      <c r="F2" s="73" t="s">
        <v>2</v>
      </c>
      <c r="G2" s="73"/>
      <c r="H2" s="73"/>
      <c r="I2" s="73"/>
      <c r="J2" s="73" t="s">
        <v>3</v>
      </c>
      <c r="K2" s="73"/>
      <c r="L2" s="73"/>
      <c r="M2" s="73" t="s">
        <v>4</v>
      </c>
      <c r="N2" s="73"/>
      <c r="O2" s="85"/>
      <c r="P2" s="9"/>
      <c r="Q2" s="10"/>
    </row>
    <row r="3" spans="1:17" x14ac:dyDescent="0.15">
      <c r="A3" s="72"/>
      <c r="B3" s="76" t="s">
        <v>5</v>
      </c>
      <c r="C3" s="76" t="s">
        <v>6</v>
      </c>
      <c r="D3" s="73" t="s">
        <v>7</v>
      </c>
      <c r="E3" s="73"/>
      <c r="F3" s="73" t="s">
        <v>5</v>
      </c>
      <c r="G3" s="73" t="s">
        <v>6</v>
      </c>
      <c r="H3" s="73" t="s">
        <v>7</v>
      </c>
      <c r="I3" s="73"/>
      <c r="J3" s="73" t="s">
        <v>5</v>
      </c>
      <c r="K3" s="73" t="s">
        <v>120</v>
      </c>
      <c r="L3" s="73" t="s">
        <v>7</v>
      </c>
      <c r="M3" s="73" t="s">
        <v>5</v>
      </c>
      <c r="N3" s="73" t="s">
        <v>6</v>
      </c>
      <c r="O3" s="85" t="s">
        <v>147</v>
      </c>
      <c r="P3" s="9"/>
      <c r="Q3" s="10"/>
    </row>
    <row r="4" spans="1:17" ht="30" customHeight="1" x14ac:dyDescent="0.15">
      <c r="A4" s="72"/>
      <c r="B4" s="77"/>
      <c r="C4" s="77"/>
      <c r="D4" s="12" t="s">
        <v>8</v>
      </c>
      <c r="E4" s="12" t="s">
        <v>9</v>
      </c>
      <c r="F4" s="73"/>
      <c r="G4" s="73"/>
      <c r="H4" s="12" t="s">
        <v>8</v>
      </c>
      <c r="I4" s="12" t="s">
        <v>9</v>
      </c>
      <c r="J4" s="73"/>
      <c r="K4" s="73"/>
      <c r="L4" s="73"/>
      <c r="M4" s="73"/>
      <c r="N4" s="73"/>
      <c r="O4" s="85"/>
      <c r="P4" s="9"/>
      <c r="Q4" s="10"/>
    </row>
    <row r="5" spans="1:17" ht="30" customHeight="1" x14ac:dyDescent="0.15">
      <c r="A5" s="13" t="s">
        <v>10</v>
      </c>
      <c r="B5" s="14">
        <f t="shared" ref="B5:O5" si="0">SUM(B6:B14)</f>
        <v>1</v>
      </c>
      <c r="C5" s="14">
        <f t="shared" si="0"/>
        <v>137200</v>
      </c>
      <c r="D5" s="14">
        <f t="shared" si="0"/>
        <v>57527.733755942951</v>
      </c>
      <c r="E5" s="14" t="s">
        <v>24</v>
      </c>
      <c r="F5" s="14">
        <f t="shared" si="0"/>
        <v>1</v>
      </c>
      <c r="G5" s="14">
        <f t="shared" si="0"/>
        <v>97091</v>
      </c>
      <c r="H5" s="14">
        <f t="shared" si="0"/>
        <v>53407.290015847859</v>
      </c>
      <c r="I5" s="14" t="s">
        <v>24</v>
      </c>
      <c r="J5" s="14">
        <f t="shared" si="0"/>
        <v>11</v>
      </c>
      <c r="K5" s="14">
        <f t="shared" si="0"/>
        <v>16804</v>
      </c>
      <c r="L5" s="14">
        <f t="shared" si="0"/>
        <v>7719.4928684627575</v>
      </c>
      <c r="M5" s="14">
        <f t="shared" si="0"/>
        <v>5</v>
      </c>
      <c r="N5" s="14">
        <f t="shared" si="0"/>
        <v>178597</v>
      </c>
      <c r="O5" s="14">
        <f t="shared" si="0"/>
        <v>954.04120443740101</v>
      </c>
      <c r="P5" s="37"/>
      <c r="Q5" s="16"/>
    </row>
    <row r="6" spans="1:17" ht="30" customHeight="1" x14ac:dyDescent="0.15">
      <c r="A6" s="17" t="s">
        <v>11</v>
      </c>
      <c r="B6" s="20" t="s">
        <v>70</v>
      </c>
      <c r="C6" s="20" t="s">
        <v>70</v>
      </c>
      <c r="D6" s="20" t="s">
        <v>70</v>
      </c>
      <c r="E6" s="20" t="s">
        <v>70</v>
      </c>
      <c r="F6" s="20" t="s">
        <v>70</v>
      </c>
      <c r="G6" s="20" t="s">
        <v>70</v>
      </c>
      <c r="H6" s="20" t="s">
        <v>70</v>
      </c>
      <c r="I6" s="20" t="s">
        <v>70</v>
      </c>
      <c r="J6" s="20" t="s">
        <v>70</v>
      </c>
      <c r="K6" s="20" t="s">
        <v>70</v>
      </c>
      <c r="L6" s="20" t="s">
        <v>70</v>
      </c>
      <c r="M6" s="20" t="s">
        <v>70</v>
      </c>
      <c r="N6" s="20" t="s">
        <v>70</v>
      </c>
      <c r="O6" s="20" t="s">
        <v>70</v>
      </c>
      <c r="P6" s="38"/>
      <c r="Q6" s="19"/>
    </row>
    <row r="7" spans="1:17" ht="30" customHeight="1" x14ac:dyDescent="0.15">
      <c r="A7" s="17" t="s">
        <v>12</v>
      </c>
      <c r="B7" s="20" t="s">
        <v>70</v>
      </c>
      <c r="C7" s="20" t="s">
        <v>70</v>
      </c>
      <c r="D7" s="20" t="s">
        <v>70</v>
      </c>
      <c r="E7" s="20" t="s">
        <v>70</v>
      </c>
      <c r="F7" s="20" t="s">
        <v>70</v>
      </c>
      <c r="G7" s="20" t="s">
        <v>70</v>
      </c>
      <c r="H7" s="20" t="s">
        <v>70</v>
      </c>
      <c r="I7" s="20" t="s">
        <v>70</v>
      </c>
      <c r="J7" s="20">
        <v>1</v>
      </c>
      <c r="K7" s="20">
        <v>941</v>
      </c>
      <c r="L7" s="20">
        <v>118.85895404120444</v>
      </c>
      <c r="M7" s="20" t="s">
        <v>70</v>
      </c>
      <c r="N7" s="20" t="s">
        <v>70</v>
      </c>
      <c r="O7" s="20" t="s">
        <v>70</v>
      </c>
      <c r="P7" s="38"/>
      <c r="Q7" s="19"/>
    </row>
    <row r="8" spans="1:17" ht="30" customHeight="1" x14ac:dyDescent="0.15">
      <c r="A8" s="17" t="s">
        <v>13</v>
      </c>
      <c r="B8" s="20">
        <v>1</v>
      </c>
      <c r="C8" s="20">
        <v>137200</v>
      </c>
      <c r="D8" s="20">
        <v>57527.733755942951</v>
      </c>
      <c r="E8" s="20" t="s">
        <v>24</v>
      </c>
      <c r="F8" s="20">
        <v>1</v>
      </c>
      <c r="G8" s="20">
        <v>97091</v>
      </c>
      <c r="H8" s="20">
        <v>53407.290015847859</v>
      </c>
      <c r="I8" s="20" t="s">
        <v>24</v>
      </c>
      <c r="J8" s="20">
        <v>1</v>
      </c>
      <c r="K8" s="20">
        <v>100</v>
      </c>
      <c r="L8" s="20">
        <v>231.37876386687799</v>
      </c>
      <c r="M8" s="20" t="s">
        <v>70</v>
      </c>
      <c r="N8" s="20" t="s">
        <v>70</v>
      </c>
      <c r="O8" s="20" t="s">
        <v>70</v>
      </c>
      <c r="P8" s="38"/>
      <c r="Q8" s="19"/>
    </row>
    <row r="9" spans="1:17" ht="30" customHeight="1" x14ac:dyDescent="0.15">
      <c r="A9" s="17" t="s">
        <v>14</v>
      </c>
      <c r="B9" s="20" t="s">
        <v>70</v>
      </c>
      <c r="C9" s="20" t="s">
        <v>70</v>
      </c>
      <c r="D9" s="20" t="s">
        <v>70</v>
      </c>
      <c r="E9" s="20" t="s">
        <v>70</v>
      </c>
      <c r="F9" s="20" t="s">
        <v>70</v>
      </c>
      <c r="G9" s="20" t="s">
        <v>70</v>
      </c>
      <c r="H9" s="20" t="s">
        <v>70</v>
      </c>
      <c r="I9" s="20" t="s">
        <v>70</v>
      </c>
      <c r="J9" s="20" t="s">
        <v>70</v>
      </c>
      <c r="K9" s="20" t="s">
        <v>70</v>
      </c>
      <c r="L9" s="20" t="s">
        <v>70</v>
      </c>
      <c r="M9" s="20" t="s">
        <v>70</v>
      </c>
      <c r="N9" s="20" t="s">
        <v>70</v>
      </c>
      <c r="O9" s="20" t="s">
        <v>70</v>
      </c>
      <c r="P9" s="38"/>
      <c r="Q9" s="19"/>
    </row>
    <row r="10" spans="1:17" ht="30" customHeight="1" x14ac:dyDescent="0.15">
      <c r="A10" s="17" t="s">
        <v>15</v>
      </c>
      <c r="B10" s="20" t="s">
        <v>70</v>
      </c>
      <c r="C10" s="20" t="s">
        <v>70</v>
      </c>
      <c r="D10" s="20" t="s">
        <v>70</v>
      </c>
      <c r="E10" s="20" t="s">
        <v>70</v>
      </c>
      <c r="F10" s="20" t="s">
        <v>70</v>
      </c>
      <c r="G10" s="20" t="s">
        <v>70</v>
      </c>
      <c r="H10" s="20" t="s">
        <v>70</v>
      </c>
      <c r="I10" s="20" t="s">
        <v>70</v>
      </c>
      <c r="J10" s="20">
        <v>1</v>
      </c>
      <c r="K10" s="20">
        <v>0</v>
      </c>
      <c r="L10" s="20">
        <v>545.16640253565765</v>
      </c>
      <c r="M10" s="20" t="s">
        <v>70</v>
      </c>
      <c r="N10" s="20" t="s">
        <v>70</v>
      </c>
      <c r="O10" s="20" t="s">
        <v>70</v>
      </c>
      <c r="P10" s="38"/>
      <c r="Q10" s="19"/>
    </row>
    <row r="11" spans="1:17" ht="30" customHeight="1" x14ac:dyDescent="0.15">
      <c r="A11" s="17" t="s">
        <v>69</v>
      </c>
      <c r="B11" s="20" t="s">
        <v>70</v>
      </c>
      <c r="C11" s="20" t="s">
        <v>70</v>
      </c>
      <c r="D11" s="20" t="s">
        <v>70</v>
      </c>
      <c r="E11" s="20" t="s">
        <v>70</v>
      </c>
      <c r="F11" s="20" t="s">
        <v>70</v>
      </c>
      <c r="G11" s="20" t="s">
        <v>70</v>
      </c>
      <c r="H11" s="20" t="s">
        <v>70</v>
      </c>
      <c r="I11" s="20" t="s">
        <v>70</v>
      </c>
      <c r="J11" s="20" t="s">
        <v>70</v>
      </c>
      <c r="K11" s="20" t="s">
        <v>70</v>
      </c>
      <c r="L11" s="20" t="s">
        <v>70</v>
      </c>
      <c r="M11" s="20" t="s">
        <v>70</v>
      </c>
      <c r="N11" s="20" t="s">
        <v>70</v>
      </c>
      <c r="O11" s="20" t="s">
        <v>70</v>
      </c>
      <c r="P11" s="38"/>
      <c r="Q11" s="19"/>
    </row>
    <row r="12" spans="1:17" ht="30" customHeight="1" x14ac:dyDescent="0.15">
      <c r="A12" s="17" t="s">
        <v>16</v>
      </c>
      <c r="B12" s="20" t="s">
        <v>70</v>
      </c>
      <c r="C12" s="20" t="s">
        <v>70</v>
      </c>
      <c r="D12" s="20" t="s">
        <v>70</v>
      </c>
      <c r="E12" s="20" t="s">
        <v>70</v>
      </c>
      <c r="F12" s="20" t="s">
        <v>70</v>
      </c>
      <c r="G12" s="20" t="s">
        <v>70</v>
      </c>
      <c r="H12" s="20" t="s">
        <v>70</v>
      </c>
      <c r="I12" s="20" t="s">
        <v>70</v>
      </c>
      <c r="J12" s="20" t="s">
        <v>70</v>
      </c>
      <c r="K12" s="20" t="s">
        <v>70</v>
      </c>
      <c r="L12" s="20" t="s">
        <v>70</v>
      </c>
      <c r="M12" s="20">
        <v>1</v>
      </c>
      <c r="N12" s="20">
        <v>176000</v>
      </c>
      <c r="O12" s="39" t="s">
        <v>24</v>
      </c>
      <c r="P12" s="38"/>
      <c r="Q12" s="19"/>
    </row>
    <row r="13" spans="1:17" ht="30" customHeight="1" x14ac:dyDescent="0.15">
      <c r="A13" s="17" t="s">
        <v>17</v>
      </c>
      <c r="B13" s="20" t="s">
        <v>70</v>
      </c>
      <c r="C13" s="20" t="s">
        <v>70</v>
      </c>
      <c r="D13" s="20" t="s">
        <v>70</v>
      </c>
      <c r="E13" s="20" t="s">
        <v>70</v>
      </c>
      <c r="F13" s="20" t="s">
        <v>70</v>
      </c>
      <c r="G13" s="20" t="s">
        <v>70</v>
      </c>
      <c r="H13" s="20" t="s">
        <v>70</v>
      </c>
      <c r="I13" s="20" t="s">
        <v>70</v>
      </c>
      <c r="J13" s="20" t="s">
        <v>70</v>
      </c>
      <c r="K13" s="20" t="s">
        <v>70</v>
      </c>
      <c r="L13" s="20" t="s">
        <v>70</v>
      </c>
      <c r="M13" s="20" t="s">
        <v>70</v>
      </c>
      <c r="N13" s="20" t="s">
        <v>70</v>
      </c>
      <c r="O13" s="20" t="s">
        <v>70</v>
      </c>
      <c r="P13" s="38"/>
      <c r="Q13" s="19"/>
    </row>
    <row r="14" spans="1:17" ht="30" customHeight="1" x14ac:dyDescent="0.15">
      <c r="A14" s="17" t="s">
        <v>18</v>
      </c>
      <c r="B14" s="20" t="s">
        <v>70</v>
      </c>
      <c r="C14" s="20" t="s">
        <v>70</v>
      </c>
      <c r="D14" s="20" t="s">
        <v>70</v>
      </c>
      <c r="E14" s="20" t="s">
        <v>70</v>
      </c>
      <c r="F14" s="20" t="s">
        <v>70</v>
      </c>
      <c r="G14" s="20" t="s">
        <v>70</v>
      </c>
      <c r="H14" s="20" t="s">
        <v>70</v>
      </c>
      <c r="I14" s="20" t="s">
        <v>70</v>
      </c>
      <c r="J14" s="20">
        <v>8</v>
      </c>
      <c r="K14" s="20">
        <v>15763</v>
      </c>
      <c r="L14" s="20">
        <v>6824.0887480190177</v>
      </c>
      <c r="M14" s="20">
        <v>4</v>
      </c>
      <c r="N14" s="20">
        <v>2597</v>
      </c>
      <c r="O14" s="39">
        <v>954.04120443740101</v>
      </c>
      <c r="P14" s="38"/>
      <c r="Q14" s="19"/>
    </row>
    <row r="15" spans="1:17" x14ac:dyDescent="0.15">
      <c r="A15" s="21"/>
      <c r="B15" s="22"/>
      <c r="C15" s="22"/>
      <c r="D15" s="22"/>
      <c r="E15" s="22"/>
      <c r="F15" s="22"/>
      <c r="G15" s="22"/>
      <c r="H15" s="22"/>
      <c r="I15" s="22"/>
      <c r="J15" s="22"/>
      <c r="K15" s="22"/>
      <c r="L15" s="22"/>
      <c r="M15" s="22"/>
      <c r="N15" s="22"/>
      <c r="O15" s="22"/>
    </row>
    <row r="16" spans="1:17" ht="12.75" customHeight="1" x14ac:dyDescent="0.15">
      <c r="A16" s="78" t="s">
        <v>111</v>
      </c>
      <c r="B16" s="78"/>
      <c r="C16" s="78"/>
      <c r="D16" s="78"/>
      <c r="E16" s="78"/>
      <c r="F16" s="78"/>
      <c r="G16" s="78"/>
      <c r="H16" s="78"/>
      <c r="I16" s="78"/>
      <c r="J16" s="78"/>
      <c r="K16" s="78"/>
      <c r="L16" s="78"/>
      <c r="M16" s="78"/>
      <c r="N16" s="78"/>
      <c r="O16" s="78"/>
    </row>
    <row r="17" spans="1:15" x14ac:dyDescent="0.15">
      <c r="A17" s="21"/>
      <c r="B17" s="22"/>
      <c r="C17" s="22"/>
      <c r="D17" s="22"/>
      <c r="E17" s="22"/>
      <c r="F17" s="22"/>
      <c r="G17" s="22"/>
      <c r="H17" s="22"/>
      <c r="I17" s="22"/>
      <c r="J17" s="22"/>
      <c r="K17" s="22"/>
      <c r="L17" s="22"/>
      <c r="M17" s="22"/>
      <c r="N17" s="22"/>
      <c r="O17" s="22"/>
    </row>
    <row r="18" spans="1:15" x14ac:dyDescent="0.15">
      <c r="A18" s="75" t="s">
        <v>107</v>
      </c>
      <c r="B18" s="75"/>
      <c r="C18" s="75"/>
      <c r="D18" s="75"/>
      <c r="E18" s="75"/>
      <c r="F18" s="75"/>
      <c r="G18" s="75"/>
      <c r="H18" s="75"/>
      <c r="I18" s="75"/>
      <c r="J18" s="75"/>
      <c r="K18" s="75"/>
      <c r="L18" s="75"/>
      <c r="M18" s="75"/>
      <c r="N18" s="75"/>
      <c r="O18" s="75"/>
    </row>
    <row r="19" spans="1:15" x14ac:dyDescent="0.15">
      <c r="A19" s="88" t="s">
        <v>108</v>
      </c>
      <c r="B19" s="88"/>
      <c r="C19" s="88"/>
      <c r="D19" s="88"/>
      <c r="E19" s="88"/>
      <c r="F19" s="88"/>
      <c r="G19" s="88"/>
      <c r="H19" s="88"/>
      <c r="I19" s="88"/>
      <c r="J19" s="88"/>
      <c r="K19" s="88"/>
      <c r="L19" s="88"/>
      <c r="M19" s="88"/>
      <c r="N19" s="88"/>
      <c r="O19" s="88"/>
    </row>
    <row r="20" spans="1:15" x14ac:dyDescent="0.15">
      <c r="A20" s="91" t="s">
        <v>153</v>
      </c>
      <c r="B20" s="91"/>
      <c r="C20" s="91"/>
      <c r="D20" s="91"/>
      <c r="E20" s="91"/>
      <c r="F20" s="91"/>
      <c r="G20" s="91"/>
      <c r="H20" s="91"/>
      <c r="I20" s="91"/>
      <c r="J20" s="91"/>
      <c r="K20" s="91"/>
      <c r="L20" s="91"/>
      <c r="M20" s="91"/>
      <c r="N20" s="91"/>
      <c r="O20" s="91"/>
    </row>
    <row r="21" spans="1:15" ht="30" customHeight="1" x14ac:dyDescent="0.15">
      <c r="A21" s="74" t="s">
        <v>152</v>
      </c>
      <c r="B21" s="74"/>
      <c r="C21" s="22"/>
      <c r="D21" s="27"/>
      <c r="E21" s="22"/>
      <c r="F21" s="22"/>
    </row>
    <row r="22" spans="1:15" x14ac:dyDescent="0.15">
      <c r="A22" s="22"/>
      <c r="B22" s="22"/>
      <c r="C22" s="22"/>
      <c r="D22" s="27"/>
      <c r="E22" s="22"/>
      <c r="F22" s="22"/>
    </row>
    <row r="23" spans="1:15" x14ac:dyDescent="0.15">
      <c r="A23" s="22"/>
      <c r="B23" s="22"/>
      <c r="C23" s="22"/>
      <c r="D23" s="22"/>
      <c r="E23" s="22"/>
      <c r="F23" s="22"/>
    </row>
    <row r="24" spans="1:15" x14ac:dyDescent="0.15">
      <c r="A24" s="22"/>
      <c r="B24" s="22"/>
      <c r="C24" s="22"/>
      <c r="D24" s="22"/>
      <c r="E24" s="22"/>
      <c r="F24" s="22"/>
    </row>
    <row r="25" spans="1:15" x14ac:dyDescent="0.15">
      <c r="A25" s="22"/>
      <c r="B25" s="22"/>
      <c r="C25" s="22"/>
      <c r="D25" s="22"/>
      <c r="E25" s="22"/>
      <c r="F25" s="22"/>
    </row>
    <row r="26" spans="1:15" x14ac:dyDescent="0.15">
      <c r="A26" s="22"/>
      <c r="B26" s="22"/>
      <c r="C26" s="22"/>
      <c r="D26" s="22"/>
      <c r="E26" s="22"/>
      <c r="F26" s="22"/>
    </row>
    <row r="27" spans="1:15" x14ac:dyDescent="0.15">
      <c r="A27" s="22"/>
      <c r="B27" s="22"/>
      <c r="C27" s="22"/>
      <c r="D27" s="22"/>
      <c r="E27" s="22"/>
      <c r="F27" s="22"/>
    </row>
    <row r="28" spans="1:15" x14ac:dyDescent="0.15">
      <c r="A28" s="22"/>
      <c r="B28" s="22"/>
      <c r="C28" s="22"/>
      <c r="D28" s="22"/>
      <c r="E28" s="22"/>
      <c r="F28" s="22"/>
    </row>
    <row r="29" spans="1:15" x14ac:dyDescent="0.15">
      <c r="A29" s="22"/>
      <c r="B29" s="22"/>
      <c r="C29" s="22"/>
      <c r="D29" s="22"/>
      <c r="E29" s="22"/>
      <c r="F29" s="22"/>
    </row>
    <row r="30" spans="1:15" x14ac:dyDescent="0.15">
      <c r="A30" s="22"/>
      <c r="B30" s="22"/>
      <c r="C30" s="22"/>
      <c r="D30" s="22"/>
      <c r="E30" s="22"/>
      <c r="F30" s="22"/>
    </row>
    <row r="31" spans="1:15" x14ac:dyDescent="0.15">
      <c r="A31" s="22"/>
      <c r="B31" s="22"/>
      <c r="C31" s="22"/>
      <c r="D31" s="22"/>
      <c r="E31" s="22"/>
      <c r="F31" s="22"/>
    </row>
    <row r="32" spans="1:15" x14ac:dyDescent="0.15">
      <c r="A32" s="22"/>
      <c r="B32" s="22"/>
      <c r="C32" s="22"/>
      <c r="D32" s="22"/>
      <c r="E32" s="22"/>
      <c r="F32" s="22"/>
    </row>
    <row r="33" spans="1:6" x14ac:dyDescent="0.15">
      <c r="A33" s="22"/>
      <c r="B33" s="22"/>
      <c r="C33" s="22"/>
      <c r="D33" s="22"/>
      <c r="E33" s="22"/>
      <c r="F33" s="22"/>
    </row>
    <row r="34" spans="1:6" x14ac:dyDescent="0.15">
      <c r="A34" s="22"/>
      <c r="B34" s="22"/>
      <c r="C34" s="22"/>
      <c r="D34" s="22"/>
      <c r="E34" s="22"/>
      <c r="F34" s="22"/>
    </row>
    <row r="35" spans="1:6" x14ac:dyDescent="0.15">
      <c r="A35" s="22"/>
      <c r="B35" s="22"/>
      <c r="C35" s="22"/>
      <c r="D35" s="22"/>
      <c r="E35" s="22"/>
      <c r="F35" s="22"/>
    </row>
    <row r="38" spans="1:6" x14ac:dyDescent="0.15">
      <c r="A38" s="26"/>
    </row>
  </sheetData>
  <mergeCells count="23">
    <mergeCell ref="A21:B21"/>
    <mergeCell ref="A1:O1"/>
    <mergeCell ref="B2:E2"/>
    <mergeCell ref="F2:I2"/>
    <mergeCell ref="J2:L2"/>
    <mergeCell ref="M2:O2"/>
    <mergeCell ref="A2:A4"/>
    <mergeCell ref="L3:L4"/>
    <mergeCell ref="M3:M4"/>
    <mergeCell ref="B3:B4"/>
    <mergeCell ref="C3:C4"/>
    <mergeCell ref="D3:E3"/>
    <mergeCell ref="F3:F4"/>
    <mergeCell ref="N3:N4"/>
    <mergeCell ref="O3:O4"/>
    <mergeCell ref="A19:O19"/>
    <mergeCell ref="A18:O18"/>
    <mergeCell ref="A20:O20"/>
    <mergeCell ref="A16:O16"/>
    <mergeCell ref="G3:G4"/>
    <mergeCell ref="H3:I3"/>
    <mergeCell ref="J3:J4"/>
    <mergeCell ref="K3:K4"/>
  </mergeCells>
  <hyperlinks>
    <hyperlink ref="A21:B21" location="'Table of Contents'!A1" display="Back to table of contents" xr:uid="{00000000-0004-0000-2100-000000000000}"/>
  </hyperlink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R35"/>
  <sheetViews>
    <sheetView showGridLines="0" zoomScale="75" zoomScaleNormal="75" workbookViewId="0">
      <selection sqref="A1:O1"/>
    </sheetView>
  </sheetViews>
  <sheetFormatPr baseColWidth="10" defaultColWidth="9.1640625" defaultRowHeight="16" x14ac:dyDescent="0.15"/>
  <cols>
    <col min="1" max="1" width="20.6640625" style="11" customWidth="1"/>
    <col min="2" max="15" width="16.6640625" style="11" customWidth="1"/>
    <col min="16" max="16" width="9.1640625" style="11" customWidth="1"/>
    <col min="17" max="17" width="15.5" style="11" bestFit="1" customWidth="1"/>
    <col min="18" max="16384" width="9.1640625" style="11"/>
  </cols>
  <sheetData>
    <row r="1" spans="1:18" ht="40" customHeight="1" x14ac:dyDescent="0.15">
      <c r="A1" s="79" t="s">
        <v>149</v>
      </c>
      <c r="B1" s="80"/>
      <c r="C1" s="80"/>
      <c r="D1" s="80"/>
      <c r="E1" s="80"/>
      <c r="F1" s="80"/>
      <c r="G1" s="80"/>
      <c r="H1" s="80"/>
      <c r="I1" s="80"/>
      <c r="J1" s="80"/>
      <c r="K1" s="80"/>
      <c r="L1" s="80"/>
      <c r="M1" s="80"/>
      <c r="N1" s="80"/>
      <c r="O1" s="80"/>
      <c r="P1" s="60"/>
      <c r="Q1" s="61"/>
      <c r="R1" s="25"/>
    </row>
    <row r="2" spans="1:18" ht="40" customHeight="1" x14ac:dyDescent="0.15">
      <c r="A2" s="72" t="s">
        <v>0</v>
      </c>
      <c r="B2" s="73" t="s">
        <v>1</v>
      </c>
      <c r="C2" s="73"/>
      <c r="D2" s="73"/>
      <c r="E2" s="73"/>
      <c r="F2" s="73" t="s">
        <v>2</v>
      </c>
      <c r="G2" s="73"/>
      <c r="H2" s="73"/>
      <c r="I2" s="73"/>
      <c r="J2" s="73" t="s">
        <v>3</v>
      </c>
      <c r="K2" s="73"/>
      <c r="L2" s="73"/>
      <c r="M2" s="73" t="s">
        <v>4</v>
      </c>
      <c r="N2" s="73"/>
      <c r="O2" s="85"/>
      <c r="P2" s="9"/>
      <c r="Q2" s="10"/>
      <c r="R2" s="10"/>
    </row>
    <row r="3" spans="1:18" x14ac:dyDescent="0.15">
      <c r="A3" s="72"/>
      <c r="B3" s="76" t="s">
        <v>5</v>
      </c>
      <c r="C3" s="76" t="s">
        <v>6</v>
      </c>
      <c r="D3" s="73" t="s">
        <v>7</v>
      </c>
      <c r="E3" s="73"/>
      <c r="F3" s="73" t="s">
        <v>5</v>
      </c>
      <c r="G3" s="73" t="s">
        <v>6</v>
      </c>
      <c r="H3" s="73" t="s">
        <v>7</v>
      </c>
      <c r="I3" s="73"/>
      <c r="J3" s="73" t="s">
        <v>5</v>
      </c>
      <c r="K3" s="73" t="s">
        <v>6</v>
      </c>
      <c r="L3" s="73" t="s">
        <v>7</v>
      </c>
      <c r="M3" s="73" t="s">
        <v>5</v>
      </c>
      <c r="N3" s="73" t="s">
        <v>6</v>
      </c>
      <c r="O3" s="85" t="s">
        <v>138</v>
      </c>
      <c r="P3" s="9"/>
      <c r="Q3" s="10"/>
    </row>
    <row r="4" spans="1:18" ht="30" customHeight="1" x14ac:dyDescent="0.15">
      <c r="A4" s="72"/>
      <c r="B4" s="77"/>
      <c r="C4" s="77"/>
      <c r="D4" s="12" t="s">
        <v>8</v>
      </c>
      <c r="E4" s="12" t="s">
        <v>9</v>
      </c>
      <c r="F4" s="73"/>
      <c r="G4" s="73"/>
      <c r="H4" s="12" t="s">
        <v>8</v>
      </c>
      <c r="I4" s="12" t="s">
        <v>9</v>
      </c>
      <c r="J4" s="73"/>
      <c r="K4" s="73"/>
      <c r="L4" s="73"/>
      <c r="M4" s="73"/>
      <c r="N4" s="73"/>
      <c r="O4" s="85"/>
      <c r="P4" s="9"/>
      <c r="Q4" s="10"/>
    </row>
    <row r="5" spans="1:18" ht="30" customHeight="1" x14ac:dyDescent="0.15">
      <c r="A5" s="13" t="s">
        <v>10</v>
      </c>
      <c r="B5" s="14">
        <f t="shared" ref="B5:O5" si="0">SUM(B6:B14)</f>
        <v>2</v>
      </c>
      <c r="C5" s="14">
        <f t="shared" si="0"/>
        <v>1045</v>
      </c>
      <c r="D5" s="14">
        <f t="shared" si="0"/>
        <v>91.076500665000083</v>
      </c>
      <c r="E5" s="62" t="s">
        <v>24</v>
      </c>
      <c r="F5" s="14">
        <f t="shared" si="0"/>
        <v>2</v>
      </c>
      <c r="G5" s="14">
        <f t="shared" si="0"/>
        <v>214490</v>
      </c>
      <c r="H5" s="14">
        <f t="shared" si="0"/>
        <v>46895.148865690797</v>
      </c>
      <c r="I5" s="62" t="s">
        <v>24</v>
      </c>
      <c r="J5" s="14">
        <f t="shared" si="0"/>
        <v>1</v>
      </c>
      <c r="K5" s="14">
        <f t="shared" si="0"/>
        <v>20000</v>
      </c>
      <c r="L5" s="14">
        <f t="shared" si="0"/>
        <v>6194</v>
      </c>
      <c r="M5" s="14">
        <f t="shared" si="0"/>
        <v>16</v>
      </c>
      <c r="N5" s="14">
        <f t="shared" si="0"/>
        <v>577965</v>
      </c>
      <c r="O5" s="36">
        <f t="shared" si="0"/>
        <v>7244</v>
      </c>
      <c r="P5" s="37"/>
      <c r="Q5" s="16"/>
    </row>
    <row r="6" spans="1:18" ht="30" customHeight="1" x14ac:dyDescent="0.15">
      <c r="A6" s="17" t="s">
        <v>11</v>
      </c>
      <c r="B6" s="20" t="s">
        <v>70</v>
      </c>
      <c r="C6" s="20" t="s">
        <v>70</v>
      </c>
      <c r="D6" s="20" t="s">
        <v>70</v>
      </c>
      <c r="E6" s="29" t="s">
        <v>70</v>
      </c>
      <c r="F6" s="20" t="s">
        <v>70</v>
      </c>
      <c r="G6" s="20" t="s">
        <v>70</v>
      </c>
      <c r="H6" s="20" t="s">
        <v>70</v>
      </c>
      <c r="I6" s="29" t="s">
        <v>70</v>
      </c>
      <c r="J6" s="20" t="s">
        <v>70</v>
      </c>
      <c r="K6" s="20" t="s">
        <v>70</v>
      </c>
      <c r="L6" s="20" t="s">
        <v>70</v>
      </c>
      <c r="M6" s="20" t="s">
        <v>70</v>
      </c>
      <c r="N6" s="20" t="s">
        <v>70</v>
      </c>
      <c r="O6" s="20" t="s">
        <v>70</v>
      </c>
      <c r="P6" s="38"/>
      <c r="Q6" s="19"/>
    </row>
    <row r="7" spans="1:18" ht="30" customHeight="1" x14ac:dyDescent="0.15">
      <c r="A7" s="17" t="s">
        <v>12</v>
      </c>
      <c r="B7" s="20" t="s">
        <v>70</v>
      </c>
      <c r="C7" s="20" t="s">
        <v>70</v>
      </c>
      <c r="D7" s="20" t="s">
        <v>70</v>
      </c>
      <c r="E7" s="29" t="s">
        <v>70</v>
      </c>
      <c r="F7" s="20">
        <v>1</v>
      </c>
      <c r="G7" s="20">
        <v>212000</v>
      </c>
      <c r="H7" s="20">
        <v>46707.517873409997</v>
      </c>
      <c r="I7" s="29" t="s">
        <v>24</v>
      </c>
      <c r="J7" s="20" t="s">
        <v>70</v>
      </c>
      <c r="K7" s="20" t="s">
        <v>70</v>
      </c>
      <c r="L7" s="20" t="s">
        <v>70</v>
      </c>
      <c r="M7" s="20">
        <v>1</v>
      </c>
      <c r="N7" s="20">
        <v>27569</v>
      </c>
      <c r="O7" s="39">
        <v>362</v>
      </c>
      <c r="P7" s="38"/>
      <c r="Q7" s="19"/>
    </row>
    <row r="8" spans="1:18" ht="30" customHeight="1" x14ac:dyDescent="0.15">
      <c r="A8" s="17" t="s">
        <v>13</v>
      </c>
      <c r="B8" s="20">
        <v>2</v>
      </c>
      <c r="C8" s="20">
        <v>1045</v>
      </c>
      <c r="D8" s="20">
        <v>91.076500665000083</v>
      </c>
      <c r="E8" s="29" t="s">
        <v>24</v>
      </c>
      <c r="F8" s="20">
        <v>1</v>
      </c>
      <c r="G8" s="20">
        <v>2490</v>
      </c>
      <c r="H8" s="20">
        <v>187.630992280801</v>
      </c>
      <c r="I8" s="29" t="s">
        <v>24</v>
      </c>
      <c r="J8" s="20" t="s">
        <v>70</v>
      </c>
      <c r="K8" s="20" t="s">
        <v>70</v>
      </c>
      <c r="L8" s="20" t="s">
        <v>70</v>
      </c>
      <c r="M8" s="20">
        <v>10</v>
      </c>
      <c r="N8" s="20">
        <v>9002</v>
      </c>
      <c r="O8" s="39">
        <v>26837</v>
      </c>
      <c r="P8" s="38"/>
      <c r="Q8" s="19"/>
    </row>
    <row r="9" spans="1:18" ht="30" customHeight="1" x14ac:dyDescent="0.15">
      <c r="A9" s="17" t="s">
        <v>14</v>
      </c>
      <c r="B9" s="20" t="s">
        <v>70</v>
      </c>
      <c r="C9" s="20" t="s">
        <v>70</v>
      </c>
      <c r="D9" s="20" t="s">
        <v>70</v>
      </c>
      <c r="E9" s="29" t="s">
        <v>70</v>
      </c>
      <c r="F9" s="20" t="s">
        <v>70</v>
      </c>
      <c r="G9" s="20" t="s">
        <v>70</v>
      </c>
      <c r="H9" s="20" t="s">
        <v>70</v>
      </c>
      <c r="I9" s="29" t="s">
        <v>70</v>
      </c>
      <c r="J9" s="20" t="s">
        <v>70</v>
      </c>
      <c r="K9" s="20" t="s">
        <v>70</v>
      </c>
      <c r="L9" s="20" t="s">
        <v>70</v>
      </c>
      <c r="M9" s="20" t="s">
        <v>70</v>
      </c>
      <c r="N9" s="20" t="s">
        <v>70</v>
      </c>
      <c r="O9" s="20" t="s">
        <v>70</v>
      </c>
      <c r="P9" s="38"/>
      <c r="Q9" s="19"/>
    </row>
    <row r="10" spans="1:18" ht="30" customHeight="1" x14ac:dyDescent="0.15">
      <c r="A10" s="17" t="s">
        <v>15</v>
      </c>
      <c r="B10" s="20" t="s">
        <v>70</v>
      </c>
      <c r="C10" s="20" t="s">
        <v>70</v>
      </c>
      <c r="D10" s="20" t="s">
        <v>70</v>
      </c>
      <c r="E10" s="29" t="s">
        <v>70</v>
      </c>
      <c r="F10" s="20" t="s">
        <v>70</v>
      </c>
      <c r="G10" s="20" t="s">
        <v>70</v>
      </c>
      <c r="H10" s="20" t="s">
        <v>70</v>
      </c>
      <c r="I10" s="29" t="s">
        <v>70</v>
      </c>
      <c r="J10" s="20" t="s">
        <v>70</v>
      </c>
      <c r="K10" s="20" t="s">
        <v>70</v>
      </c>
      <c r="L10" s="20" t="s">
        <v>70</v>
      </c>
      <c r="M10" s="20">
        <v>1</v>
      </c>
      <c r="N10" s="20">
        <v>12762</v>
      </c>
      <c r="O10" s="39">
        <v>11601</v>
      </c>
      <c r="P10" s="38"/>
      <c r="Q10" s="19"/>
    </row>
    <row r="11" spans="1:18" ht="30" customHeight="1" x14ac:dyDescent="0.15">
      <c r="A11" s="17" t="s">
        <v>69</v>
      </c>
      <c r="B11" s="20" t="s">
        <v>70</v>
      </c>
      <c r="C11" s="20" t="s">
        <v>70</v>
      </c>
      <c r="D11" s="20" t="s">
        <v>70</v>
      </c>
      <c r="E11" s="29" t="s">
        <v>70</v>
      </c>
      <c r="F11" s="20" t="s">
        <v>70</v>
      </c>
      <c r="G11" s="20" t="s">
        <v>70</v>
      </c>
      <c r="H11" s="20" t="s">
        <v>70</v>
      </c>
      <c r="I11" s="29" t="s">
        <v>70</v>
      </c>
      <c r="J11" s="20">
        <v>1</v>
      </c>
      <c r="K11" s="20">
        <v>20000</v>
      </c>
      <c r="L11" s="20">
        <v>6194</v>
      </c>
      <c r="M11" s="20">
        <v>1</v>
      </c>
      <c r="N11" s="20">
        <v>128</v>
      </c>
      <c r="O11" s="39">
        <v>127</v>
      </c>
      <c r="P11" s="38"/>
      <c r="Q11" s="19"/>
    </row>
    <row r="12" spans="1:18" ht="30" customHeight="1" x14ac:dyDescent="0.15">
      <c r="A12" s="17" t="s">
        <v>16</v>
      </c>
      <c r="B12" s="20" t="s">
        <v>70</v>
      </c>
      <c r="C12" s="20" t="s">
        <v>70</v>
      </c>
      <c r="D12" s="20" t="s">
        <v>70</v>
      </c>
      <c r="E12" s="29" t="s">
        <v>70</v>
      </c>
      <c r="F12" s="20" t="s">
        <v>70</v>
      </c>
      <c r="G12" s="20" t="s">
        <v>70</v>
      </c>
      <c r="H12" s="20" t="s">
        <v>70</v>
      </c>
      <c r="I12" s="29" t="s">
        <v>70</v>
      </c>
      <c r="J12" s="20" t="s">
        <v>70</v>
      </c>
      <c r="K12" s="20" t="s">
        <v>70</v>
      </c>
      <c r="L12" s="20" t="s">
        <v>70</v>
      </c>
      <c r="M12" s="20">
        <v>1</v>
      </c>
      <c r="N12" s="20">
        <v>528458</v>
      </c>
      <c r="O12" s="39">
        <v>-34846</v>
      </c>
      <c r="P12" s="38"/>
      <c r="Q12" s="19"/>
    </row>
    <row r="13" spans="1:18" ht="30" customHeight="1" x14ac:dyDescent="0.15">
      <c r="A13" s="17" t="s">
        <v>17</v>
      </c>
      <c r="B13" s="20" t="s">
        <v>70</v>
      </c>
      <c r="C13" s="20" t="s">
        <v>70</v>
      </c>
      <c r="D13" s="20" t="s">
        <v>70</v>
      </c>
      <c r="E13" s="29" t="s">
        <v>70</v>
      </c>
      <c r="F13" s="20" t="s">
        <v>70</v>
      </c>
      <c r="G13" s="20" t="s">
        <v>70</v>
      </c>
      <c r="H13" s="20" t="s">
        <v>70</v>
      </c>
      <c r="I13" s="29" t="s">
        <v>70</v>
      </c>
      <c r="J13" s="20" t="s">
        <v>70</v>
      </c>
      <c r="K13" s="20" t="s">
        <v>70</v>
      </c>
      <c r="L13" s="20" t="s">
        <v>70</v>
      </c>
      <c r="M13" s="20" t="s">
        <v>70</v>
      </c>
      <c r="N13" s="20" t="s">
        <v>70</v>
      </c>
      <c r="O13" s="20" t="s">
        <v>70</v>
      </c>
      <c r="P13" s="38"/>
      <c r="Q13" s="19"/>
    </row>
    <row r="14" spans="1:18" ht="30" customHeight="1" x14ac:dyDescent="0.15">
      <c r="A14" s="17" t="s">
        <v>150</v>
      </c>
      <c r="B14" s="20" t="s">
        <v>70</v>
      </c>
      <c r="C14" s="20" t="s">
        <v>70</v>
      </c>
      <c r="D14" s="20" t="s">
        <v>70</v>
      </c>
      <c r="E14" s="29" t="s">
        <v>70</v>
      </c>
      <c r="F14" s="20" t="s">
        <v>70</v>
      </c>
      <c r="G14" s="20" t="s">
        <v>70</v>
      </c>
      <c r="H14" s="20" t="s">
        <v>70</v>
      </c>
      <c r="I14" s="29" t="s">
        <v>70</v>
      </c>
      <c r="J14" s="20" t="s">
        <v>70</v>
      </c>
      <c r="K14" s="20" t="s">
        <v>70</v>
      </c>
      <c r="L14" s="20" t="s">
        <v>70</v>
      </c>
      <c r="M14" s="20">
        <v>2</v>
      </c>
      <c r="N14" s="20">
        <v>46</v>
      </c>
      <c r="O14" s="39">
        <v>3163</v>
      </c>
      <c r="P14" s="38"/>
      <c r="Q14" s="19"/>
    </row>
    <row r="15" spans="1:18" x14ac:dyDescent="0.15">
      <c r="A15" s="53"/>
      <c r="B15" s="22"/>
      <c r="C15" s="22"/>
      <c r="D15" s="22"/>
      <c r="E15" s="22"/>
      <c r="F15" s="22"/>
      <c r="G15" s="22"/>
      <c r="H15" s="22"/>
      <c r="I15" s="22"/>
      <c r="J15" s="22"/>
      <c r="K15" s="22"/>
      <c r="L15" s="22"/>
      <c r="M15" s="22"/>
      <c r="N15" s="22"/>
      <c r="O15" s="22"/>
    </row>
    <row r="16" spans="1:18" ht="12.75" customHeight="1" x14ac:dyDescent="0.15">
      <c r="A16" s="78" t="s">
        <v>111</v>
      </c>
      <c r="B16" s="78"/>
      <c r="C16" s="78"/>
      <c r="D16" s="78"/>
      <c r="E16" s="78"/>
      <c r="F16" s="78"/>
      <c r="G16" s="78"/>
      <c r="H16" s="78"/>
      <c r="I16" s="78"/>
      <c r="J16" s="78"/>
      <c r="K16" s="78"/>
      <c r="L16" s="78"/>
      <c r="M16" s="78"/>
      <c r="N16" s="78"/>
      <c r="O16" s="78"/>
    </row>
    <row r="17" spans="1:15" x14ac:dyDescent="0.15">
      <c r="A17" s="53"/>
      <c r="B17" s="22"/>
      <c r="C17" s="22"/>
      <c r="D17" s="22"/>
      <c r="E17" s="22"/>
      <c r="F17" s="22"/>
      <c r="G17" s="22"/>
      <c r="H17" s="22"/>
      <c r="I17" s="22"/>
      <c r="J17" s="22"/>
      <c r="K17" s="22"/>
      <c r="L17" s="22"/>
      <c r="M17" s="22"/>
      <c r="N17" s="22"/>
      <c r="O17" s="22"/>
    </row>
    <row r="18" spans="1:15" ht="29.25" customHeight="1" x14ac:dyDescent="0.15">
      <c r="A18" s="75" t="s">
        <v>110</v>
      </c>
      <c r="B18" s="75"/>
      <c r="C18" s="75"/>
      <c r="D18" s="75"/>
      <c r="E18" s="75"/>
      <c r="F18" s="75"/>
      <c r="G18" s="75"/>
      <c r="H18" s="75"/>
      <c r="I18" s="75"/>
      <c r="J18" s="75"/>
      <c r="K18" s="75"/>
      <c r="L18" s="75"/>
      <c r="M18" s="75"/>
      <c r="N18" s="75"/>
      <c r="O18" s="75"/>
    </row>
    <row r="19" spans="1:15" x14ac:dyDescent="0.15">
      <c r="A19" s="75" t="s">
        <v>109</v>
      </c>
      <c r="B19" s="75"/>
      <c r="C19" s="75"/>
      <c r="D19" s="75"/>
      <c r="E19" s="75"/>
      <c r="F19" s="75"/>
      <c r="G19" s="75"/>
      <c r="H19" s="75"/>
      <c r="I19" s="75"/>
      <c r="J19" s="75"/>
      <c r="K19" s="75"/>
      <c r="L19" s="75"/>
      <c r="M19" s="75"/>
      <c r="N19" s="75"/>
      <c r="O19" s="75"/>
    </row>
    <row r="20" spans="1:15" x14ac:dyDescent="0.15">
      <c r="A20" s="75"/>
      <c r="B20" s="75"/>
      <c r="C20" s="75"/>
      <c r="D20" s="75"/>
      <c r="E20" s="75"/>
      <c r="F20" s="75"/>
      <c r="G20" s="75"/>
      <c r="H20" s="75"/>
      <c r="I20" s="75"/>
      <c r="J20" s="75"/>
      <c r="K20" s="75"/>
      <c r="L20" s="75"/>
      <c r="M20" s="75"/>
      <c r="N20" s="75"/>
    </row>
    <row r="21" spans="1:15" ht="30" customHeight="1" x14ac:dyDescent="0.15">
      <c r="A21" s="74" t="s">
        <v>152</v>
      </c>
      <c r="B21" s="74"/>
      <c r="C21" s="63"/>
      <c r="D21" s="51"/>
      <c r="E21" s="63"/>
      <c r="F21" s="22"/>
    </row>
    <row r="22" spans="1:15" x14ac:dyDescent="0.15">
      <c r="A22" s="63"/>
      <c r="B22" s="63"/>
      <c r="C22" s="63"/>
      <c r="D22" s="51"/>
      <c r="E22" s="63"/>
      <c r="F22" s="22"/>
    </row>
    <row r="23" spans="1:15" x14ac:dyDescent="0.15">
      <c r="A23" s="63"/>
      <c r="B23" s="63"/>
      <c r="C23" s="63"/>
      <c r="D23" s="51"/>
      <c r="E23" s="63"/>
      <c r="F23" s="22"/>
    </row>
    <row r="24" spans="1:15" x14ac:dyDescent="0.15">
      <c r="A24" s="63"/>
      <c r="B24" s="63"/>
      <c r="C24" s="63"/>
      <c r="D24" s="63"/>
      <c r="E24" s="63"/>
      <c r="F24" s="22"/>
    </row>
    <row r="25" spans="1:15" x14ac:dyDescent="0.15">
      <c r="A25" s="63"/>
      <c r="B25" s="63"/>
      <c r="C25" s="63"/>
      <c r="D25" s="63"/>
      <c r="E25" s="63"/>
      <c r="F25" s="22"/>
    </row>
    <row r="26" spans="1:15" x14ac:dyDescent="0.15">
      <c r="A26" s="63"/>
      <c r="B26" s="63"/>
      <c r="C26" s="63"/>
      <c r="D26" s="63"/>
      <c r="E26" s="63"/>
      <c r="F26" s="22"/>
    </row>
    <row r="27" spans="1:15" x14ac:dyDescent="0.15">
      <c r="A27" s="63"/>
      <c r="B27" s="63"/>
      <c r="C27" s="63"/>
      <c r="D27" s="63"/>
      <c r="E27" s="63"/>
      <c r="F27" s="22"/>
    </row>
    <row r="28" spans="1:15" x14ac:dyDescent="0.15">
      <c r="A28" s="63"/>
      <c r="B28" s="63"/>
      <c r="C28" s="63"/>
      <c r="D28" s="63"/>
      <c r="E28" s="63"/>
      <c r="F28" s="22"/>
    </row>
    <row r="29" spans="1:15" x14ac:dyDescent="0.15">
      <c r="A29" s="63"/>
      <c r="B29" s="63"/>
      <c r="C29" s="63"/>
      <c r="D29" s="63"/>
      <c r="E29" s="63"/>
      <c r="F29" s="22"/>
    </row>
    <row r="30" spans="1:15" x14ac:dyDescent="0.15">
      <c r="A30" s="63"/>
      <c r="B30" s="63"/>
      <c r="C30" s="63"/>
      <c r="D30" s="63"/>
      <c r="E30" s="63"/>
      <c r="F30" s="22"/>
    </row>
    <row r="31" spans="1:15" x14ac:dyDescent="0.15">
      <c r="A31" s="63"/>
      <c r="B31" s="63"/>
      <c r="C31" s="63"/>
      <c r="D31" s="63"/>
      <c r="E31" s="63"/>
      <c r="F31" s="22"/>
    </row>
    <row r="32" spans="1:15" x14ac:dyDescent="0.15">
      <c r="A32" s="63"/>
      <c r="B32" s="63"/>
      <c r="C32" s="63"/>
      <c r="D32" s="63"/>
      <c r="E32" s="63"/>
      <c r="F32" s="22"/>
    </row>
    <row r="33" spans="1:6" x14ac:dyDescent="0.15">
      <c r="A33" s="63"/>
      <c r="B33" s="63"/>
      <c r="C33" s="63"/>
      <c r="D33" s="63"/>
      <c r="E33" s="63"/>
      <c r="F33" s="22"/>
    </row>
    <row r="34" spans="1:6" x14ac:dyDescent="0.15">
      <c r="A34" s="63"/>
      <c r="B34" s="63"/>
      <c r="C34" s="63"/>
      <c r="D34" s="63"/>
      <c r="E34" s="63"/>
      <c r="F34" s="22"/>
    </row>
    <row r="35" spans="1:6" x14ac:dyDescent="0.15">
      <c r="A35" s="63"/>
      <c r="B35" s="63"/>
      <c r="C35" s="63"/>
      <c r="D35" s="63"/>
      <c r="E35" s="63"/>
      <c r="F35" s="22"/>
    </row>
  </sheetData>
  <mergeCells count="23">
    <mergeCell ref="A21:B21"/>
    <mergeCell ref="A1:O1"/>
    <mergeCell ref="L3:L4"/>
    <mergeCell ref="M3:M4"/>
    <mergeCell ref="B3:B4"/>
    <mergeCell ref="C3:C4"/>
    <mergeCell ref="D3:E3"/>
    <mergeCell ref="F3:F4"/>
    <mergeCell ref="A19:O19"/>
    <mergeCell ref="A20:N20"/>
    <mergeCell ref="A16:O16"/>
    <mergeCell ref="G3:G4"/>
    <mergeCell ref="H3:I3"/>
    <mergeCell ref="J3:J4"/>
    <mergeCell ref="K3:K4"/>
    <mergeCell ref="A2:A4"/>
    <mergeCell ref="B2:E2"/>
    <mergeCell ref="F2:I2"/>
    <mergeCell ref="J2:L2"/>
    <mergeCell ref="A18:O18"/>
    <mergeCell ref="N3:N4"/>
    <mergeCell ref="O3:O4"/>
    <mergeCell ref="M2:O2"/>
  </mergeCells>
  <hyperlinks>
    <hyperlink ref="A21:B21" location="'Table of Contents'!A1" display="Back to table of contents" xr:uid="{00000000-0004-0000-2200-000000000000}"/>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
  <sheetViews>
    <sheetView workbookViewId="0">
      <selection sqref="A1:O1"/>
    </sheetView>
  </sheetViews>
  <sheetFormatPr baseColWidth="10" defaultColWidth="8.83203125" defaultRowHeight="13" x14ac:dyDescent="0.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39"/>
  <sheetViews>
    <sheetView showGridLines="0" zoomScale="56" zoomScaleNormal="75" workbookViewId="0">
      <selection activeCell="P6" sqref="P6"/>
    </sheetView>
  </sheetViews>
  <sheetFormatPr baseColWidth="10" defaultColWidth="9.1640625" defaultRowHeight="16" x14ac:dyDescent="0.15"/>
  <cols>
    <col min="1" max="1" width="20.6640625" style="11" customWidth="1"/>
    <col min="2" max="15" width="16.6640625" style="11" customWidth="1"/>
    <col min="16" max="16" width="11.83203125" style="11" bestFit="1" customWidth="1"/>
    <col min="17" max="17" width="28.6640625" style="11" bestFit="1" customWidth="1"/>
    <col min="18" max="16384" width="9.1640625" style="11"/>
  </cols>
  <sheetData>
    <row r="1" spans="1:17" ht="40" customHeight="1" x14ac:dyDescent="0.15">
      <c r="A1" s="71" t="s">
        <v>19</v>
      </c>
      <c r="B1" s="71"/>
      <c r="C1" s="71"/>
      <c r="D1" s="71"/>
      <c r="E1" s="71"/>
      <c r="F1" s="71"/>
      <c r="G1" s="71"/>
      <c r="H1" s="71"/>
      <c r="I1" s="71"/>
      <c r="J1" s="71"/>
      <c r="K1" s="71"/>
      <c r="L1" s="71"/>
      <c r="M1" s="71"/>
      <c r="N1" s="71"/>
      <c r="O1" s="71"/>
      <c r="P1" s="25"/>
      <c r="Q1" s="25"/>
    </row>
    <row r="2" spans="1:17" ht="40" customHeight="1" x14ac:dyDescent="0.15">
      <c r="A2" s="72" t="s">
        <v>0</v>
      </c>
      <c r="B2" s="73" t="s">
        <v>1</v>
      </c>
      <c r="C2" s="73"/>
      <c r="D2" s="73"/>
      <c r="E2" s="73"/>
      <c r="F2" s="73" t="s">
        <v>114</v>
      </c>
      <c r="G2" s="73"/>
      <c r="H2" s="73"/>
      <c r="I2" s="73"/>
      <c r="J2" s="73" t="s">
        <v>3</v>
      </c>
      <c r="K2" s="73"/>
      <c r="L2" s="73"/>
      <c r="M2" s="73" t="s">
        <v>4</v>
      </c>
      <c r="N2" s="73"/>
      <c r="O2" s="73"/>
      <c r="P2" s="9"/>
      <c r="Q2" s="10"/>
    </row>
    <row r="3" spans="1:17" x14ac:dyDescent="0.15">
      <c r="A3" s="72"/>
      <c r="B3" s="76" t="s">
        <v>5</v>
      </c>
      <c r="C3" s="76" t="s">
        <v>6</v>
      </c>
      <c r="D3" s="73" t="s">
        <v>7</v>
      </c>
      <c r="E3" s="73"/>
      <c r="F3" s="73" t="s">
        <v>5</v>
      </c>
      <c r="G3" s="73" t="s">
        <v>6</v>
      </c>
      <c r="H3" s="73" t="s">
        <v>7</v>
      </c>
      <c r="I3" s="73"/>
      <c r="J3" s="73" t="s">
        <v>5</v>
      </c>
      <c r="K3" s="73" t="s">
        <v>6</v>
      </c>
      <c r="L3" s="73" t="s">
        <v>7</v>
      </c>
      <c r="M3" s="73" t="s">
        <v>5</v>
      </c>
      <c r="N3" s="73" t="s">
        <v>6</v>
      </c>
      <c r="O3" s="73" t="s">
        <v>7</v>
      </c>
      <c r="P3" s="9"/>
      <c r="Q3" s="10"/>
    </row>
    <row r="4" spans="1:17" ht="30" customHeight="1" x14ac:dyDescent="0.15">
      <c r="A4" s="72"/>
      <c r="B4" s="77"/>
      <c r="C4" s="77"/>
      <c r="D4" s="12" t="s">
        <v>8</v>
      </c>
      <c r="E4" s="12" t="s">
        <v>9</v>
      </c>
      <c r="F4" s="73"/>
      <c r="G4" s="73"/>
      <c r="H4" s="12" t="s">
        <v>8</v>
      </c>
      <c r="I4" s="12" t="s">
        <v>9</v>
      </c>
      <c r="J4" s="73"/>
      <c r="K4" s="73"/>
      <c r="L4" s="73"/>
      <c r="M4" s="73"/>
      <c r="N4" s="73"/>
      <c r="O4" s="73"/>
      <c r="P4" s="9"/>
      <c r="Q4" s="10"/>
    </row>
    <row r="5" spans="1:17" ht="30" customHeight="1" x14ac:dyDescent="0.15">
      <c r="A5" s="13" t="s">
        <v>10</v>
      </c>
      <c r="B5" s="14">
        <f>SUM(B6:B14)</f>
        <v>1</v>
      </c>
      <c r="C5" s="14">
        <f t="shared" ref="C5:L5" si="0">SUM(C6:C14)</f>
        <v>15859</v>
      </c>
      <c r="D5" s="14">
        <f t="shared" si="0"/>
        <v>9087.4035989717231</v>
      </c>
      <c r="E5" s="14">
        <f t="shared" si="0"/>
        <v>2680.268419</v>
      </c>
      <c r="F5" s="14">
        <f t="shared" si="0"/>
        <v>4</v>
      </c>
      <c r="G5" s="14">
        <f t="shared" si="0"/>
        <v>53554</v>
      </c>
      <c r="H5" s="14">
        <f t="shared" si="0"/>
        <v>114959.53844184607</v>
      </c>
      <c r="I5" s="14" t="s">
        <v>24</v>
      </c>
      <c r="J5" s="14">
        <f t="shared" si="0"/>
        <v>7</v>
      </c>
      <c r="K5" s="14">
        <f t="shared" si="0"/>
        <v>72617</v>
      </c>
      <c r="L5" s="14">
        <f t="shared" si="0"/>
        <v>1117.8441156812341</v>
      </c>
      <c r="M5" s="20" t="s">
        <v>70</v>
      </c>
      <c r="N5" s="20" t="s">
        <v>70</v>
      </c>
      <c r="O5" s="20" t="s">
        <v>70</v>
      </c>
      <c r="P5" s="15">
        <f>D5+L5</f>
        <v>10205.247714652956</v>
      </c>
      <c r="Q5" s="64">
        <f>P5*1000000</f>
        <v>10205247714.652956</v>
      </c>
    </row>
    <row r="6" spans="1:17" ht="30" customHeight="1" x14ac:dyDescent="0.15">
      <c r="A6" s="17" t="s">
        <v>11</v>
      </c>
      <c r="B6" s="20" t="s">
        <v>70</v>
      </c>
      <c r="C6" s="20" t="s">
        <v>70</v>
      </c>
      <c r="D6" s="20" t="s">
        <v>70</v>
      </c>
      <c r="E6" s="20" t="s">
        <v>70</v>
      </c>
      <c r="F6" s="20" t="s">
        <v>70</v>
      </c>
      <c r="G6" s="20" t="s">
        <v>70</v>
      </c>
      <c r="H6" s="20" t="s">
        <v>70</v>
      </c>
      <c r="I6" s="20" t="s">
        <v>70</v>
      </c>
      <c r="J6" s="20" t="s">
        <v>70</v>
      </c>
      <c r="K6" s="20" t="s">
        <v>70</v>
      </c>
      <c r="L6" s="20" t="s">
        <v>70</v>
      </c>
      <c r="M6" s="20" t="s">
        <v>70</v>
      </c>
      <c r="N6" s="20" t="s">
        <v>70</v>
      </c>
      <c r="O6" s="20" t="s">
        <v>70</v>
      </c>
      <c r="P6" s="18"/>
      <c r="Q6" s="19"/>
    </row>
    <row r="7" spans="1:17" ht="30" customHeight="1" x14ac:dyDescent="0.15">
      <c r="A7" s="17" t="s">
        <v>12</v>
      </c>
      <c r="B7" s="20" t="s">
        <v>70</v>
      </c>
      <c r="C7" s="20" t="s">
        <v>70</v>
      </c>
      <c r="D7" s="20" t="s">
        <v>70</v>
      </c>
      <c r="E7" s="20" t="s">
        <v>70</v>
      </c>
      <c r="F7" s="20" t="s">
        <v>70</v>
      </c>
      <c r="G7" s="20" t="s">
        <v>70</v>
      </c>
      <c r="H7" s="20" t="s">
        <v>70</v>
      </c>
      <c r="I7" s="20" t="s">
        <v>70</v>
      </c>
      <c r="J7" s="20" t="s">
        <v>70</v>
      </c>
      <c r="K7" s="20" t="s">
        <v>70</v>
      </c>
      <c r="L7" s="20" t="s">
        <v>70</v>
      </c>
      <c r="M7" s="20" t="s">
        <v>70</v>
      </c>
      <c r="N7" s="20" t="s">
        <v>70</v>
      </c>
      <c r="O7" s="20" t="s">
        <v>70</v>
      </c>
      <c r="P7" s="18"/>
      <c r="Q7" s="19"/>
    </row>
    <row r="8" spans="1:17" ht="30" customHeight="1" x14ac:dyDescent="0.15">
      <c r="A8" s="17" t="s">
        <v>13</v>
      </c>
      <c r="B8" s="20" t="s">
        <v>70</v>
      </c>
      <c r="C8" s="20" t="s">
        <v>70</v>
      </c>
      <c r="D8" s="20" t="s">
        <v>70</v>
      </c>
      <c r="E8" s="20" t="s">
        <v>70</v>
      </c>
      <c r="F8" s="20">
        <v>4</v>
      </c>
      <c r="G8" s="20">
        <v>53554</v>
      </c>
      <c r="H8" s="20">
        <v>114959.53844184607</v>
      </c>
      <c r="I8" s="29" t="s">
        <v>24</v>
      </c>
      <c r="J8" s="20" t="s">
        <v>70</v>
      </c>
      <c r="K8" s="20" t="s">
        <v>70</v>
      </c>
      <c r="L8" s="20" t="s">
        <v>70</v>
      </c>
      <c r="M8" s="20" t="s">
        <v>70</v>
      </c>
      <c r="N8" s="20" t="s">
        <v>70</v>
      </c>
      <c r="O8" s="20" t="s">
        <v>70</v>
      </c>
      <c r="P8" s="18"/>
      <c r="Q8" s="19"/>
    </row>
    <row r="9" spans="1:17" ht="30" customHeight="1" x14ac:dyDescent="0.15">
      <c r="A9" s="17" t="s">
        <v>14</v>
      </c>
      <c r="B9" s="20">
        <v>1</v>
      </c>
      <c r="C9" s="20">
        <v>15859</v>
      </c>
      <c r="D9" s="20">
        <v>9087.4035989717231</v>
      </c>
      <c r="E9" s="29">
        <v>2680.268419</v>
      </c>
      <c r="F9" s="20" t="s">
        <v>70</v>
      </c>
      <c r="G9" s="20" t="s">
        <v>70</v>
      </c>
      <c r="H9" s="20" t="s">
        <v>70</v>
      </c>
      <c r="I9" s="20" t="s">
        <v>70</v>
      </c>
      <c r="J9" s="20" t="s">
        <v>70</v>
      </c>
      <c r="K9" s="20" t="s">
        <v>70</v>
      </c>
      <c r="L9" s="20" t="s">
        <v>70</v>
      </c>
      <c r="M9" s="20" t="s">
        <v>70</v>
      </c>
      <c r="N9" s="20" t="s">
        <v>70</v>
      </c>
      <c r="O9" s="20" t="s">
        <v>70</v>
      </c>
      <c r="P9" s="18"/>
      <c r="Q9" s="19"/>
    </row>
    <row r="10" spans="1:17" ht="30" customHeight="1" x14ac:dyDescent="0.15">
      <c r="A10" s="17" t="s">
        <v>15</v>
      </c>
      <c r="B10" s="20" t="s">
        <v>70</v>
      </c>
      <c r="C10" s="20" t="s">
        <v>70</v>
      </c>
      <c r="D10" s="20" t="s">
        <v>70</v>
      </c>
      <c r="E10" s="20" t="s">
        <v>70</v>
      </c>
      <c r="F10" s="20" t="s">
        <v>70</v>
      </c>
      <c r="G10" s="20" t="s">
        <v>70</v>
      </c>
      <c r="H10" s="20" t="s">
        <v>70</v>
      </c>
      <c r="I10" s="20" t="s">
        <v>70</v>
      </c>
      <c r="J10" s="20" t="s">
        <v>70</v>
      </c>
      <c r="K10" s="20" t="s">
        <v>70</v>
      </c>
      <c r="L10" s="20" t="s">
        <v>70</v>
      </c>
      <c r="M10" s="20" t="s">
        <v>70</v>
      </c>
      <c r="N10" s="20" t="s">
        <v>70</v>
      </c>
      <c r="O10" s="20" t="s">
        <v>70</v>
      </c>
      <c r="P10" s="18"/>
      <c r="Q10" s="19"/>
    </row>
    <row r="11" spans="1:17" ht="30" customHeight="1" x14ac:dyDescent="0.15">
      <c r="A11" s="17" t="s">
        <v>69</v>
      </c>
      <c r="B11" s="20" t="s">
        <v>70</v>
      </c>
      <c r="C11" s="20" t="s">
        <v>70</v>
      </c>
      <c r="D11" s="20" t="s">
        <v>70</v>
      </c>
      <c r="E11" s="20" t="s">
        <v>70</v>
      </c>
      <c r="F11" s="20" t="s">
        <v>70</v>
      </c>
      <c r="G11" s="20" t="s">
        <v>70</v>
      </c>
      <c r="H11" s="20" t="s">
        <v>70</v>
      </c>
      <c r="I11" s="20" t="s">
        <v>70</v>
      </c>
      <c r="J11" s="20">
        <v>3</v>
      </c>
      <c r="K11" s="20">
        <v>36206</v>
      </c>
      <c r="L11" s="20">
        <v>-870.4805089974293</v>
      </c>
      <c r="M11" s="20" t="s">
        <v>70</v>
      </c>
      <c r="N11" s="20" t="s">
        <v>70</v>
      </c>
      <c r="O11" s="20" t="s">
        <v>70</v>
      </c>
      <c r="P11" s="18"/>
      <c r="Q11" s="19"/>
    </row>
    <row r="12" spans="1:17" ht="30" customHeight="1" x14ac:dyDescent="0.15">
      <c r="A12" s="17" t="s">
        <v>16</v>
      </c>
      <c r="B12" s="20" t="s">
        <v>70</v>
      </c>
      <c r="C12" s="20" t="s">
        <v>70</v>
      </c>
      <c r="D12" s="20" t="s">
        <v>70</v>
      </c>
      <c r="E12" s="20" t="s">
        <v>70</v>
      </c>
      <c r="F12" s="20" t="s">
        <v>70</v>
      </c>
      <c r="G12" s="20" t="s">
        <v>70</v>
      </c>
      <c r="H12" s="20" t="s">
        <v>70</v>
      </c>
      <c r="I12" s="20" t="s">
        <v>70</v>
      </c>
      <c r="J12" s="20">
        <v>2</v>
      </c>
      <c r="K12" s="20">
        <v>36061</v>
      </c>
      <c r="L12" s="20">
        <v>1715.9383033419024</v>
      </c>
      <c r="M12" s="20" t="s">
        <v>70</v>
      </c>
      <c r="N12" s="20" t="s">
        <v>70</v>
      </c>
      <c r="O12" s="20" t="s">
        <v>70</v>
      </c>
      <c r="P12" s="18"/>
      <c r="Q12" s="19"/>
    </row>
    <row r="13" spans="1:17" ht="30" customHeight="1" x14ac:dyDescent="0.15">
      <c r="A13" s="17" t="s">
        <v>17</v>
      </c>
      <c r="B13" s="20" t="s">
        <v>70</v>
      </c>
      <c r="C13" s="20" t="s">
        <v>70</v>
      </c>
      <c r="D13" s="20" t="s">
        <v>70</v>
      </c>
      <c r="E13" s="20" t="s">
        <v>70</v>
      </c>
      <c r="F13" s="20" t="s">
        <v>70</v>
      </c>
      <c r="G13" s="20" t="s">
        <v>70</v>
      </c>
      <c r="H13" s="20" t="s">
        <v>70</v>
      </c>
      <c r="I13" s="20" t="s">
        <v>70</v>
      </c>
      <c r="J13" s="20" t="s">
        <v>70</v>
      </c>
      <c r="K13" s="20" t="s">
        <v>70</v>
      </c>
      <c r="L13" s="20" t="s">
        <v>70</v>
      </c>
      <c r="M13" s="20" t="s">
        <v>70</v>
      </c>
      <c r="N13" s="20" t="s">
        <v>70</v>
      </c>
      <c r="O13" s="20" t="s">
        <v>70</v>
      </c>
      <c r="P13" s="18"/>
      <c r="Q13" s="19"/>
    </row>
    <row r="14" spans="1:17" ht="30" customHeight="1" x14ac:dyDescent="0.15">
      <c r="A14" s="17" t="s">
        <v>18</v>
      </c>
      <c r="B14" s="20" t="s">
        <v>70</v>
      </c>
      <c r="C14" s="20" t="s">
        <v>70</v>
      </c>
      <c r="D14" s="20" t="s">
        <v>70</v>
      </c>
      <c r="E14" s="20" t="s">
        <v>70</v>
      </c>
      <c r="F14" s="20" t="s">
        <v>70</v>
      </c>
      <c r="G14" s="20" t="s">
        <v>70</v>
      </c>
      <c r="H14" s="20" t="s">
        <v>70</v>
      </c>
      <c r="I14" s="20" t="s">
        <v>70</v>
      </c>
      <c r="J14" s="20">
        <v>2</v>
      </c>
      <c r="K14" s="20">
        <v>350</v>
      </c>
      <c r="L14" s="20">
        <v>272.38632133676094</v>
      </c>
      <c r="M14" s="20" t="s">
        <v>70</v>
      </c>
      <c r="N14" s="20" t="s">
        <v>70</v>
      </c>
      <c r="O14" s="20" t="s">
        <v>70</v>
      </c>
      <c r="P14" s="18"/>
      <c r="Q14" s="19"/>
    </row>
    <row r="15" spans="1:17" x14ac:dyDescent="0.15">
      <c r="A15" s="21"/>
      <c r="B15" s="22"/>
      <c r="C15" s="22"/>
      <c r="D15" s="22"/>
      <c r="E15" s="22"/>
      <c r="F15" s="22"/>
      <c r="G15" s="22"/>
      <c r="H15" s="22"/>
      <c r="I15" s="22"/>
      <c r="J15" s="22"/>
      <c r="K15" s="22"/>
      <c r="L15" s="22"/>
      <c r="M15" s="22"/>
      <c r="N15" s="22"/>
      <c r="O15" s="22"/>
    </row>
    <row r="16" spans="1:17" ht="12.75" customHeight="1" x14ac:dyDescent="0.15">
      <c r="A16" s="78" t="s">
        <v>111</v>
      </c>
      <c r="B16" s="78"/>
      <c r="C16" s="78"/>
      <c r="D16" s="78"/>
      <c r="E16" s="78"/>
      <c r="F16" s="78"/>
      <c r="G16" s="78"/>
      <c r="H16" s="78"/>
      <c r="I16" s="78"/>
      <c r="J16" s="78"/>
      <c r="K16" s="78"/>
      <c r="L16" s="78"/>
      <c r="M16" s="78"/>
      <c r="N16" s="78"/>
      <c r="O16" s="78"/>
    </row>
    <row r="17" spans="1:15" x14ac:dyDescent="0.15">
      <c r="A17" s="21"/>
      <c r="B17" s="22"/>
      <c r="C17" s="22"/>
      <c r="D17" s="22"/>
      <c r="E17" s="22"/>
      <c r="F17" s="22"/>
      <c r="G17" s="22"/>
      <c r="H17" s="22"/>
      <c r="I17" s="22"/>
      <c r="J17" s="22"/>
      <c r="K17" s="22"/>
      <c r="L17" s="22"/>
      <c r="M17" s="22"/>
      <c r="N17" s="22"/>
      <c r="O17" s="22"/>
    </row>
    <row r="18" spans="1:15" x14ac:dyDescent="0.15">
      <c r="A18" s="75" t="s">
        <v>73</v>
      </c>
      <c r="B18" s="75"/>
      <c r="C18" s="75"/>
      <c r="D18" s="75"/>
      <c r="E18" s="75"/>
      <c r="F18" s="75"/>
      <c r="G18" s="75"/>
      <c r="H18" s="75"/>
      <c r="I18" s="75"/>
      <c r="J18" s="75"/>
      <c r="K18" s="75"/>
      <c r="L18" s="75"/>
      <c r="M18" s="75"/>
      <c r="N18" s="75"/>
      <c r="O18" s="75"/>
    </row>
    <row r="19" spans="1:15" x14ac:dyDescent="0.15">
      <c r="A19" s="21"/>
      <c r="B19" s="22"/>
      <c r="C19" s="22"/>
      <c r="D19" s="22"/>
      <c r="E19" s="22"/>
      <c r="F19" s="22"/>
      <c r="G19" s="22"/>
      <c r="H19" s="22"/>
      <c r="I19" s="22"/>
      <c r="J19" s="22"/>
      <c r="K19" s="22"/>
      <c r="L19" s="22"/>
      <c r="M19" s="22"/>
      <c r="N19" s="22"/>
      <c r="O19" s="22"/>
    </row>
    <row r="20" spans="1:15" ht="30" customHeight="1" x14ac:dyDescent="0.15">
      <c r="A20" s="74" t="s">
        <v>152</v>
      </c>
      <c r="B20" s="74"/>
      <c r="C20" s="10"/>
      <c r="D20" s="10"/>
      <c r="E20" s="24"/>
    </row>
    <row r="21" spans="1:15" x14ac:dyDescent="0.15">
      <c r="A21" s="24"/>
      <c r="B21" s="24"/>
      <c r="C21" s="24"/>
      <c r="D21" s="24"/>
      <c r="E21" s="24"/>
      <c r="F21" s="24"/>
    </row>
    <row r="22" spans="1:15" x14ac:dyDescent="0.15">
      <c r="A22" s="22"/>
      <c r="B22" s="22"/>
      <c r="C22" s="22"/>
      <c r="D22" s="27"/>
      <c r="E22" s="22"/>
      <c r="F22" s="22"/>
    </row>
    <row r="23" spans="1:15" x14ac:dyDescent="0.15">
      <c r="A23" s="22"/>
      <c r="B23" s="22"/>
      <c r="C23" s="22"/>
      <c r="D23" s="27"/>
      <c r="E23" s="22"/>
      <c r="F23" s="22"/>
    </row>
    <row r="24" spans="1:15" x14ac:dyDescent="0.15">
      <c r="A24" s="22"/>
      <c r="B24" s="22"/>
      <c r="C24" s="22"/>
      <c r="D24" s="27"/>
      <c r="E24" s="22"/>
      <c r="F24" s="22"/>
    </row>
    <row r="25" spans="1:15" x14ac:dyDescent="0.15">
      <c r="A25" s="22"/>
      <c r="B25" s="22"/>
      <c r="C25" s="22"/>
      <c r="D25" s="27"/>
      <c r="E25" s="22"/>
      <c r="F25" s="22"/>
    </row>
    <row r="26" spans="1:15" x14ac:dyDescent="0.15">
      <c r="A26" s="22"/>
      <c r="B26" s="22"/>
      <c r="C26" s="22"/>
      <c r="D26" s="27"/>
      <c r="E26" s="22"/>
      <c r="F26" s="22"/>
    </row>
    <row r="27" spans="1:15" x14ac:dyDescent="0.15">
      <c r="A27" s="22"/>
      <c r="B27" s="22"/>
      <c r="C27" s="22"/>
      <c r="D27" s="27"/>
      <c r="E27" s="22"/>
      <c r="F27" s="22"/>
    </row>
    <row r="28" spans="1:15" x14ac:dyDescent="0.15">
      <c r="A28" s="22"/>
      <c r="B28" s="22"/>
      <c r="C28" s="22"/>
      <c r="D28" s="22"/>
      <c r="E28" s="22"/>
      <c r="F28" s="22"/>
    </row>
    <row r="29" spans="1:15" x14ac:dyDescent="0.15">
      <c r="A29" s="22"/>
      <c r="B29" s="22"/>
      <c r="C29" s="22"/>
      <c r="D29" s="22"/>
      <c r="E29" s="22"/>
      <c r="F29" s="22"/>
    </row>
    <row r="30" spans="1:15" x14ac:dyDescent="0.15">
      <c r="A30" s="22"/>
      <c r="B30" s="22"/>
      <c r="C30" s="22"/>
      <c r="D30" s="22"/>
      <c r="E30" s="22"/>
      <c r="F30" s="22"/>
    </row>
    <row r="31" spans="1:15" x14ac:dyDescent="0.15">
      <c r="A31" s="22"/>
      <c r="B31" s="22"/>
      <c r="C31" s="22"/>
      <c r="D31" s="22"/>
      <c r="E31" s="22"/>
      <c r="F31" s="22"/>
    </row>
    <row r="32" spans="1:15" x14ac:dyDescent="0.15">
      <c r="A32" s="22"/>
      <c r="B32" s="22"/>
      <c r="C32" s="22"/>
      <c r="D32" s="22"/>
      <c r="E32" s="22"/>
      <c r="F32" s="22"/>
    </row>
    <row r="33" spans="1:6" x14ac:dyDescent="0.15">
      <c r="A33" s="22"/>
      <c r="B33" s="22"/>
      <c r="C33" s="22"/>
      <c r="D33" s="22"/>
      <c r="E33" s="22"/>
      <c r="F33" s="22"/>
    </row>
    <row r="34" spans="1:6" x14ac:dyDescent="0.15">
      <c r="A34" s="22"/>
      <c r="B34" s="22"/>
      <c r="C34" s="22"/>
      <c r="D34" s="22"/>
      <c r="E34" s="22"/>
      <c r="F34" s="22"/>
    </row>
    <row r="35" spans="1:6" x14ac:dyDescent="0.15">
      <c r="A35" s="22"/>
      <c r="B35" s="22"/>
      <c r="C35" s="22"/>
      <c r="D35" s="22"/>
      <c r="E35" s="22"/>
      <c r="F35" s="22"/>
    </row>
    <row r="36" spans="1:6" x14ac:dyDescent="0.15">
      <c r="A36" s="22"/>
      <c r="B36" s="22"/>
      <c r="C36" s="22"/>
      <c r="D36" s="22"/>
      <c r="E36" s="22"/>
      <c r="F36" s="22"/>
    </row>
    <row r="39" spans="1:6" x14ac:dyDescent="0.15">
      <c r="A39" s="26"/>
    </row>
  </sheetData>
  <mergeCells count="21">
    <mergeCell ref="A20:B20"/>
    <mergeCell ref="A18:O18"/>
    <mergeCell ref="B3:B4"/>
    <mergeCell ref="C3:C4"/>
    <mergeCell ref="D3:E3"/>
    <mergeCell ref="F3:F4"/>
    <mergeCell ref="G3:G4"/>
    <mergeCell ref="H3:I3"/>
    <mergeCell ref="J3:J4"/>
    <mergeCell ref="K3:K4"/>
    <mergeCell ref="L3:L4"/>
    <mergeCell ref="A16:O16"/>
    <mergeCell ref="A1:O1"/>
    <mergeCell ref="A2:A4"/>
    <mergeCell ref="B2:E2"/>
    <mergeCell ref="F2:I2"/>
    <mergeCell ref="J2:L2"/>
    <mergeCell ref="M2:O2"/>
    <mergeCell ref="M3:M4"/>
    <mergeCell ref="N3:N4"/>
    <mergeCell ref="O3:O4"/>
  </mergeCells>
  <hyperlinks>
    <hyperlink ref="A20:B20" location="'Table of Contents'!A1" display="Back to table of contents" xr:uid="{00000000-0004-0000-0300-000000000000}"/>
  </hyperlink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38"/>
  <sheetViews>
    <sheetView showGridLines="0" zoomScale="75" zoomScaleNormal="75" workbookViewId="0">
      <selection sqref="A1:O1"/>
    </sheetView>
  </sheetViews>
  <sheetFormatPr baseColWidth="10" defaultColWidth="9.1640625" defaultRowHeight="16" x14ac:dyDescent="0.15"/>
  <cols>
    <col min="1" max="1" width="20.6640625" style="11" customWidth="1"/>
    <col min="2" max="15" width="16.6640625" style="11" customWidth="1"/>
    <col min="16" max="16384" width="9.1640625" style="11"/>
  </cols>
  <sheetData>
    <row r="1" spans="1:19" ht="40" customHeight="1" x14ac:dyDescent="0.15">
      <c r="A1" s="71" t="s">
        <v>20</v>
      </c>
      <c r="B1" s="71"/>
      <c r="C1" s="71"/>
      <c r="D1" s="71"/>
      <c r="E1" s="71"/>
      <c r="F1" s="71"/>
      <c r="G1" s="71"/>
      <c r="H1" s="71"/>
      <c r="I1" s="71"/>
      <c r="J1" s="71"/>
      <c r="K1" s="71"/>
      <c r="L1" s="71"/>
      <c r="M1" s="71"/>
      <c r="N1" s="71"/>
      <c r="O1" s="71"/>
      <c r="P1" s="25"/>
      <c r="Q1" s="25"/>
    </row>
    <row r="2" spans="1:19" ht="40" customHeight="1" x14ac:dyDescent="0.15">
      <c r="A2" s="72" t="s">
        <v>0</v>
      </c>
      <c r="B2" s="73" t="s">
        <v>1</v>
      </c>
      <c r="C2" s="73"/>
      <c r="D2" s="73"/>
      <c r="E2" s="73"/>
      <c r="F2" s="73" t="s">
        <v>2</v>
      </c>
      <c r="G2" s="73"/>
      <c r="H2" s="73"/>
      <c r="I2" s="73"/>
      <c r="J2" s="73" t="s">
        <v>3</v>
      </c>
      <c r="K2" s="73"/>
      <c r="L2" s="73"/>
      <c r="M2" s="73" t="s">
        <v>4</v>
      </c>
      <c r="N2" s="73"/>
      <c r="O2" s="73"/>
      <c r="P2" s="9"/>
      <c r="Q2" s="10"/>
    </row>
    <row r="3" spans="1:19" x14ac:dyDescent="0.15">
      <c r="A3" s="72"/>
      <c r="B3" s="76" t="s">
        <v>5</v>
      </c>
      <c r="C3" s="76" t="s">
        <v>6</v>
      </c>
      <c r="D3" s="73" t="s">
        <v>7</v>
      </c>
      <c r="E3" s="73"/>
      <c r="F3" s="73" t="s">
        <v>5</v>
      </c>
      <c r="G3" s="73" t="s">
        <v>6</v>
      </c>
      <c r="H3" s="73" t="s">
        <v>7</v>
      </c>
      <c r="I3" s="73"/>
      <c r="J3" s="73" t="s">
        <v>5</v>
      </c>
      <c r="K3" s="73" t="s">
        <v>6</v>
      </c>
      <c r="L3" s="73" t="s">
        <v>7</v>
      </c>
      <c r="M3" s="73" t="s">
        <v>5</v>
      </c>
      <c r="N3" s="73" t="s">
        <v>6</v>
      </c>
      <c r="O3" s="73" t="s">
        <v>115</v>
      </c>
      <c r="P3" s="9"/>
      <c r="Q3" s="10"/>
    </row>
    <row r="4" spans="1:19" ht="30" customHeight="1" x14ac:dyDescent="0.15">
      <c r="A4" s="72"/>
      <c r="B4" s="77"/>
      <c r="C4" s="77"/>
      <c r="D4" s="12" t="s">
        <v>8</v>
      </c>
      <c r="E4" s="12" t="s">
        <v>9</v>
      </c>
      <c r="F4" s="73"/>
      <c r="G4" s="73"/>
      <c r="H4" s="12" t="s">
        <v>8</v>
      </c>
      <c r="I4" s="12" t="s">
        <v>9</v>
      </c>
      <c r="J4" s="73"/>
      <c r="K4" s="73"/>
      <c r="L4" s="73"/>
      <c r="M4" s="73"/>
      <c r="N4" s="73"/>
      <c r="O4" s="73"/>
      <c r="P4" s="9"/>
      <c r="Q4" s="10"/>
    </row>
    <row r="5" spans="1:19" ht="30" customHeight="1" x14ac:dyDescent="0.15">
      <c r="A5" s="13" t="s">
        <v>10</v>
      </c>
      <c r="B5" s="14" t="s">
        <v>70</v>
      </c>
      <c r="C5" s="14" t="s">
        <v>70</v>
      </c>
      <c r="D5" s="14" t="s">
        <v>70</v>
      </c>
      <c r="E5" s="14" t="s">
        <v>70</v>
      </c>
      <c r="F5" s="14" t="s">
        <v>70</v>
      </c>
      <c r="G5" s="14" t="s">
        <v>70</v>
      </c>
      <c r="H5" s="14" t="s">
        <v>70</v>
      </c>
      <c r="I5" s="14" t="s">
        <v>70</v>
      </c>
      <c r="J5" s="14" t="s">
        <v>70</v>
      </c>
      <c r="K5" s="14" t="s">
        <v>70</v>
      </c>
      <c r="L5" s="14" t="s">
        <v>70</v>
      </c>
      <c r="M5" s="14">
        <f t="shared" ref="M5:O5" si="0">SUM(M6:M14)</f>
        <v>47</v>
      </c>
      <c r="N5" s="14">
        <f t="shared" si="0"/>
        <v>86558</v>
      </c>
      <c r="O5" s="14">
        <f t="shared" si="0"/>
        <v>28278.350350350396</v>
      </c>
      <c r="P5" s="15"/>
      <c r="Q5" s="16"/>
    </row>
    <row r="6" spans="1:19" ht="30" customHeight="1" x14ac:dyDescent="0.15">
      <c r="A6" s="17" t="s">
        <v>11</v>
      </c>
      <c r="B6" s="14" t="s">
        <v>70</v>
      </c>
      <c r="C6" s="14" t="s">
        <v>70</v>
      </c>
      <c r="D6" s="14" t="s">
        <v>70</v>
      </c>
      <c r="E6" s="14" t="s">
        <v>70</v>
      </c>
      <c r="F6" s="14" t="s">
        <v>70</v>
      </c>
      <c r="G6" s="14" t="s">
        <v>70</v>
      </c>
      <c r="H6" s="14" t="s">
        <v>70</v>
      </c>
      <c r="I6" s="14" t="s">
        <v>70</v>
      </c>
      <c r="J6" s="14" t="s">
        <v>70</v>
      </c>
      <c r="K6" s="14" t="s">
        <v>70</v>
      </c>
      <c r="L6" s="14" t="s">
        <v>70</v>
      </c>
      <c r="M6" s="20">
        <v>2</v>
      </c>
      <c r="N6" s="20">
        <v>305</v>
      </c>
      <c r="O6" s="20">
        <v>11.851851851851853</v>
      </c>
      <c r="P6" s="18"/>
      <c r="Q6" s="19"/>
    </row>
    <row r="7" spans="1:19" ht="30" customHeight="1" x14ac:dyDescent="0.15">
      <c r="A7" s="17" t="s">
        <v>12</v>
      </c>
      <c r="B7" s="14" t="s">
        <v>70</v>
      </c>
      <c r="C7" s="14" t="s">
        <v>70</v>
      </c>
      <c r="D7" s="14" t="s">
        <v>70</v>
      </c>
      <c r="E7" s="14" t="s">
        <v>70</v>
      </c>
      <c r="F7" s="14" t="s">
        <v>70</v>
      </c>
      <c r="G7" s="14" t="s">
        <v>70</v>
      </c>
      <c r="H7" s="14" t="s">
        <v>70</v>
      </c>
      <c r="I7" s="14" t="s">
        <v>70</v>
      </c>
      <c r="J7" s="14" t="s">
        <v>70</v>
      </c>
      <c r="K7" s="14" t="s">
        <v>70</v>
      </c>
      <c r="L7" s="14" t="s">
        <v>70</v>
      </c>
      <c r="M7" s="20">
        <v>1</v>
      </c>
      <c r="N7" s="20">
        <v>955</v>
      </c>
      <c r="O7" s="20">
        <v>266.03203203203208</v>
      </c>
      <c r="P7" s="18"/>
      <c r="Q7" s="19"/>
    </row>
    <row r="8" spans="1:19" ht="30" customHeight="1" x14ac:dyDescent="0.15">
      <c r="A8" s="17" t="s">
        <v>13</v>
      </c>
      <c r="B8" s="14" t="s">
        <v>70</v>
      </c>
      <c r="C8" s="14" t="s">
        <v>70</v>
      </c>
      <c r="D8" s="14" t="s">
        <v>70</v>
      </c>
      <c r="E8" s="14" t="s">
        <v>70</v>
      </c>
      <c r="F8" s="14" t="s">
        <v>70</v>
      </c>
      <c r="G8" s="14" t="s">
        <v>70</v>
      </c>
      <c r="H8" s="14" t="s">
        <v>70</v>
      </c>
      <c r="I8" s="14" t="s">
        <v>70</v>
      </c>
      <c r="J8" s="14" t="s">
        <v>70</v>
      </c>
      <c r="K8" s="14" t="s">
        <v>70</v>
      </c>
      <c r="L8" s="14" t="s">
        <v>70</v>
      </c>
      <c r="M8" s="20">
        <v>10</v>
      </c>
      <c r="N8" s="20">
        <v>9930</v>
      </c>
      <c r="O8" s="20">
        <v>33031.2522522523</v>
      </c>
      <c r="P8" s="18"/>
      <c r="Q8" s="19"/>
    </row>
    <row r="9" spans="1:19" ht="30" customHeight="1" x14ac:dyDescent="0.15">
      <c r="A9" s="17" t="s">
        <v>14</v>
      </c>
      <c r="B9" s="14" t="s">
        <v>70</v>
      </c>
      <c r="C9" s="14" t="s">
        <v>70</v>
      </c>
      <c r="D9" s="14" t="s">
        <v>70</v>
      </c>
      <c r="E9" s="14" t="s">
        <v>70</v>
      </c>
      <c r="F9" s="14" t="s">
        <v>70</v>
      </c>
      <c r="G9" s="14" t="s">
        <v>70</v>
      </c>
      <c r="H9" s="14" t="s">
        <v>70</v>
      </c>
      <c r="I9" s="14" t="s">
        <v>70</v>
      </c>
      <c r="J9" s="14" t="s">
        <v>70</v>
      </c>
      <c r="K9" s="14" t="s">
        <v>70</v>
      </c>
      <c r="L9" s="14" t="s">
        <v>70</v>
      </c>
      <c r="M9" s="14" t="s">
        <v>70</v>
      </c>
      <c r="N9" s="14" t="s">
        <v>70</v>
      </c>
      <c r="O9" s="14" t="s">
        <v>70</v>
      </c>
      <c r="P9" s="18"/>
      <c r="Q9" s="19"/>
    </row>
    <row r="10" spans="1:19" ht="30" customHeight="1" x14ac:dyDescent="0.15">
      <c r="A10" s="17" t="s">
        <v>15</v>
      </c>
      <c r="B10" s="14" t="s">
        <v>70</v>
      </c>
      <c r="C10" s="14" t="s">
        <v>70</v>
      </c>
      <c r="D10" s="14" t="s">
        <v>70</v>
      </c>
      <c r="E10" s="14" t="s">
        <v>70</v>
      </c>
      <c r="F10" s="14" t="s">
        <v>70</v>
      </c>
      <c r="G10" s="14" t="s">
        <v>70</v>
      </c>
      <c r="H10" s="14" t="s">
        <v>70</v>
      </c>
      <c r="I10" s="14" t="s">
        <v>70</v>
      </c>
      <c r="J10" s="14" t="s">
        <v>70</v>
      </c>
      <c r="K10" s="14" t="s">
        <v>70</v>
      </c>
      <c r="L10" s="14" t="s">
        <v>70</v>
      </c>
      <c r="M10" s="14" t="s">
        <v>70</v>
      </c>
      <c r="N10" s="14" t="s">
        <v>70</v>
      </c>
      <c r="O10" s="14" t="s">
        <v>70</v>
      </c>
      <c r="P10" s="18"/>
      <c r="Q10" s="19"/>
    </row>
    <row r="11" spans="1:19" ht="30" customHeight="1" x14ac:dyDescent="0.15">
      <c r="A11" s="17" t="s">
        <v>69</v>
      </c>
      <c r="B11" s="14" t="s">
        <v>70</v>
      </c>
      <c r="C11" s="14" t="s">
        <v>70</v>
      </c>
      <c r="D11" s="14" t="s">
        <v>70</v>
      </c>
      <c r="E11" s="14" t="s">
        <v>70</v>
      </c>
      <c r="F11" s="14" t="s">
        <v>70</v>
      </c>
      <c r="G11" s="14" t="s">
        <v>70</v>
      </c>
      <c r="H11" s="14" t="s">
        <v>70</v>
      </c>
      <c r="I11" s="14" t="s">
        <v>70</v>
      </c>
      <c r="J11" s="14" t="s">
        <v>70</v>
      </c>
      <c r="K11" s="14" t="s">
        <v>70</v>
      </c>
      <c r="L11" s="14" t="s">
        <v>70</v>
      </c>
      <c r="M11" s="20">
        <v>10</v>
      </c>
      <c r="N11" s="20">
        <v>5150</v>
      </c>
      <c r="O11" s="20">
        <v>662.65565565565578</v>
      </c>
      <c r="P11" s="18"/>
      <c r="Q11" s="19"/>
    </row>
    <row r="12" spans="1:19" ht="30" customHeight="1" x14ac:dyDescent="0.15">
      <c r="A12" s="17" t="s">
        <v>16</v>
      </c>
      <c r="B12" s="14" t="s">
        <v>70</v>
      </c>
      <c r="C12" s="14" t="s">
        <v>70</v>
      </c>
      <c r="D12" s="14" t="s">
        <v>70</v>
      </c>
      <c r="E12" s="14" t="s">
        <v>70</v>
      </c>
      <c r="F12" s="14" t="s">
        <v>70</v>
      </c>
      <c r="G12" s="14" t="s">
        <v>70</v>
      </c>
      <c r="H12" s="14" t="s">
        <v>70</v>
      </c>
      <c r="I12" s="14" t="s">
        <v>70</v>
      </c>
      <c r="J12" s="14" t="s">
        <v>70</v>
      </c>
      <c r="K12" s="14" t="s">
        <v>70</v>
      </c>
      <c r="L12" s="14" t="s">
        <v>70</v>
      </c>
      <c r="M12" s="20">
        <v>1</v>
      </c>
      <c r="N12" s="20">
        <v>53760</v>
      </c>
      <c r="O12" s="20">
        <v>-1809.1961961961963</v>
      </c>
      <c r="P12" s="18"/>
      <c r="Q12" s="19"/>
    </row>
    <row r="13" spans="1:19" ht="30" customHeight="1" x14ac:dyDescent="0.15">
      <c r="A13" s="17" t="s">
        <v>17</v>
      </c>
      <c r="B13" s="14" t="s">
        <v>70</v>
      </c>
      <c r="C13" s="14" t="s">
        <v>70</v>
      </c>
      <c r="D13" s="14" t="s">
        <v>70</v>
      </c>
      <c r="E13" s="14" t="s">
        <v>70</v>
      </c>
      <c r="F13" s="14" t="s">
        <v>70</v>
      </c>
      <c r="G13" s="14" t="s">
        <v>70</v>
      </c>
      <c r="H13" s="14" t="s">
        <v>70</v>
      </c>
      <c r="I13" s="14" t="s">
        <v>70</v>
      </c>
      <c r="J13" s="14" t="s">
        <v>70</v>
      </c>
      <c r="K13" s="14" t="s">
        <v>70</v>
      </c>
      <c r="L13" s="14" t="s">
        <v>70</v>
      </c>
      <c r="M13" s="20">
        <v>4</v>
      </c>
      <c r="N13" s="20">
        <v>1899</v>
      </c>
      <c r="O13" s="20">
        <v>790.09909909909913</v>
      </c>
      <c r="P13" s="18"/>
      <c r="Q13" s="19"/>
    </row>
    <row r="14" spans="1:19" ht="30" customHeight="1" x14ac:dyDescent="0.15">
      <c r="A14" s="17" t="s">
        <v>18</v>
      </c>
      <c r="B14" s="14" t="s">
        <v>70</v>
      </c>
      <c r="C14" s="14" t="s">
        <v>70</v>
      </c>
      <c r="D14" s="14" t="s">
        <v>70</v>
      </c>
      <c r="E14" s="14" t="s">
        <v>70</v>
      </c>
      <c r="F14" s="14" t="s">
        <v>70</v>
      </c>
      <c r="G14" s="14" t="s">
        <v>70</v>
      </c>
      <c r="H14" s="14" t="s">
        <v>70</v>
      </c>
      <c r="I14" s="14" t="s">
        <v>70</v>
      </c>
      <c r="J14" s="14" t="s">
        <v>70</v>
      </c>
      <c r="K14" s="14" t="s">
        <v>70</v>
      </c>
      <c r="L14" s="14" t="s">
        <v>70</v>
      </c>
      <c r="M14" s="20">
        <v>19</v>
      </c>
      <c r="N14" s="20">
        <v>14559</v>
      </c>
      <c r="O14" s="20">
        <v>-4674.3443443443448</v>
      </c>
      <c r="P14" s="18"/>
      <c r="Q14" s="19"/>
    </row>
    <row r="15" spans="1:19" x14ac:dyDescent="0.15">
      <c r="A15" s="21"/>
      <c r="B15" s="22"/>
      <c r="C15" s="22"/>
      <c r="D15" s="22"/>
      <c r="E15" s="22"/>
      <c r="F15" s="22"/>
      <c r="G15" s="22"/>
      <c r="H15" s="22"/>
      <c r="I15" s="22"/>
      <c r="J15" s="22"/>
      <c r="K15" s="22"/>
      <c r="L15" s="22"/>
      <c r="M15" s="22"/>
      <c r="N15" s="22"/>
      <c r="O15" s="30"/>
      <c r="P15" s="31"/>
      <c r="Q15" s="32"/>
      <c r="R15" s="25"/>
      <c r="S15" s="25"/>
    </row>
    <row r="16" spans="1:19" ht="12.75" customHeight="1" x14ac:dyDescent="0.15">
      <c r="A16" s="78" t="s">
        <v>111</v>
      </c>
      <c r="B16" s="78"/>
      <c r="C16" s="78"/>
      <c r="D16" s="78"/>
      <c r="E16" s="78"/>
      <c r="F16" s="78"/>
      <c r="G16" s="78"/>
      <c r="H16" s="78"/>
      <c r="I16" s="78"/>
      <c r="J16" s="78"/>
      <c r="K16" s="78"/>
      <c r="L16" s="78"/>
      <c r="M16" s="78"/>
      <c r="N16" s="78"/>
      <c r="O16" s="78"/>
      <c r="P16" s="25"/>
      <c r="Q16" s="25"/>
      <c r="R16" s="25"/>
      <c r="S16" s="25"/>
    </row>
    <row r="17" spans="1:15" x14ac:dyDescent="0.15">
      <c r="A17" s="21"/>
      <c r="B17" s="22"/>
      <c r="C17" s="22"/>
      <c r="D17" s="22"/>
      <c r="E17" s="22"/>
      <c r="F17" s="22"/>
      <c r="G17" s="22"/>
      <c r="H17" s="22"/>
      <c r="I17" s="22"/>
      <c r="J17" s="22"/>
      <c r="K17" s="22"/>
      <c r="L17" s="22"/>
      <c r="M17" s="22"/>
      <c r="N17" s="22"/>
      <c r="O17" s="30"/>
    </row>
    <row r="18" spans="1:15" x14ac:dyDescent="0.15">
      <c r="A18" s="75" t="s">
        <v>74</v>
      </c>
      <c r="B18" s="75"/>
      <c r="C18" s="75"/>
      <c r="D18" s="75"/>
      <c r="E18" s="75"/>
      <c r="F18" s="75"/>
      <c r="G18" s="75"/>
      <c r="H18" s="75"/>
      <c r="I18" s="75"/>
      <c r="J18" s="75"/>
      <c r="K18" s="75"/>
      <c r="L18" s="75"/>
      <c r="M18" s="75"/>
      <c r="N18" s="75"/>
      <c r="O18" s="75"/>
    </row>
    <row r="19" spans="1:15" x14ac:dyDescent="0.15">
      <c r="A19" s="24"/>
      <c r="B19" s="24"/>
      <c r="C19" s="24"/>
      <c r="D19" s="24"/>
      <c r="E19" s="24"/>
      <c r="F19" s="24"/>
    </row>
    <row r="20" spans="1:15" ht="30" customHeight="1" x14ac:dyDescent="0.15">
      <c r="A20" s="74" t="s">
        <v>152</v>
      </c>
      <c r="B20" s="74"/>
      <c r="C20" s="27"/>
      <c r="D20" s="22"/>
      <c r="E20" s="22"/>
    </row>
    <row r="21" spans="1:15" x14ac:dyDescent="0.15">
      <c r="A21" s="22"/>
      <c r="B21" s="22"/>
      <c r="C21" s="22"/>
      <c r="D21" s="22"/>
      <c r="E21" s="22"/>
      <c r="F21" s="22"/>
    </row>
    <row r="22" spans="1:15" x14ac:dyDescent="0.15">
      <c r="A22" s="22"/>
      <c r="B22" s="22"/>
      <c r="C22" s="22"/>
      <c r="D22" s="22"/>
      <c r="E22" s="22"/>
      <c r="F22" s="22"/>
    </row>
    <row r="23" spans="1:15" x14ac:dyDescent="0.15">
      <c r="A23" s="22"/>
      <c r="B23" s="22"/>
      <c r="C23" s="22"/>
      <c r="D23" s="22"/>
      <c r="E23" s="22"/>
      <c r="F23" s="22"/>
    </row>
    <row r="24" spans="1:15" x14ac:dyDescent="0.15">
      <c r="A24" s="22"/>
      <c r="B24" s="22"/>
      <c r="C24" s="22"/>
      <c r="D24" s="22"/>
      <c r="E24" s="22"/>
      <c r="F24" s="22"/>
    </row>
    <row r="25" spans="1:15" x14ac:dyDescent="0.15">
      <c r="A25" s="22"/>
      <c r="B25" s="22"/>
      <c r="C25" s="22"/>
      <c r="D25" s="22"/>
      <c r="E25" s="22"/>
      <c r="F25" s="22"/>
    </row>
    <row r="26" spans="1:15" x14ac:dyDescent="0.15">
      <c r="A26" s="22"/>
      <c r="B26" s="22"/>
      <c r="C26" s="22"/>
      <c r="D26" s="22"/>
      <c r="E26" s="22"/>
      <c r="F26" s="22"/>
    </row>
    <row r="27" spans="1:15" x14ac:dyDescent="0.15">
      <c r="A27" s="22"/>
      <c r="B27" s="22"/>
      <c r="C27" s="22"/>
      <c r="D27" s="22"/>
      <c r="E27" s="22"/>
      <c r="F27" s="22"/>
    </row>
    <row r="28" spans="1:15" x14ac:dyDescent="0.15">
      <c r="A28" s="22"/>
      <c r="B28" s="22"/>
      <c r="C28" s="22"/>
      <c r="D28" s="22"/>
      <c r="E28" s="22"/>
      <c r="F28" s="22"/>
    </row>
    <row r="29" spans="1:15" x14ac:dyDescent="0.15">
      <c r="A29" s="22"/>
      <c r="B29" s="22"/>
      <c r="C29" s="22"/>
      <c r="D29" s="22"/>
      <c r="E29" s="22"/>
      <c r="F29" s="22"/>
    </row>
    <row r="30" spans="1:15" x14ac:dyDescent="0.15">
      <c r="A30" s="22"/>
      <c r="B30" s="22"/>
      <c r="C30" s="22"/>
      <c r="D30" s="22"/>
      <c r="E30" s="22"/>
      <c r="F30" s="22"/>
    </row>
    <row r="31" spans="1:15" x14ac:dyDescent="0.15">
      <c r="A31" s="22"/>
      <c r="B31" s="22"/>
      <c r="C31" s="22"/>
      <c r="D31" s="22"/>
      <c r="E31" s="22"/>
      <c r="F31" s="22"/>
    </row>
    <row r="32" spans="1:15" x14ac:dyDescent="0.15">
      <c r="A32" s="22"/>
      <c r="B32" s="22"/>
      <c r="C32" s="22"/>
      <c r="D32" s="22"/>
      <c r="E32" s="22"/>
      <c r="F32" s="22"/>
    </row>
    <row r="33" spans="1:6" x14ac:dyDescent="0.15">
      <c r="A33" s="22"/>
      <c r="B33" s="22"/>
      <c r="C33" s="22"/>
      <c r="D33" s="22"/>
      <c r="E33" s="22"/>
      <c r="F33" s="22"/>
    </row>
    <row r="34" spans="1:6" x14ac:dyDescent="0.15">
      <c r="A34" s="22"/>
      <c r="B34" s="22"/>
      <c r="C34" s="22"/>
      <c r="D34" s="22"/>
      <c r="E34" s="22"/>
      <c r="F34" s="22"/>
    </row>
    <row r="35" spans="1:6" x14ac:dyDescent="0.15">
      <c r="A35" s="22"/>
      <c r="B35" s="22"/>
      <c r="C35" s="22"/>
      <c r="D35" s="22"/>
      <c r="E35" s="22"/>
      <c r="F35" s="22"/>
    </row>
    <row r="38" spans="1:6" x14ac:dyDescent="0.15">
      <c r="A38" s="26"/>
    </row>
  </sheetData>
  <mergeCells count="21">
    <mergeCell ref="A20:B20"/>
    <mergeCell ref="A18:O18"/>
    <mergeCell ref="B3:B4"/>
    <mergeCell ref="C3:C4"/>
    <mergeCell ref="D3:E3"/>
    <mergeCell ref="F3:F4"/>
    <mergeCell ref="G3:G4"/>
    <mergeCell ref="H3:I3"/>
    <mergeCell ref="J3:J4"/>
    <mergeCell ref="K3:K4"/>
    <mergeCell ref="L3:L4"/>
    <mergeCell ref="A16:O16"/>
    <mergeCell ref="A1:O1"/>
    <mergeCell ref="A2:A4"/>
    <mergeCell ref="B2:E2"/>
    <mergeCell ref="F2:I2"/>
    <mergeCell ref="J2:L2"/>
    <mergeCell ref="M2:O2"/>
    <mergeCell ref="M3:M4"/>
    <mergeCell ref="N3:N4"/>
    <mergeCell ref="O3:O4"/>
  </mergeCells>
  <hyperlinks>
    <hyperlink ref="A20:B20" location="'Table of Contents'!A1" display="Back to table of contents"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41"/>
  <sheetViews>
    <sheetView showGridLines="0" zoomScale="75" zoomScaleNormal="75" workbookViewId="0">
      <selection sqref="A1:O1"/>
    </sheetView>
  </sheetViews>
  <sheetFormatPr baseColWidth="10" defaultColWidth="9.1640625" defaultRowHeight="16" x14ac:dyDescent="0.15"/>
  <cols>
    <col min="1" max="1" width="20.6640625" style="11" customWidth="1"/>
    <col min="2" max="15" width="16.6640625" style="11" customWidth="1"/>
    <col min="16" max="16384" width="9.1640625" style="11"/>
  </cols>
  <sheetData>
    <row r="1" spans="1:17" ht="40" customHeight="1" x14ac:dyDescent="0.15">
      <c r="A1" s="71" t="s">
        <v>116</v>
      </c>
      <c r="B1" s="71"/>
      <c r="C1" s="71"/>
      <c r="D1" s="71"/>
      <c r="E1" s="71"/>
      <c r="F1" s="71"/>
      <c r="G1" s="71"/>
      <c r="H1" s="71"/>
      <c r="I1" s="71"/>
      <c r="J1" s="71"/>
      <c r="K1" s="71"/>
      <c r="L1" s="71"/>
      <c r="M1" s="71"/>
      <c r="N1" s="71"/>
      <c r="O1" s="71"/>
      <c r="P1" s="25"/>
      <c r="Q1" s="25"/>
    </row>
    <row r="2" spans="1:17" ht="40" customHeight="1" x14ac:dyDescent="0.15">
      <c r="A2" s="72" t="s">
        <v>0</v>
      </c>
      <c r="B2" s="73" t="s">
        <v>1</v>
      </c>
      <c r="C2" s="73"/>
      <c r="D2" s="73"/>
      <c r="E2" s="73"/>
      <c r="F2" s="73" t="s">
        <v>2</v>
      </c>
      <c r="G2" s="73"/>
      <c r="H2" s="73"/>
      <c r="I2" s="73"/>
      <c r="J2" s="73" t="s">
        <v>3</v>
      </c>
      <c r="K2" s="73"/>
      <c r="L2" s="73"/>
      <c r="M2" s="73" t="s">
        <v>4</v>
      </c>
      <c r="N2" s="73"/>
      <c r="O2" s="73"/>
      <c r="P2" s="9"/>
      <c r="Q2" s="10"/>
    </row>
    <row r="3" spans="1:17" x14ac:dyDescent="0.15">
      <c r="A3" s="72"/>
      <c r="B3" s="76" t="s">
        <v>5</v>
      </c>
      <c r="C3" s="76" t="s">
        <v>6</v>
      </c>
      <c r="D3" s="73" t="s">
        <v>7</v>
      </c>
      <c r="E3" s="73"/>
      <c r="F3" s="73" t="s">
        <v>5</v>
      </c>
      <c r="G3" s="73" t="s">
        <v>6</v>
      </c>
      <c r="H3" s="73" t="s">
        <v>7</v>
      </c>
      <c r="I3" s="73"/>
      <c r="J3" s="73" t="s">
        <v>5</v>
      </c>
      <c r="K3" s="73" t="s">
        <v>6</v>
      </c>
      <c r="L3" s="73" t="s">
        <v>7</v>
      </c>
      <c r="M3" s="73" t="s">
        <v>5</v>
      </c>
      <c r="N3" s="73" t="s">
        <v>6</v>
      </c>
      <c r="O3" s="73" t="s">
        <v>7</v>
      </c>
      <c r="P3" s="9"/>
      <c r="Q3" s="10"/>
    </row>
    <row r="4" spans="1:17" ht="30" customHeight="1" x14ac:dyDescent="0.15">
      <c r="A4" s="72"/>
      <c r="B4" s="77"/>
      <c r="C4" s="77"/>
      <c r="D4" s="12" t="s">
        <v>117</v>
      </c>
      <c r="E4" s="12" t="s">
        <v>9</v>
      </c>
      <c r="F4" s="73"/>
      <c r="G4" s="73"/>
      <c r="H4" s="12" t="s">
        <v>8</v>
      </c>
      <c r="I4" s="12" t="s">
        <v>9</v>
      </c>
      <c r="J4" s="73"/>
      <c r="K4" s="73"/>
      <c r="L4" s="73"/>
      <c r="M4" s="73"/>
      <c r="N4" s="73"/>
      <c r="O4" s="73"/>
      <c r="P4" s="9"/>
      <c r="Q4" s="10"/>
    </row>
    <row r="5" spans="1:17" ht="30" customHeight="1" x14ac:dyDescent="0.15">
      <c r="A5" s="13" t="s">
        <v>10</v>
      </c>
      <c r="B5" s="14">
        <f>SUM(B6:B14)</f>
        <v>3</v>
      </c>
      <c r="C5" s="14">
        <f t="shared" ref="C5:O5" si="0">SUM(C6:C14)</f>
        <v>268</v>
      </c>
      <c r="D5" s="14">
        <f t="shared" si="0"/>
        <v>1079.8175577392399</v>
      </c>
      <c r="E5" s="14">
        <f t="shared" si="0"/>
        <v>62.958545758462179</v>
      </c>
      <c r="F5" s="14" t="s">
        <v>70</v>
      </c>
      <c r="G5" s="14" t="s">
        <v>70</v>
      </c>
      <c r="H5" s="14" t="s">
        <v>70</v>
      </c>
      <c r="I5" s="14" t="s">
        <v>70</v>
      </c>
      <c r="J5" s="14">
        <f t="shared" si="0"/>
        <v>7</v>
      </c>
      <c r="K5" s="14">
        <f t="shared" si="0"/>
        <v>4778</v>
      </c>
      <c r="L5" s="14">
        <f t="shared" si="0"/>
        <v>3515.9476932720449</v>
      </c>
      <c r="M5" s="14">
        <f t="shared" si="0"/>
        <v>24</v>
      </c>
      <c r="N5" s="14">
        <f t="shared" si="0"/>
        <v>43854</v>
      </c>
      <c r="O5" s="14">
        <f t="shared" si="0"/>
        <v>17560.23812783117</v>
      </c>
      <c r="P5" s="15"/>
      <c r="Q5" s="16"/>
    </row>
    <row r="6" spans="1:17" ht="30" customHeight="1" x14ac:dyDescent="0.15">
      <c r="A6" s="17" t="s">
        <v>11</v>
      </c>
      <c r="B6" s="20">
        <v>2</v>
      </c>
      <c r="C6" s="20">
        <v>11</v>
      </c>
      <c r="D6" s="20">
        <f>830490.422438362/1000</f>
        <v>830.49042243836197</v>
      </c>
      <c r="E6" s="20">
        <f>-7272.51984956122/1000</f>
        <v>-7.2725198495612204</v>
      </c>
      <c r="F6" s="14" t="s">
        <v>70</v>
      </c>
      <c r="G6" s="14" t="s">
        <v>70</v>
      </c>
      <c r="H6" s="14" t="s">
        <v>70</v>
      </c>
      <c r="I6" s="14" t="s">
        <v>70</v>
      </c>
      <c r="J6" s="20" t="s">
        <v>70</v>
      </c>
      <c r="K6" s="20" t="s">
        <v>70</v>
      </c>
      <c r="L6" s="20" t="s">
        <v>70</v>
      </c>
      <c r="M6" s="20">
        <v>3</v>
      </c>
      <c r="N6" s="20">
        <v>22796</v>
      </c>
      <c r="O6" s="20">
        <f>12920272/1000</f>
        <v>12920.272000000001</v>
      </c>
      <c r="P6" s="18"/>
      <c r="Q6" s="19"/>
    </row>
    <row r="7" spans="1:17" ht="30" customHeight="1" x14ac:dyDescent="0.15">
      <c r="A7" s="17" t="s">
        <v>12</v>
      </c>
      <c r="B7" s="20" t="s">
        <v>70</v>
      </c>
      <c r="C7" s="20" t="s">
        <v>70</v>
      </c>
      <c r="D7" s="20" t="s">
        <v>70</v>
      </c>
      <c r="E7" s="20" t="s">
        <v>70</v>
      </c>
      <c r="F7" s="14" t="s">
        <v>70</v>
      </c>
      <c r="G7" s="14" t="s">
        <v>70</v>
      </c>
      <c r="H7" s="14" t="s">
        <v>70</v>
      </c>
      <c r="I7" s="14" t="s">
        <v>70</v>
      </c>
      <c r="J7" s="20" t="s">
        <v>70</v>
      </c>
      <c r="K7" s="20" t="s">
        <v>70</v>
      </c>
      <c r="L7" s="20" t="s">
        <v>70</v>
      </c>
      <c r="M7" s="20" t="s">
        <v>70</v>
      </c>
      <c r="N7" s="20" t="s">
        <v>70</v>
      </c>
      <c r="O7" s="20" t="s">
        <v>70</v>
      </c>
      <c r="P7" s="18"/>
      <c r="Q7" s="19"/>
    </row>
    <row r="8" spans="1:17" ht="30" customHeight="1" x14ac:dyDescent="0.15">
      <c r="A8" s="17" t="s">
        <v>13</v>
      </c>
      <c r="B8" s="20" t="s">
        <v>70</v>
      </c>
      <c r="C8" s="20" t="s">
        <v>70</v>
      </c>
      <c r="D8" s="20" t="s">
        <v>70</v>
      </c>
      <c r="E8" s="20" t="s">
        <v>70</v>
      </c>
      <c r="F8" s="14" t="s">
        <v>70</v>
      </c>
      <c r="G8" s="14" t="s">
        <v>70</v>
      </c>
      <c r="H8" s="14" t="s">
        <v>70</v>
      </c>
      <c r="I8" s="14" t="s">
        <v>70</v>
      </c>
      <c r="J8" s="20" t="s">
        <v>70</v>
      </c>
      <c r="K8" s="20" t="s">
        <v>70</v>
      </c>
      <c r="L8" s="20" t="s">
        <v>70</v>
      </c>
      <c r="M8" s="20">
        <v>1</v>
      </c>
      <c r="N8" s="20">
        <v>8876</v>
      </c>
      <c r="O8" s="20">
        <f>2386130.3802758/1000</f>
        <v>2386.1303802757998</v>
      </c>
      <c r="P8" s="18"/>
      <c r="Q8" s="19"/>
    </row>
    <row r="9" spans="1:17" ht="30" customHeight="1" x14ac:dyDescent="0.15">
      <c r="A9" s="17" t="s">
        <v>14</v>
      </c>
      <c r="B9" s="20" t="s">
        <v>70</v>
      </c>
      <c r="C9" s="20" t="s">
        <v>70</v>
      </c>
      <c r="D9" s="20" t="s">
        <v>70</v>
      </c>
      <c r="E9" s="20" t="s">
        <v>70</v>
      </c>
      <c r="F9" s="14" t="s">
        <v>70</v>
      </c>
      <c r="G9" s="14" t="s">
        <v>70</v>
      </c>
      <c r="H9" s="14" t="s">
        <v>70</v>
      </c>
      <c r="I9" s="14" t="s">
        <v>70</v>
      </c>
      <c r="J9" s="20">
        <v>2</v>
      </c>
      <c r="K9" s="20">
        <v>68</v>
      </c>
      <c r="L9" s="20">
        <f>27153.33054743/1000</f>
        <v>27.153330547429999</v>
      </c>
      <c r="M9" s="20">
        <v>1</v>
      </c>
      <c r="N9" s="20">
        <v>1192</v>
      </c>
      <c r="O9" s="20">
        <f>155240.503552027/1000</f>
        <v>155.24050355202698</v>
      </c>
      <c r="P9" s="18"/>
      <c r="Q9" s="19"/>
    </row>
    <row r="10" spans="1:17" ht="30" customHeight="1" x14ac:dyDescent="0.15">
      <c r="A10" s="17" t="s">
        <v>15</v>
      </c>
      <c r="B10" s="20" t="s">
        <v>70</v>
      </c>
      <c r="C10" s="20" t="s">
        <v>70</v>
      </c>
      <c r="D10" s="20" t="s">
        <v>70</v>
      </c>
      <c r="E10" s="20" t="s">
        <v>70</v>
      </c>
      <c r="F10" s="14" t="s">
        <v>70</v>
      </c>
      <c r="G10" s="14" t="s">
        <v>70</v>
      </c>
      <c r="H10" s="14" t="s">
        <v>70</v>
      </c>
      <c r="I10" s="14" t="s">
        <v>70</v>
      </c>
      <c r="J10" s="20" t="s">
        <v>70</v>
      </c>
      <c r="K10" s="20" t="s">
        <v>70</v>
      </c>
      <c r="L10" s="20" t="s">
        <v>70</v>
      </c>
      <c r="M10" s="20" t="s">
        <v>70</v>
      </c>
      <c r="N10" s="20" t="s">
        <v>70</v>
      </c>
      <c r="O10" s="20" t="s">
        <v>70</v>
      </c>
      <c r="P10" s="18"/>
      <c r="Q10" s="19"/>
    </row>
    <row r="11" spans="1:17" ht="30" customHeight="1" x14ac:dyDescent="0.15">
      <c r="A11" s="17" t="s">
        <v>69</v>
      </c>
      <c r="B11" s="20" t="s">
        <v>70</v>
      </c>
      <c r="C11" s="20" t="s">
        <v>70</v>
      </c>
      <c r="D11" s="20" t="s">
        <v>70</v>
      </c>
      <c r="E11" s="20" t="s">
        <v>70</v>
      </c>
      <c r="F11" s="14" t="s">
        <v>70</v>
      </c>
      <c r="G11" s="14" t="s">
        <v>70</v>
      </c>
      <c r="H11" s="14" t="s">
        <v>70</v>
      </c>
      <c r="I11" s="14" t="s">
        <v>70</v>
      </c>
      <c r="J11" s="20">
        <v>2</v>
      </c>
      <c r="K11" s="20">
        <v>4588</v>
      </c>
      <c r="L11" s="20">
        <f>3440796.1700794/1000</f>
        <v>3440.7961700793999</v>
      </c>
      <c r="M11" s="20" t="s">
        <v>70</v>
      </c>
      <c r="N11" s="20" t="s">
        <v>70</v>
      </c>
      <c r="O11" s="20" t="s">
        <v>70</v>
      </c>
      <c r="P11" s="18"/>
      <c r="Q11" s="19"/>
    </row>
    <row r="12" spans="1:17" ht="30" customHeight="1" x14ac:dyDescent="0.15">
      <c r="A12" s="17" t="s">
        <v>16</v>
      </c>
      <c r="B12" s="20" t="s">
        <v>70</v>
      </c>
      <c r="C12" s="20" t="s">
        <v>70</v>
      </c>
      <c r="D12" s="20" t="s">
        <v>70</v>
      </c>
      <c r="E12" s="20" t="s">
        <v>70</v>
      </c>
      <c r="F12" s="14" t="s">
        <v>70</v>
      </c>
      <c r="G12" s="14" t="s">
        <v>70</v>
      </c>
      <c r="H12" s="14" t="s">
        <v>70</v>
      </c>
      <c r="I12" s="14" t="s">
        <v>70</v>
      </c>
      <c r="J12" s="20">
        <v>1</v>
      </c>
      <c r="K12" s="20">
        <v>73</v>
      </c>
      <c r="L12" s="20">
        <f>14211.0802340159/1000</f>
        <v>14.211080234015901</v>
      </c>
      <c r="M12" s="20">
        <v>13</v>
      </c>
      <c r="N12" s="20">
        <v>5701</v>
      </c>
      <c r="O12" s="20">
        <f>1622739.86418721/1000</f>
        <v>1622.7398641872101</v>
      </c>
      <c r="P12" s="18"/>
      <c r="Q12" s="19"/>
    </row>
    <row r="13" spans="1:17" ht="30" customHeight="1" x14ac:dyDescent="0.15">
      <c r="A13" s="17" t="s">
        <v>17</v>
      </c>
      <c r="B13" s="20" t="s">
        <v>70</v>
      </c>
      <c r="C13" s="20" t="s">
        <v>70</v>
      </c>
      <c r="D13" s="20" t="s">
        <v>70</v>
      </c>
      <c r="E13" s="20" t="s">
        <v>70</v>
      </c>
      <c r="F13" s="14" t="s">
        <v>70</v>
      </c>
      <c r="G13" s="14" t="s">
        <v>70</v>
      </c>
      <c r="H13" s="14" t="s">
        <v>70</v>
      </c>
      <c r="I13" s="14" t="s">
        <v>70</v>
      </c>
      <c r="J13" s="20" t="s">
        <v>70</v>
      </c>
      <c r="K13" s="20" t="s">
        <v>70</v>
      </c>
      <c r="L13" s="20" t="s">
        <v>70</v>
      </c>
      <c r="M13" s="20" t="s">
        <v>70</v>
      </c>
      <c r="N13" s="20" t="s">
        <v>70</v>
      </c>
      <c r="O13" s="20" t="s">
        <v>70</v>
      </c>
      <c r="P13" s="18"/>
      <c r="Q13" s="19"/>
    </row>
    <row r="14" spans="1:17" ht="30" customHeight="1" x14ac:dyDescent="0.15">
      <c r="A14" s="17" t="s">
        <v>18</v>
      </c>
      <c r="B14" s="20">
        <v>1</v>
      </c>
      <c r="C14" s="20">
        <v>257</v>
      </c>
      <c r="D14" s="20">
        <f>249327.135300878/1000</f>
        <v>249.32713530087801</v>
      </c>
      <c r="E14" s="20">
        <f>70231.0656080234/1000</f>
        <v>70.2310656080234</v>
      </c>
      <c r="F14" s="14" t="s">
        <v>70</v>
      </c>
      <c r="G14" s="14" t="s">
        <v>70</v>
      </c>
      <c r="H14" s="14" t="s">
        <v>70</v>
      </c>
      <c r="I14" s="14" t="s">
        <v>70</v>
      </c>
      <c r="J14" s="20">
        <v>2</v>
      </c>
      <c r="K14" s="20">
        <v>49</v>
      </c>
      <c r="L14" s="20">
        <f>33787.1124111993/1000</f>
        <v>33.787112411199296</v>
      </c>
      <c r="M14" s="20">
        <v>6</v>
      </c>
      <c r="N14" s="20">
        <v>5289</v>
      </c>
      <c r="O14" s="20">
        <f>475855.37981613/1000</f>
        <v>475.85537981612998</v>
      </c>
      <c r="P14" s="18"/>
      <c r="Q14" s="19"/>
    </row>
    <row r="15" spans="1:17" x14ac:dyDescent="0.15">
      <c r="A15" s="21"/>
      <c r="B15" s="22"/>
      <c r="C15" s="22"/>
      <c r="D15" s="22"/>
      <c r="E15" s="22"/>
      <c r="F15" s="22"/>
      <c r="G15" s="22"/>
      <c r="H15" s="22"/>
      <c r="I15" s="22"/>
      <c r="J15" s="22"/>
      <c r="K15" s="22"/>
      <c r="L15" s="22"/>
      <c r="M15" s="22"/>
      <c r="N15" s="22"/>
      <c r="O15" s="22"/>
    </row>
    <row r="16" spans="1:17" ht="12.75" customHeight="1" x14ac:dyDescent="0.15">
      <c r="A16" s="78" t="s">
        <v>111</v>
      </c>
      <c r="B16" s="78"/>
      <c r="C16" s="78"/>
      <c r="D16" s="78"/>
      <c r="E16" s="78"/>
      <c r="F16" s="78"/>
      <c r="G16" s="78"/>
      <c r="H16" s="78"/>
      <c r="I16" s="78"/>
      <c r="J16" s="78"/>
      <c r="K16" s="78"/>
      <c r="L16" s="78"/>
      <c r="M16" s="78"/>
      <c r="N16" s="78"/>
      <c r="O16" s="78"/>
    </row>
    <row r="17" spans="1:15" x14ac:dyDescent="0.15">
      <c r="A17" s="21"/>
      <c r="B17" s="22"/>
      <c r="C17" s="22"/>
      <c r="D17" s="22"/>
      <c r="E17" s="22"/>
      <c r="F17" s="22"/>
      <c r="G17" s="22"/>
      <c r="H17" s="22"/>
      <c r="I17" s="22"/>
      <c r="J17" s="22"/>
      <c r="K17" s="22"/>
      <c r="L17" s="22"/>
      <c r="M17" s="22"/>
      <c r="N17" s="22"/>
      <c r="O17" s="22"/>
    </row>
    <row r="18" spans="1:15" x14ac:dyDescent="0.15">
      <c r="A18" s="75" t="s">
        <v>72</v>
      </c>
      <c r="B18" s="75"/>
      <c r="C18" s="75"/>
      <c r="D18" s="75"/>
      <c r="E18" s="75"/>
      <c r="F18" s="75"/>
      <c r="G18" s="75"/>
      <c r="H18" s="75"/>
      <c r="I18" s="75"/>
      <c r="J18" s="75"/>
      <c r="K18" s="75"/>
      <c r="L18" s="75"/>
      <c r="M18" s="75"/>
      <c r="N18" s="75"/>
      <c r="O18" s="75"/>
    </row>
    <row r="19" spans="1:15" x14ac:dyDescent="0.15">
      <c r="A19" s="75" t="s">
        <v>75</v>
      </c>
      <c r="B19" s="75"/>
      <c r="C19" s="75"/>
      <c r="D19" s="75"/>
      <c r="E19" s="75"/>
      <c r="F19" s="75"/>
      <c r="G19" s="75"/>
      <c r="H19" s="75"/>
      <c r="I19" s="75"/>
      <c r="J19" s="75"/>
      <c r="K19" s="75"/>
      <c r="L19" s="75"/>
      <c r="M19" s="75"/>
      <c r="N19" s="75"/>
      <c r="O19" s="75"/>
    </row>
    <row r="20" spans="1:15" x14ac:dyDescent="0.15">
      <c r="A20" s="22"/>
      <c r="B20" s="22"/>
      <c r="C20" s="22"/>
      <c r="D20" s="22"/>
      <c r="E20" s="22"/>
      <c r="F20" s="22"/>
      <c r="G20" s="22"/>
      <c r="H20" s="22"/>
      <c r="I20" s="22"/>
      <c r="J20" s="22"/>
      <c r="K20" s="22"/>
      <c r="L20" s="22"/>
      <c r="M20" s="22"/>
      <c r="N20" s="22"/>
    </row>
    <row r="21" spans="1:15" ht="30" customHeight="1" x14ac:dyDescent="0.15">
      <c r="A21" s="74" t="s">
        <v>152</v>
      </c>
      <c r="B21" s="74"/>
      <c r="C21" s="10"/>
      <c r="D21" s="10"/>
      <c r="E21" s="10"/>
      <c r="F21" s="24"/>
    </row>
    <row r="22" spans="1:15" x14ac:dyDescent="0.15">
      <c r="A22" s="24"/>
      <c r="B22" s="24"/>
      <c r="C22" s="24"/>
      <c r="D22" s="24"/>
      <c r="E22" s="24"/>
      <c r="F22" s="24"/>
    </row>
    <row r="23" spans="1:15" x14ac:dyDescent="0.15">
      <c r="A23" s="22"/>
      <c r="B23" s="22"/>
      <c r="C23" s="22"/>
      <c r="D23" s="27"/>
      <c r="E23" s="22"/>
      <c r="F23" s="22"/>
    </row>
    <row r="24" spans="1:15" x14ac:dyDescent="0.15">
      <c r="A24" s="22"/>
      <c r="B24" s="22"/>
      <c r="C24" s="22"/>
      <c r="D24" s="27"/>
      <c r="E24" s="22"/>
      <c r="F24" s="22"/>
    </row>
    <row r="25" spans="1:15" x14ac:dyDescent="0.15">
      <c r="A25" s="22"/>
      <c r="B25" s="22"/>
      <c r="C25" s="22"/>
      <c r="D25" s="22"/>
      <c r="E25" s="22"/>
      <c r="F25" s="22"/>
    </row>
    <row r="26" spans="1:15" x14ac:dyDescent="0.15">
      <c r="A26" s="22"/>
      <c r="B26" s="22"/>
      <c r="C26" s="22"/>
      <c r="D26" s="22"/>
      <c r="E26" s="22"/>
      <c r="F26" s="22"/>
    </row>
    <row r="27" spans="1:15" x14ac:dyDescent="0.15">
      <c r="A27" s="22"/>
      <c r="B27" s="22"/>
      <c r="C27" s="22"/>
      <c r="D27" s="22"/>
      <c r="E27" s="22"/>
      <c r="F27" s="22"/>
    </row>
    <row r="28" spans="1:15" x14ac:dyDescent="0.15">
      <c r="A28" s="22"/>
      <c r="B28" s="22"/>
      <c r="C28" s="22"/>
      <c r="D28" s="22"/>
      <c r="E28" s="22"/>
      <c r="F28" s="22"/>
    </row>
    <row r="29" spans="1:15" x14ac:dyDescent="0.15">
      <c r="A29" s="22"/>
      <c r="B29" s="22"/>
      <c r="C29" s="22"/>
      <c r="D29" s="22"/>
      <c r="E29" s="22"/>
      <c r="F29" s="22"/>
    </row>
    <row r="30" spans="1:15" x14ac:dyDescent="0.15">
      <c r="A30" s="22"/>
      <c r="B30" s="22"/>
      <c r="C30" s="22"/>
      <c r="D30" s="22"/>
      <c r="E30" s="22"/>
      <c r="F30" s="22"/>
    </row>
    <row r="31" spans="1:15" x14ac:dyDescent="0.15">
      <c r="A31" s="22"/>
      <c r="B31" s="22"/>
      <c r="C31" s="22"/>
      <c r="D31" s="22"/>
      <c r="E31" s="22"/>
      <c r="F31" s="22"/>
    </row>
    <row r="32" spans="1:15" x14ac:dyDescent="0.15">
      <c r="A32" s="22"/>
      <c r="B32" s="22"/>
      <c r="C32" s="22"/>
      <c r="D32" s="22"/>
      <c r="E32" s="22"/>
      <c r="F32" s="22"/>
    </row>
    <row r="33" spans="1:6" x14ac:dyDescent="0.15">
      <c r="A33" s="22"/>
      <c r="B33" s="22"/>
      <c r="C33" s="22"/>
      <c r="D33" s="22"/>
      <c r="E33" s="22"/>
      <c r="F33" s="22"/>
    </row>
    <row r="34" spans="1:6" x14ac:dyDescent="0.15">
      <c r="A34" s="22"/>
      <c r="B34" s="22"/>
      <c r="C34" s="22"/>
      <c r="D34" s="22"/>
      <c r="E34" s="22"/>
      <c r="F34" s="22"/>
    </row>
    <row r="35" spans="1:6" x14ac:dyDescent="0.15">
      <c r="A35" s="22"/>
      <c r="B35" s="22"/>
      <c r="C35" s="22"/>
      <c r="D35" s="22"/>
      <c r="E35" s="22"/>
      <c r="F35" s="22"/>
    </row>
    <row r="36" spans="1:6" x14ac:dyDescent="0.15">
      <c r="A36" s="22"/>
      <c r="B36" s="22"/>
      <c r="C36" s="22"/>
      <c r="D36" s="22"/>
      <c r="E36" s="22"/>
      <c r="F36" s="22"/>
    </row>
    <row r="37" spans="1:6" x14ac:dyDescent="0.15">
      <c r="A37" s="22"/>
      <c r="B37" s="22"/>
      <c r="C37" s="22"/>
      <c r="D37" s="22"/>
      <c r="E37" s="22"/>
      <c r="F37" s="22"/>
    </row>
    <row r="38" spans="1:6" x14ac:dyDescent="0.15">
      <c r="A38" s="22"/>
      <c r="B38" s="22"/>
      <c r="C38" s="22"/>
      <c r="D38" s="22"/>
      <c r="E38" s="22"/>
      <c r="F38" s="22"/>
    </row>
    <row r="41" spans="1:6" x14ac:dyDescent="0.15">
      <c r="A41" s="26"/>
    </row>
  </sheetData>
  <mergeCells count="22">
    <mergeCell ref="A21:B21"/>
    <mergeCell ref="A18:O18"/>
    <mergeCell ref="A19:O19"/>
    <mergeCell ref="B3:B4"/>
    <mergeCell ref="C3:C4"/>
    <mergeCell ref="D3:E3"/>
    <mergeCell ref="F3:F4"/>
    <mergeCell ref="G3:G4"/>
    <mergeCell ref="H3:I3"/>
    <mergeCell ref="J3:J4"/>
    <mergeCell ref="K3:K4"/>
    <mergeCell ref="L3:L4"/>
    <mergeCell ref="A16:O16"/>
    <mergeCell ref="A1:O1"/>
    <mergeCell ref="A2:A4"/>
    <mergeCell ref="B2:E2"/>
    <mergeCell ref="F2:I2"/>
    <mergeCell ref="J2:L2"/>
    <mergeCell ref="M2:O2"/>
    <mergeCell ref="M3:M4"/>
    <mergeCell ref="N3:N4"/>
    <mergeCell ref="O3:O4"/>
  </mergeCells>
  <hyperlinks>
    <hyperlink ref="A21:B21" location="'Table of Contents'!A1" display="Back to table of contents" xr:uid="{00000000-0004-0000-0500-000000000000}"/>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32"/>
  <sheetViews>
    <sheetView showGridLines="0" zoomScale="75" zoomScaleNormal="75" workbookViewId="0">
      <selection sqref="A1:O1"/>
    </sheetView>
  </sheetViews>
  <sheetFormatPr baseColWidth="10" defaultColWidth="9.1640625" defaultRowHeight="16" x14ac:dyDescent="0.15"/>
  <cols>
    <col min="1" max="1" width="20.6640625" style="11" customWidth="1"/>
    <col min="2" max="15" width="16.6640625" style="11" customWidth="1"/>
    <col min="16" max="16384" width="9.1640625" style="11"/>
  </cols>
  <sheetData>
    <row r="1" spans="1:16" ht="40" customHeight="1" x14ac:dyDescent="0.15">
      <c r="A1" s="71" t="s">
        <v>21</v>
      </c>
      <c r="B1" s="71"/>
      <c r="C1" s="71"/>
      <c r="D1" s="71"/>
      <c r="E1" s="71"/>
      <c r="F1" s="71"/>
      <c r="G1" s="71"/>
      <c r="H1" s="71"/>
      <c r="I1" s="71"/>
      <c r="J1" s="71"/>
      <c r="K1" s="71"/>
      <c r="L1" s="71"/>
      <c r="M1" s="71"/>
      <c r="N1" s="71"/>
      <c r="O1" s="71"/>
    </row>
    <row r="2" spans="1:16" ht="40" customHeight="1" x14ac:dyDescent="0.15">
      <c r="A2" s="72" t="s">
        <v>0</v>
      </c>
      <c r="B2" s="73" t="s">
        <v>1</v>
      </c>
      <c r="C2" s="73"/>
      <c r="D2" s="73"/>
      <c r="E2" s="73"/>
      <c r="F2" s="73" t="s">
        <v>2</v>
      </c>
      <c r="G2" s="73"/>
      <c r="H2" s="73"/>
      <c r="I2" s="73"/>
      <c r="J2" s="73" t="s">
        <v>3</v>
      </c>
      <c r="K2" s="73"/>
      <c r="L2" s="73"/>
      <c r="M2" s="73" t="s">
        <v>4</v>
      </c>
      <c r="N2" s="73"/>
      <c r="O2" s="73"/>
    </row>
    <row r="3" spans="1:16" x14ac:dyDescent="0.15">
      <c r="A3" s="72"/>
      <c r="B3" s="76" t="s">
        <v>5</v>
      </c>
      <c r="C3" s="76" t="s">
        <v>6</v>
      </c>
      <c r="D3" s="73" t="s">
        <v>7</v>
      </c>
      <c r="E3" s="73"/>
      <c r="F3" s="73" t="s">
        <v>5</v>
      </c>
      <c r="G3" s="73" t="s">
        <v>6</v>
      </c>
      <c r="H3" s="73" t="s">
        <v>7</v>
      </c>
      <c r="I3" s="73"/>
      <c r="J3" s="73" t="s">
        <v>5</v>
      </c>
      <c r="K3" s="73" t="s">
        <v>6</v>
      </c>
      <c r="L3" s="73" t="s">
        <v>7</v>
      </c>
      <c r="M3" s="73" t="s">
        <v>5</v>
      </c>
      <c r="N3" s="73" t="s">
        <v>6</v>
      </c>
      <c r="O3" s="73" t="s">
        <v>7</v>
      </c>
    </row>
    <row r="4" spans="1:16" ht="30" customHeight="1" x14ac:dyDescent="0.15">
      <c r="A4" s="72"/>
      <c r="B4" s="77"/>
      <c r="C4" s="77"/>
      <c r="D4" s="12" t="s">
        <v>8</v>
      </c>
      <c r="E4" s="12" t="s">
        <v>9</v>
      </c>
      <c r="F4" s="73"/>
      <c r="G4" s="73"/>
      <c r="H4" s="12" t="s">
        <v>8</v>
      </c>
      <c r="I4" s="12" t="s">
        <v>9</v>
      </c>
      <c r="J4" s="73"/>
      <c r="K4" s="73"/>
      <c r="L4" s="73"/>
      <c r="M4" s="73"/>
      <c r="N4" s="73"/>
      <c r="O4" s="73"/>
    </row>
    <row r="5" spans="1:16" ht="30" customHeight="1" x14ac:dyDescent="0.15">
      <c r="A5" s="13" t="s">
        <v>10</v>
      </c>
      <c r="B5" s="14">
        <f>SUM(B6:B14)</f>
        <v>3</v>
      </c>
      <c r="C5" s="14">
        <f t="shared" ref="C5:O5" si="0">SUM(C6:C14)</f>
        <v>40596</v>
      </c>
      <c r="D5" s="14">
        <f t="shared" si="0"/>
        <v>132471.52286170918</v>
      </c>
      <c r="E5" s="14">
        <f t="shared" si="0"/>
        <v>18458.801475408578</v>
      </c>
      <c r="F5" s="20" t="s">
        <v>70</v>
      </c>
      <c r="G5" s="20" t="s">
        <v>70</v>
      </c>
      <c r="H5" s="20" t="s">
        <v>70</v>
      </c>
      <c r="I5" s="20" t="s">
        <v>70</v>
      </c>
      <c r="J5" s="14">
        <f t="shared" si="0"/>
        <v>37</v>
      </c>
      <c r="K5" s="14">
        <f t="shared" si="0"/>
        <v>38827.449999999997</v>
      </c>
      <c r="L5" s="14">
        <f t="shared" si="0"/>
        <v>33928.719474746438</v>
      </c>
      <c r="M5" s="14">
        <f t="shared" si="0"/>
        <v>3</v>
      </c>
      <c r="N5" s="14">
        <f t="shared" si="0"/>
        <v>1460</v>
      </c>
      <c r="O5" s="14">
        <f t="shared" si="0"/>
        <v>3089.97</v>
      </c>
    </row>
    <row r="6" spans="1:16" ht="30" customHeight="1" x14ac:dyDescent="0.15">
      <c r="A6" s="17" t="s">
        <v>11</v>
      </c>
      <c r="B6" s="20">
        <v>1</v>
      </c>
      <c r="C6" s="20">
        <v>39363</v>
      </c>
      <c r="D6" s="20">
        <v>126961.52286170916</v>
      </c>
      <c r="E6" s="20">
        <v>71.801475408577602</v>
      </c>
      <c r="F6" s="20" t="s">
        <v>70</v>
      </c>
      <c r="G6" s="20" t="s">
        <v>70</v>
      </c>
      <c r="H6" s="20" t="s">
        <v>70</v>
      </c>
      <c r="I6" s="20" t="s">
        <v>70</v>
      </c>
      <c r="J6" s="20" t="s">
        <v>70</v>
      </c>
      <c r="K6" s="20" t="s">
        <v>70</v>
      </c>
      <c r="L6" s="20" t="s">
        <v>70</v>
      </c>
      <c r="M6" s="20" t="s">
        <v>70</v>
      </c>
      <c r="N6" s="20" t="s">
        <v>70</v>
      </c>
      <c r="O6" s="20" t="s">
        <v>70</v>
      </c>
    </row>
    <row r="7" spans="1:16" ht="30" customHeight="1" x14ac:dyDescent="0.15">
      <c r="A7" s="17" t="s">
        <v>12</v>
      </c>
      <c r="B7" s="20" t="s">
        <v>70</v>
      </c>
      <c r="C7" s="20" t="s">
        <v>70</v>
      </c>
      <c r="D7" s="20" t="s">
        <v>70</v>
      </c>
      <c r="E7" s="20" t="s">
        <v>70</v>
      </c>
      <c r="F7" s="20" t="s">
        <v>70</v>
      </c>
      <c r="G7" s="20" t="s">
        <v>70</v>
      </c>
      <c r="H7" s="20" t="s">
        <v>70</v>
      </c>
      <c r="I7" s="20" t="s">
        <v>70</v>
      </c>
      <c r="J7" s="20">
        <v>2</v>
      </c>
      <c r="K7" s="20">
        <v>8236</v>
      </c>
      <c r="L7" s="20">
        <v>544.82687746240003</v>
      </c>
      <c r="M7" s="20" t="s">
        <v>70</v>
      </c>
      <c r="N7" s="20" t="s">
        <v>70</v>
      </c>
      <c r="O7" s="20" t="s">
        <v>70</v>
      </c>
    </row>
    <row r="8" spans="1:16" ht="30" customHeight="1" x14ac:dyDescent="0.15">
      <c r="A8" s="17" t="s">
        <v>13</v>
      </c>
      <c r="B8" s="20" t="s">
        <v>70</v>
      </c>
      <c r="C8" s="20" t="s">
        <v>70</v>
      </c>
      <c r="D8" s="20" t="s">
        <v>70</v>
      </c>
      <c r="E8" s="20" t="s">
        <v>70</v>
      </c>
      <c r="F8" s="20" t="s">
        <v>70</v>
      </c>
      <c r="G8" s="20" t="s">
        <v>70</v>
      </c>
      <c r="H8" s="20" t="s">
        <v>70</v>
      </c>
      <c r="I8" s="20" t="s">
        <v>70</v>
      </c>
      <c r="J8" s="20">
        <v>11</v>
      </c>
      <c r="K8" s="20">
        <v>9429.4499999999989</v>
      </c>
      <c r="L8" s="20">
        <v>26280.36</v>
      </c>
      <c r="M8" s="20">
        <v>1</v>
      </c>
      <c r="N8" s="20">
        <v>1189</v>
      </c>
      <c r="O8" s="20">
        <v>2996.62</v>
      </c>
    </row>
    <row r="9" spans="1:16" ht="30" customHeight="1" x14ac:dyDescent="0.15">
      <c r="A9" s="17" t="s">
        <v>14</v>
      </c>
      <c r="B9" s="20" t="s">
        <v>70</v>
      </c>
      <c r="C9" s="20" t="s">
        <v>70</v>
      </c>
      <c r="D9" s="20" t="s">
        <v>70</v>
      </c>
      <c r="E9" s="20" t="s">
        <v>70</v>
      </c>
      <c r="F9" s="20" t="s">
        <v>70</v>
      </c>
      <c r="G9" s="20" t="s">
        <v>70</v>
      </c>
      <c r="H9" s="20" t="s">
        <v>70</v>
      </c>
      <c r="I9" s="20" t="s">
        <v>70</v>
      </c>
      <c r="J9" s="20">
        <v>1</v>
      </c>
      <c r="K9" s="20">
        <v>13781</v>
      </c>
      <c r="L9" s="20">
        <v>3.82</v>
      </c>
      <c r="M9" s="20" t="s">
        <v>70</v>
      </c>
      <c r="N9" s="20" t="s">
        <v>70</v>
      </c>
      <c r="O9" s="20" t="s">
        <v>70</v>
      </c>
    </row>
    <row r="10" spans="1:16" ht="30" customHeight="1" x14ac:dyDescent="0.15">
      <c r="A10" s="17" t="s">
        <v>15</v>
      </c>
      <c r="B10" s="20">
        <v>2</v>
      </c>
      <c r="C10" s="20">
        <v>1233</v>
      </c>
      <c r="D10" s="20">
        <v>5510</v>
      </c>
      <c r="E10" s="20">
        <v>18387</v>
      </c>
      <c r="F10" s="20" t="s">
        <v>70</v>
      </c>
      <c r="G10" s="20" t="s">
        <v>70</v>
      </c>
      <c r="H10" s="20" t="s">
        <v>70</v>
      </c>
      <c r="I10" s="20" t="s">
        <v>70</v>
      </c>
      <c r="J10" s="20">
        <v>10</v>
      </c>
      <c r="K10" s="20">
        <v>2303</v>
      </c>
      <c r="L10" s="20">
        <v>3707.3399999999997</v>
      </c>
      <c r="M10" s="20" t="s">
        <v>70</v>
      </c>
      <c r="N10" s="20" t="s">
        <v>70</v>
      </c>
      <c r="O10" s="20" t="s">
        <v>70</v>
      </c>
      <c r="P10" s="33"/>
    </row>
    <row r="11" spans="1:16" ht="30" customHeight="1" x14ac:dyDescent="0.15">
      <c r="A11" s="17" t="s">
        <v>69</v>
      </c>
      <c r="B11" s="20" t="s">
        <v>70</v>
      </c>
      <c r="C11" s="20" t="s">
        <v>70</v>
      </c>
      <c r="D11" s="20" t="s">
        <v>70</v>
      </c>
      <c r="E11" s="20" t="s">
        <v>70</v>
      </c>
      <c r="F11" s="20" t="s">
        <v>70</v>
      </c>
      <c r="G11" s="20" t="s">
        <v>70</v>
      </c>
      <c r="H11" s="20" t="s">
        <v>70</v>
      </c>
      <c r="I11" s="20" t="s">
        <v>70</v>
      </c>
      <c r="J11" s="20">
        <v>4</v>
      </c>
      <c r="K11" s="20">
        <v>3369</v>
      </c>
      <c r="L11" s="20">
        <v>272.95171728404</v>
      </c>
      <c r="M11" s="20" t="s">
        <v>70</v>
      </c>
      <c r="N11" s="20" t="s">
        <v>70</v>
      </c>
      <c r="O11" s="20" t="s">
        <v>70</v>
      </c>
    </row>
    <row r="12" spans="1:16" ht="30" customHeight="1" x14ac:dyDescent="0.15">
      <c r="A12" s="17" t="s">
        <v>16</v>
      </c>
      <c r="B12" s="20" t="s">
        <v>70</v>
      </c>
      <c r="C12" s="20" t="s">
        <v>70</v>
      </c>
      <c r="D12" s="20" t="s">
        <v>70</v>
      </c>
      <c r="E12" s="20" t="s">
        <v>70</v>
      </c>
      <c r="F12" s="20" t="s">
        <v>70</v>
      </c>
      <c r="G12" s="20" t="s">
        <v>70</v>
      </c>
      <c r="H12" s="20" t="s">
        <v>70</v>
      </c>
      <c r="I12" s="20" t="s">
        <v>70</v>
      </c>
      <c r="J12" s="20">
        <v>1</v>
      </c>
      <c r="K12" s="20">
        <v>502</v>
      </c>
      <c r="L12" s="20">
        <v>414.61</v>
      </c>
      <c r="M12" s="20" t="s">
        <v>70</v>
      </c>
      <c r="N12" s="20" t="s">
        <v>70</v>
      </c>
      <c r="O12" s="20" t="s">
        <v>70</v>
      </c>
    </row>
    <row r="13" spans="1:16" ht="30" customHeight="1" x14ac:dyDescent="0.15">
      <c r="A13" s="17" t="s">
        <v>17</v>
      </c>
      <c r="B13" s="20" t="s">
        <v>70</v>
      </c>
      <c r="C13" s="20" t="s">
        <v>70</v>
      </c>
      <c r="D13" s="20" t="s">
        <v>70</v>
      </c>
      <c r="E13" s="20" t="s">
        <v>70</v>
      </c>
      <c r="F13" s="20" t="s">
        <v>70</v>
      </c>
      <c r="G13" s="20" t="s">
        <v>70</v>
      </c>
      <c r="H13" s="20" t="s">
        <v>70</v>
      </c>
      <c r="I13" s="20" t="s">
        <v>70</v>
      </c>
      <c r="J13" s="20">
        <v>1</v>
      </c>
      <c r="K13" s="20">
        <v>320</v>
      </c>
      <c r="L13" s="20">
        <v>2346.0845199999999</v>
      </c>
      <c r="M13" s="20" t="s">
        <v>70</v>
      </c>
      <c r="N13" s="20" t="s">
        <v>70</v>
      </c>
      <c r="O13" s="20" t="s">
        <v>70</v>
      </c>
    </row>
    <row r="14" spans="1:16" ht="30" customHeight="1" x14ac:dyDescent="0.15">
      <c r="A14" s="17" t="s">
        <v>18</v>
      </c>
      <c r="B14" s="20" t="s">
        <v>70</v>
      </c>
      <c r="C14" s="20" t="s">
        <v>70</v>
      </c>
      <c r="D14" s="20" t="s">
        <v>70</v>
      </c>
      <c r="E14" s="20" t="s">
        <v>70</v>
      </c>
      <c r="F14" s="20" t="s">
        <v>70</v>
      </c>
      <c r="G14" s="20" t="s">
        <v>70</v>
      </c>
      <c r="H14" s="20" t="s">
        <v>70</v>
      </c>
      <c r="I14" s="20" t="s">
        <v>70</v>
      </c>
      <c r="J14" s="20">
        <v>7</v>
      </c>
      <c r="K14" s="20">
        <v>887</v>
      </c>
      <c r="L14" s="20">
        <v>358.72636</v>
      </c>
      <c r="M14" s="20">
        <v>2</v>
      </c>
      <c r="N14" s="20">
        <v>271</v>
      </c>
      <c r="O14" s="20">
        <v>93.35</v>
      </c>
    </row>
    <row r="15" spans="1:16" x14ac:dyDescent="0.15">
      <c r="A15" s="21"/>
      <c r="B15" s="22"/>
      <c r="C15" s="22"/>
      <c r="D15" s="22"/>
      <c r="E15" s="22"/>
      <c r="F15" s="22"/>
      <c r="G15" s="22"/>
      <c r="H15" s="22"/>
      <c r="I15" s="22"/>
      <c r="J15" s="22"/>
      <c r="K15" s="22"/>
      <c r="L15" s="22"/>
      <c r="M15" s="22"/>
      <c r="N15" s="22"/>
      <c r="O15" s="22"/>
    </row>
    <row r="16" spans="1:16" ht="12.75" customHeight="1" x14ac:dyDescent="0.15">
      <c r="A16" s="78" t="s">
        <v>111</v>
      </c>
      <c r="B16" s="78"/>
      <c r="C16" s="78"/>
      <c r="D16" s="78"/>
      <c r="E16" s="78"/>
      <c r="F16" s="78"/>
      <c r="G16" s="78"/>
      <c r="H16" s="78"/>
      <c r="I16" s="78"/>
      <c r="J16" s="78"/>
      <c r="K16" s="78"/>
      <c r="L16" s="78"/>
      <c r="M16" s="78"/>
      <c r="N16" s="78"/>
      <c r="O16" s="78"/>
    </row>
    <row r="17" spans="1:6" x14ac:dyDescent="0.15">
      <c r="A17" s="34"/>
      <c r="B17" s="34"/>
      <c r="C17" s="34"/>
      <c r="D17" s="34"/>
      <c r="E17" s="34"/>
      <c r="F17" s="24"/>
    </row>
    <row r="18" spans="1:6" ht="30" customHeight="1" x14ac:dyDescent="0.15">
      <c r="A18" s="74" t="s">
        <v>152</v>
      </c>
      <c r="B18" s="74"/>
      <c r="C18" s="22"/>
      <c r="D18" s="27"/>
      <c r="E18" s="22"/>
      <c r="F18" s="22"/>
    </row>
    <row r="19" spans="1:6" x14ac:dyDescent="0.15">
      <c r="A19" s="22"/>
      <c r="B19" s="22"/>
      <c r="C19" s="22"/>
      <c r="D19" s="27"/>
      <c r="E19" s="22"/>
      <c r="F19" s="22"/>
    </row>
    <row r="20" spans="1:6" x14ac:dyDescent="0.15">
      <c r="A20" s="22"/>
      <c r="B20" s="22"/>
      <c r="C20" s="27"/>
      <c r="D20" s="22"/>
      <c r="E20" s="22"/>
    </row>
    <row r="21" spans="1:6" x14ac:dyDescent="0.15">
      <c r="A21" s="22"/>
      <c r="B21" s="22"/>
      <c r="C21" s="22"/>
      <c r="D21" s="27"/>
      <c r="E21" s="22"/>
      <c r="F21" s="22"/>
    </row>
    <row r="22" spans="1:6" x14ac:dyDescent="0.15">
      <c r="A22" s="22"/>
      <c r="B22" s="22"/>
      <c r="C22" s="22"/>
      <c r="D22" s="27"/>
      <c r="E22" s="22"/>
      <c r="F22" s="22"/>
    </row>
    <row r="23" spans="1:6" x14ac:dyDescent="0.15">
      <c r="A23" s="22"/>
      <c r="B23" s="22"/>
      <c r="C23" s="22"/>
      <c r="D23" s="27"/>
      <c r="E23" s="22"/>
      <c r="F23" s="22"/>
    </row>
    <row r="24" spans="1:6" x14ac:dyDescent="0.15">
      <c r="A24" s="22"/>
      <c r="B24" s="22"/>
      <c r="C24" s="22"/>
      <c r="D24" s="22"/>
      <c r="E24" s="22"/>
      <c r="F24" s="22"/>
    </row>
    <row r="25" spans="1:6" x14ac:dyDescent="0.15">
      <c r="A25" s="22"/>
      <c r="B25" s="22"/>
      <c r="C25" s="22"/>
      <c r="D25" s="22"/>
      <c r="E25" s="22"/>
      <c r="F25" s="22"/>
    </row>
    <row r="26" spans="1:6" x14ac:dyDescent="0.15">
      <c r="A26" s="22"/>
      <c r="B26" s="22"/>
      <c r="C26" s="22"/>
      <c r="D26" s="22"/>
      <c r="E26" s="22"/>
      <c r="F26" s="22"/>
    </row>
    <row r="27" spans="1:6" x14ac:dyDescent="0.15">
      <c r="A27" s="22"/>
      <c r="B27" s="22"/>
      <c r="C27" s="22"/>
      <c r="D27" s="22"/>
      <c r="E27" s="22"/>
      <c r="F27" s="22"/>
    </row>
    <row r="28" spans="1:6" x14ac:dyDescent="0.15">
      <c r="A28" s="22"/>
      <c r="B28" s="22"/>
      <c r="C28" s="22"/>
      <c r="D28" s="22"/>
      <c r="E28" s="22"/>
      <c r="F28" s="22"/>
    </row>
    <row r="29" spans="1:6" x14ac:dyDescent="0.15">
      <c r="A29" s="22"/>
      <c r="B29" s="22"/>
      <c r="C29" s="22"/>
      <c r="D29" s="22"/>
      <c r="E29" s="22"/>
      <c r="F29" s="22"/>
    </row>
    <row r="30" spans="1:6" x14ac:dyDescent="0.15">
      <c r="A30" s="22"/>
      <c r="B30" s="22"/>
      <c r="C30" s="22"/>
      <c r="D30" s="22"/>
      <c r="E30" s="22"/>
      <c r="F30" s="22"/>
    </row>
    <row r="31" spans="1:6" x14ac:dyDescent="0.15">
      <c r="A31" s="22"/>
      <c r="B31" s="22"/>
      <c r="C31" s="22"/>
      <c r="D31" s="22"/>
      <c r="E31" s="22"/>
      <c r="F31" s="22"/>
    </row>
    <row r="32" spans="1:6" x14ac:dyDescent="0.15">
      <c r="A32" s="22"/>
      <c r="B32" s="22"/>
      <c r="C32" s="22"/>
      <c r="D32" s="22"/>
      <c r="E32" s="22"/>
      <c r="F32" s="22"/>
    </row>
  </sheetData>
  <mergeCells count="20">
    <mergeCell ref="A1:O1"/>
    <mergeCell ref="A2:A4"/>
    <mergeCell ref="B2:E2"/>
    <mergeCell ref="F2:I2"/>
    <mergeCell ref="J2:L2"/>
    <mergeCell ref="M2:O2"/>
    <mergeCell ref="B3:B4"/>
    <mergeCell ref="C3:C4"/>
    <mergeCell ref="D3:E3"/>
    <mergeCell ref="F3:F4"/>
    <mergeCell ref="N3:N4"/>
    <mergeCell ref="O3:O4"/>
    <mergeCell ref="G3:G4"/>
    <mergeCell ref="H3:I3"/>
    <mergeCell ref="J3:J4"/>
    <mergeCell ref="K3:K4"/>
    <mergeCell ref="L3:L4"/>
    <mergeCell ref="M3:M4"/>
    <mergeCell ref="A16:O16"/>
    <mergeCell ref="A18:B18"/>
  </mergeCells>
  <hyperlinks>
    <hyperlink ref="A18:B18" location="'Table of Contents'!A1" display="Back to table of contents"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0"/>
  <sheetViews>
    <sheetView showGridLines="0" zoomScale="75" zoomScaleNormal="75" workbookViewId="0">
      <selection sqref="A1:O1"/>
    </sheetView>
  </sheetViews>
  <sheetFormatPr baseColWidth="10" defaultColWidth="9.1640625" defaultRowHeight="16" x14ac:dyDescent="0.15"/>
  <cols>
    <col min="1" max="1" width="20.6640625" style="11" customWidth="1"/>
    <col min="2" max="15" width="16.6640625" style="11" customWidth="1"/>
    <col min="16" max="16384" width="9.1640625" style="11"/>
  </cols>
  <sheetData>
    <row r="1" spans="1:17" ht="40" customHeight="1" x14ac:dyDescent="0.15">
      <c r="A1" s="71" t="s">
        <v>118</v>
      </c>
      <c r="B1" s="71"/>
      <c r="C1" s="71"/>
      <c r="D1" s="71"/>
      <c r="E1" s="71"/>
      <c r="F1" s="71"/>
      <c r="G1" s="71"/>
      <c r="H1" s="71"/>
      <c r="I1" s="71"/>
      <c r="J1" s="71"/>
      <c r="K1" s="71"/>
      <c r="L1" s="71"/>
      <c r="M1" s="71"/>
      <c r="N1" s="71"/>
      <c r="O1" s="71"/>
      <c r="P1" s="25"/>
      <c r="Q1" s="25"/>
    </row>
    <row r="2" spans="1:17" ht="40" customHeight="1" x14ac:dyDescent="0.15">
      <c r="A2" s="72" t="s">
        <v>0</v>
      </c>
      <c r="B2" s="73" t="s">
        <v>1</v>
      </c>
      <c r="C2" s="73"/>
      <c r="D2" s="73"/>
      <c r="E2" s="73"/>
      <c r="F2" s="73" t="s">
        <v>2</v>
      </c>
      <c r="G2" s="73"/>
      <c r="H2" s="73"/>
      <c r="I2" s="73"/>
      <c r="J2" s="73" t="s">
        <v>3</v>
      </c>
      <c r="K2" s="73"/>
      <c r="L2" s="73"/>
      <c r="M2" s="73" t="s">
        <v>4</v>
      </c>
      <c r="N2" s="73"/>
      <c r="O2" s="73"/>
      <c r="P2" s="9"/>
      <c r="Q2" s="10"/>
    </row>
    <row r="3" spans="1:17" x14ac:dyDescent="0.15">
      <c r="A3" s="72"/>
      <c r="B3" s="76" t="s">
        <v>5</v>
      </c>
      <c r="C3" s="76" t="s">
        <v>6</v>
      </c>
      <c r="D3" s="73" t="s">
        <v>7</v>
      </c>
      <c r="E3" s="73"/>
      <c r="F3" s="73" t="s">
        <v>5</v>
      </c>
      <c r="G3" s="73" t="s">
        <v>6</v>
      </c>
      <c r="H3" s="73" t="s">
        <v>7</v>
      </c>
      <c r="I3" s="73"/>
      <c r="J3" s="73" t="s">
        <v>5</v>
      </c>
      <c r="K3" s="73" t="s">
        <v>6</v>
      </c>
      <c r="L3" s="73" t="s">
        <v>7</v>
      </c>
      <c r="M3" s="73" t="s">
        <v>5</v>
      </c>
      <c r="N3" s="73" t="s">
        <v>6</v>
      </c>
      <c r="O3" s="73" t="s">
        <v>7</v>
      </c>
      <c r="P3" s="9"/>
      <c r="Q3" s="10"/>
    </row>
    <row r="4" spans="1:17" ht="30" customHeight="1" x14ac:dyDescent="0.15">
      <c r="A4" s="72"/>
      <c r="B4" s="77"/>
      <c r="C4" s="77"/>
      <c r="D4" s="12" t="s">
        <v>8</v>
      </c>
      <c r="E4" s="12" t="s">
        <v>9</v>
      </c>
      <c r="F4" s="73"/>
      <c r="G4" s="73"/>
      <c r="H4" s="12" t="s">
        <v>8</v>
      </c>
      <c r="I4" s="12" t="s">
        <v>9</v>
      </c>
      <c r="J4" s="73"/>
      <c r="K4" s="73"/>
      <c r="L4" s="73"/>
      <c r="M4" s="73"/>
      <c r="N4" s="73"/>
      <c r="O4" s="73"/>
      <c r="P4" s="9"/>
      <c r="Q4" s="10"/>
    </row>
    <row r="5" spans="1:17" ht="30" customHeight="1" x14ac:dyDescent="0.15">
      <c r="A5" s="13" t="s">
        <v>10</v>
      </c>
      <c r="B5" s="14">
        <f>SUM(B6:B14)</f>
        <v>1</v>
      </c>
      <c r="C5" s="14">
        <f t="shared" ref="C5:O5" si="0">SUM(C6:C14)</f>
        <v>31300</v>
      </c>
      <c r="D5" s="14">
        <f t="shared" si="0"/>
        <v>18589.415498003891</v>
      </c>
      <c r="E5" s="14">
        <f t="shared" si="0"/>
        <v>13011.516020063465</v>
      </c>
      <c r="F5" s="20" t="s">
        <v>70</v>
      </c>
      <c r="G5" s="20" t="s">
        <v>70</v>
      </c>
      <c r="H5" s="20" t="s">
        <v>70</v>
      </c>
      <c r="I5" s="20" t="s">
        <v>70</v>
      </c>
      <c r="J5" s="14">
        <f t="shared" si="0"/>
        <v>89</v>
      </c>
      <c r="K5" s="14">
        <f t="shared" si="0"/>
        <v>33900</v>
      </c>
      <c r="L5" s="14">
        <f t="shared" si="0"/>
        <v>12510.697103081176</v>
      </c>
      <c r="M5" s="14">
        <f t="shared" si="0"/>
        <v>35</v>
      </c>
      <c r="N5" s="14">
        <f t="shared" si="0"/>
        <v>75100</v>
      </c>
      <c r="O5" s="14">
        <f t="shared" si="0"/>
        <v>9185.535878800285</v>
      </c>
      <c r="P5" s="15"/>
      <c r="Q5" s="16"/>
    </row>
    <row r="6" spans="1:17" ht="30" customHeight="1" x14ac:dyDescent="0.15">
      <c r="A6" s="17" t="s">
        <v>11</v>
      </c>
      <c r="B6" s="20" t="s">
        <v>70</v>
      </c>
      <c r="C6" s="20" t="s">
        <v>70</v>
      </c>
      <c r="D6" s="20" t="s">
        <v>70</v>
      </c>
      <c r="E6" s="20" t="s">
        <v>70</v>
      </c>
      <c r="F6" s="20" t="s">
        <v>70</v>
      </c>
      <c r="G6" s="20" t="s">
        <v>70</v>
      </c>
      <c r="H6" s="20" t="s">
        <v>70</v>
      </c>
      <c r="I6" s="20" t="s">
        <v>70</v>
      </c>
      <c r="J6" s="20">
        <v>12</v>
      </c>
      <c r="K6" s="20">
        <v>5300</v>
      </c>
      <c r="L6" s="20">
        <v>2390.6745828641619</v>
      </c>
      <c r="M6" s="20">
        <v>13</v>
      </c>
      <c r="N6" s="20">
        <v>11700</v>
      </c>
      <c r="O6" s="20">
        <v>5917.2893847886171</v>
      </c>
      <c r="P6" s="18"/>
      <c r="Q6" s="19"/>
    </row>
    <row r="7" spans="1:17" ht="30" customHeight="1" x14ac:dyDescent="0.15">
      <c r="A7" s="17" t="s">
        <v>12</v>
      </c>
      <c r="B7" s="20" t="s">
        <v>70</v>
      </c>
      <c r="C7" s="20" t="s">
        <v>70</v>
      </c>
      <c r="D7" s="20" t="s">
        <v>70</v>
      </c>
      <c r="E7" s="20" t="s">
        <v>70</v>
      </c>
      <c r="F7" s="20" t="s">
        <v>70</v>
      </c>
      <c r="G7" s="20" t="s">
        <v>70</v>
      </c>
      <c r="H7" s="20" t="s">
        <v>70</v>
      </c>
      <c r="I7" s="20" t="s">
        <v>70</v>
      </c>
      <c r="J7" s="20">
        <v>6</v>
      </c>
      <c r="K7" s="20">
        <v>1600</v>
      </c>
      <c r="L7" s="20">
        <v>39.30801514996417</v>
      </c>
      <c r="M7" s="20">
        <v>2</v>
      </c>
      <c r="N7" s="20">
        <v>2200</v>
      </c>
      <c r="O7" s="20">
        <v>132.30627495137679</v>
      </c>
      <c r="P7" s="18"/>
      <c r="Q7" s="19"/>
    </row>
    <row r="8" spans="1:17" ht="30" customHeight="1" x14ac:dyDescent="0.15">
      <c r="A8" s="17" t="s">
        <v>13</v>
      </c>
      <c r="B8" s="20" t="s">
        <v>70</v>
      </c>
      <c r="C8" s="20" t="s">
        <v>70</v>
      </c>
      <c r="D8" s="20" t="s">
        <v>70</v>
      </c>
      <c r="E8" s="20" t="s">
        <v>70</v>
      </c>
      <c r="F8" s="20" t="s">
        <v>70</v>
      </c>
      <c r="G8" s="20" t="s">
        <v>70</v>
      </c>
      <c r="H8" s="20" t="s">
        <v>70</v>
      </c>
      <c r="I8" s="20" t="s">
        <v>70</v>
      </c>
      <c r="J8" s="20" t="s">
        <v>70</v>
      </c>
      <c r="K8" s="20" t="s">
        <v>70</v>
      </c>
      <c r="L8" s="20" t="s">
        <v>70</v>
      </c>
      <c r="M8" s="20" t="s">
        <v>70</v>
      </c>
      <c r="N8" s="20" t="s">
        <v>70</v>
      </c>
      <c r="O8" s="20" t="s">
        <v>70</v>
      </c>
      <c r="P8" s="18"/>
      <c r="Q8" s="19"/>
    </row>
    <row r="9" spans="1:17" ht="30" customHeight="1" x14ac:dyDescent="0.15">
      <c r="A9" s="17" t="s">
        <v>14</v>
      </c>
      <c r="B9" s="20" t="s">
        <v>70</v>
      </c>
      <c r="C9" s="20" t="s">
        <v>70</v>
      </c>
      <c r="D9" s="20" t="s">
        <v>70</v>
      </c>
      <c r="E9" s="20" t="s">
        <v>70</v>
      </c>
      <c r="F9" s="20" t="s">
        <v>70</v>
      </c>
      <c r="G9" s="20" t="s">
        <v>70</v>
      </c>
      <c r="H9" s="20" t="s">
        <v>70</v>
      </c>
      <c r="I9" s="20" t="s">
        <v>70</v>
      </c>
      <c r="J9" s="20" t="s">
        <v>70</v>
      </c>
      <c r="K9" s="20" t="s">
        <v>70</v>
      </c>
      <c r="L9" s="20" t="s">
        <v>70</v>
      </c>
      <c r="M9" s="20" t="s">
        <v>70</v>
      </c>
      <c r="N9" s="20" t="s">
        <v>70</v>
      </c>
      <c r="O9" s="20" t="s">
        <v>70</v>
      </c>
      <c r="P9" s="18"/>
      <c r="Q9" s="19"/>
    </row>
    <row r="10" spans="1:17" ht="30" customHeight="1" x14ac:dyDescent="0.15">
      <c r="A10" s="17" t="s">
        <v>15</v>
      </c>
      <c r="B10" s="20">
        <v>1</v>
      </c>
      <c r="C10" s="20">
        <v>31300</v>
      </c>
      <c r="D10" s="20">
        <v>18589.415498003891</v>
      </c>
      <c r="E10" s="20">
        <v>13011.516020063465</v>
      </c>
      <c r="F10" s="20" t="s">
        <v>70</v>
      </c>
      <c r="G10" s="20" t="s">
        <v>70</v>
      </c>
      <c r="H10" s="20" t="s">
        <v>70</v>
      </c>
      <c r="I10" s="20" t="s">
        <v>70</v>
      </c>
      <c r="J10" s="20">
        <v>25</v>
      </c>
      <c r="K10" s="20">
        <v>7000</v>
      </c>
      <c r="L10" s="20">
        <v>7327.1573344252229</v>
      </c>
      <c r="M10" s="20" t="s">
        <v>70</v>
      </c>
      <c r="N10" s="20" t="s">
        <v>70</v>
      </c>
      <c r="O10" s="20" t="s">
        <v>70</v>
      </c>
      <c r="P10" s="18"/>
      <c r="Q10" s="19"/>
    </row>
    <row r="11" spans="1:17" ht="30" customHeight="1" x14ac:dyDescent="0.15">
      <c r="A11" s="17" t="s">
        <v>69</v>
      </c>
      <c r="B11" s="20" t="s">
        <v>70</v>
      </c>
      <c r="C11" s="20" t="s">
        <v>70</v>
      </c>
      <c r="D11" s="20" t="s">
        <v>70</v>
      </c>
      <c r="E11" s="20" t="s">
        <v>70</v>
      </c>
      <c r="F11" s="20" t="s">
        <v>70</v>
      </c>
      <c r="G11" s="20" t="s">
        <v>70</v>
      </c>
      <c r="H11" s="20" t="s">
        <v>70</v>
      </c>
      <c r="I11" s="20" t="s">
        <v>70</v>
      </c>
      <c r="J11" s="20">
        <v>9</v>
      </c>
      <c r="K11" s="20">
        <v>13900</v>
      </c>
      <c r="L11" s="20">
        <v>1829.1022622581636</v>
      </c>
      <c r="M11" s="20">
        <v>3</v>
      </c>
      <c r="N11" s="20">
        <v>59500</v>
      </c>
      <c r="O11" s="20">
        <v>2860.6305660763642</v>
      </c>
      <c r="P11" s="18"/>
      <c r="Q11" s="19"/>
    </row>
    <row r="12" spans="1:17" ht="30" customHeight="1" x14ac:dyDescent="0.15">
      <c r="A12" s="17" t="s">
        <v>16</v>
      </c>
      <c r="B12" s="20" t="s">
        <v>70</v>
      </c>
      <c r="C12" s="20" t="s">
        <v>70</v>
      </c>
      <c r="D12" s="20" t="s">
        <v>70</v>
      </c>
      <c r="E12" s="20" t="s">
        <v>70</v>
      </c>
      <c r="F12" s="20" t="s">
        <v>70</v>
      </c>
      <c r="G12" s="20" t="s">
        <v>70</v>
      </c>
      <c r="H12" s="20" t="s">
        <v>70</v>
      </c>
      <c r="I12" s="20" t="s">
        <v>70</v>
      </c>
      <c r="J12" s="20">
        <v>26</v>
      </c>
      <c r="K12" s="20">
        <v>5900</v>
      </c>
      <c r="L12" s="20">
        <v>839.54345378237281</v>
      </c>
      <c r="M12" s="20">
        <v>10</v>
      </c>
      <c r="N12" s="20">
        <v>1500</v>
      </c>
      <c r="O12" s="20">
        <v>179.13808987613879</v>
      </c>
      <c r="P12" s="18"/>
      <c r="Q12" s="19"/>
    </row>
    <row r="13" spans="1:17" ht="30" customHeight="1" x14ac:dyDescent="0.15">
      <c r="A13" s="17" t="s">
        <v>17</v>
      </c>
      <c r="B13" s="20" t="s">
        <v>70</v>
      </c>
      <c r="C13" s="20" t="s">
        <v>70</v>
      </c>
      <c r="D13" s="20" t="s">
        <v>70</v>
      </c>
      <c r="E13" s="20" t="s">
        <v>70</v>
      </c>
      <c r="F13" s="20" t="s">
        <v>70</v>
      </c>
      <c r="G13" s="20" t="s">
        <v>70</v>
      </c>
      <c r="H13" s="20" t="s">
        <v>70</v>
      </c>
      <c r="I13" s="20" t="s">
        <v>70</v>
      </c>
      <c r="J13" s="20">
        <v>10</v>
      </c>
      <c r="K13" s="20">
        <v>100</v>
      </c>
      <c r="L13" s="20">
        <v>79.383764970826078</v>
      </c>
      <c r="M13" s="20" t="s">
        <v>70</v>
      </c>
      <c r="N13" s="20" t="s">
        <v>70</v>
      </c>
      <c r="O13" s="20" t="s">
        <v>70</v>
      </c>
      <c r="P13" s="18"/>
      <c r="Q13" s="19"/>
    </row>
    <row r="14" spans="1:17" ht="30" customHeight="1" x14ac:dyDescent="0.15">
      <c r="A14" s="17" t="s">
        <v>18</v>
      </c>
      <c r="B14" s="20" t="s">
        <v>70</v>
      </c>
      <c r="C14" s="20" t="s">
        <v>70</v>
      </c>
      <c r="D14" s="20" t="s">
        <v>70</v>
      </c>
      <c r="E14" s="20" t="s">
        <v>70</v>
      </c>
      <c r="F14" s="20" t="s">
        <v>70</v>
      </c>
      <c r="G14" s="20" t="s">
        <v>70</v>
      </c>
      <c r="H14" s="20" t="s">
        <v>70</v>
      </c>
      <c r="I14" s="20" t="s">
        <v>70</v>
      </c>
      <c r="J14" s="20">
        <v>1</v>
      </c>
      <c r="K14" s="20">
        <v>100</v>
      </c>
      <c r="L14" s="20">
        <v>5.527689630463712</v>
      </c>
      <c r="M14" s="20">
        <v>7</v>
      </c>
      <c r="N14" s="20">
        <v>200</v>
      </c>
      <c r="O14" s="20">
        <v>96.17156310778995</v>
      </c>
      <c r="P14" s="18"/>
      <c r="Q14" s="19"/>
    </row>
    <row r="15" spans="1:17" x14ac:dyDescent="0.15">
      <c r="A15" s="21"/>
      <c r="B15" s="22"/>
      <c r="C15" s="22"/>
      <c r="D15" s="22"/>
      <c r="E15" s="22"/>
      <c r="F15" s="22"/>
      <c r="G15" s="22"/>
      <c r="H15" s="22"/>
      <c r="I15" s="22"/>
      <c r="J15" s="22"/>
      <c r="K15" s="22"/>
      <c r="L15" s="22"/>
      <c r="M15" s="22"/>
      <c r="N15" s="22"/>
      <c r="O15" s="22"/>
    </row>
    <row r="16" spans="1:17" ht="12.75" customHeight="1" x14ac:dyDescent="0.15">
      <c r="A16" s="78" t="s">
        <v>111</v>
      </c>
      <c r="B16" s="78"/>
      <c r="C16" s="78"/>
      <c r="D16" s="78"/>
      <c r="E16" s="78"/>
      <c r="F16" s="78"/>
      <c r="G16" s="78"/>
      <c r="H16" s="78"/>
      <c r="I16" s="78"/>
      <c r="J16" s="78"/>
      <c r="K16" s="78"/>
      <c r="L16" s="78"/>
      <c r="M16" s="78"/>
      <c r="N16" s="78"/>
      <c r="O16" s="78"/>
    </row>
    <row r="17" spans="1:15" x14ac:dyDescent="0.15">
      <c r="A17" s="21"/>
      <c r="B17" s="22"/>
      <c r="C17" s="22"/>
      <c r="D17" s="22"/>
      <c r="E17" s="22"/>
      <c r="F17" s="22"/>
      <c r="G17" s="22"/>
      <c r="H17" s="22"/>
      <c r="I17" s="22"/>
      <c r="J17" s="22"/>
      <c r="K17" s="22"/>
      <c r="L17" s="22"/>
      <c r="M17" s="22"/>
      <c r="N17" s="22"/>
      <c r="O17" s="22"/>
    </row>
    <row r="18" spans="1:15" ht="39.75" customHeight="1" x14ac:dyDescent="0.15">
      <c r="A18" s="75" t="s">
        <v>76</v>
      </c>
      <c r="B18" s="75"/>
      <c r="C18" s="75"/>
      <c r="D18" s="75"/>
      <c r="E18" s="75"/>
      <c r="F18" s="75"/>
      <c r="G18" s="75"/>
      <c r="H18" s="75"/>
      <c r="I18" s="75"/>
      <c r="J18" s="75"/>
      <c r="K18" s="75"/>
      <c r="L18" s="75"/>
      <c r="M18" s="75"/>
      <c r="N18" s="75"/>
      <c r="O18" s="75"/>
    </row>
    <row r="19" spans="1:15" x14ac:dyDescent="0.15">
      <c r="A19" s="21"/>
      <c r="B19" s="22"/>
      <c r="C19" s="22"/>
      <c r="D19" s="22"/>
      <c r="E19" s="22"/>
      <c r="F19" s="22"/>
      <c r="G19" s="22"/>
      <c r="H19" s="22"/>
      <c r="I19" s="22"/>
      <c r="J19" s="22"/>
      <c r="K19" s="22"/>
      <c r="L19" s="22"/>
      <c r="M19" s="22"/>
      <c r="N19" s="22"/>
      <c r="O19" s="22"/>
    </row>
    <row r="20" spans="1:15" ht="30" customHeight="1" x14ac:dyDescent="0.15">
      <c r="A20" s="74" t="s">
        <v>152</v>
      </c>
      <c r="B20" s="74"/>
      <c r="C20" s="10"/>
      <c r="D20" s="10"/>
      <c r="E20" s="24"/>
    </row>
    <row r="21" spans="1:15" x14ac:dyDescent="0.15">
      <c r="A21" s="24"/>
      <c r="B21" s="24"/>
      <c r="C21" s="24"/>
      <c r="D21" s="24"/>
      <c r="E21" s="24"/>
      <c r="F21" s="24"/>
    </row>
    <row r="22" spans="1:15" x14ac:dyDescent="0.15">
      <c r="A22" s="22"/>
      <c r="B22" s="22"/>
      <c r="C22" s="22"/>
      <c r="D22" s="27"/>
      <c r="E22" s="22"/>
      <c r="F22" s="22"/>
    </row>
    <row r="23" spans="1:15" x14ac:dyDescent="0.15">
      <c r="A23" s="22"/>
      <c r="B23" s="22"/>
      <c r="C23" s="22"/>
      <c r="D23" s="22"/>
      <c r="E23" s="22"/>
      <c r="F23" s="22"/>
    </row>
    <row r="24" spans="1:15" x14ac:dyDescent="0.15">
      <c r="A24" s="22"/>
      <c r="B24" s="22"/>
      <c r="C24" s="22"/>
      <c r="D24" s="22"/>
      <c r="E24" s="22"/>
      <c r="F24" s="22"/>
    </row>
    <row r="25" spans="1:15" x14ac:dyDescent="0.15">
      <c r="A25" s="22"/>
      <c r="B25" s="22"/>
      <c r="C25" s="22"/>
      <c r="D25" s="22"/>
      <c r="E25" s="22"/>
      <c r="F25" s="22"/>
    </row>
    <row r="26" spans="1:15" x14ac:dyDescent="0.15">
      <c r="A26" s="22"/>
      <c r="B26" s="22"/>
      <c r="C26" s="22"/>
      <c r="D26" s="22"/>
      <c r="E26" s="22"/>
      <c r="F26" s="22"/>
    </row>
    <row r="27" spans="1:15" x14ac:dyDescent="0.15">
      <c r="A27" s="22"/>
      <c r="B27" s="22"/>
      <c r="C27" s="22"/>
      <c r="D27" s="22"/>
      <c r="E27" s="22"/>
      <c r="F27" s="22"/>
    </row>
    <row r="28" spans="1:15" x14ac:dyDescent="0.15">
      <c r="A28" s="22"/>
      <c r="B28" s="22"/>
      <c r="C28" s="22"/>
      <c r="D28" s="22"/>
      <c r="E28" s="22"/>
      <c r="F28" s="22"/>
    </row>
    <row r="29" spans="1:15" x14ac:dyDescent="0.15">
      <c r="A29" s="22"/>
      <c r="B29" s="22"/>
      <c r="C29" s="22"/>
      <c r="D29" s="22"/>
      <c r="E29" s="22"/>
      <c r="F29" s="22"/>
    </row>
    <row r="30" spans="1:15" x14ac:dyDescent="0.15">
      <c r="A30" s="22"/>
      <c r="B30" s="22"/>
      <c r="C30" s="22"/>
      <c r="D30" s="22"/>
      <c r="E30" s="22"/>
      <c r="F30" s="22"/>
    </row>
    <row r="31" spans="1:15" x14ac:dyDescent="0.15">
      <c r="A31" s="22"/>
      <c r="B31" s="22"/>
      <c r="C31" s="22"/>
      <c r="D31" s="22"/>
      <c r="E31" s="22"/>
      <c r="F31" s="22"/>
    </row>
    <row r="32" spans="1:15" x14ac:dyDescent="0.15">
      <c r="A32" s="22"/>
      <c r="B32" s="22"/>
      <c r="C32" s="22"/>
      <c r="D32" s="22"/>
      <c r="E32" s="22"/>
      <c r="F32" s="22"/>
    </row>
    <row r="33" spans="1:6" x14ac:dyDescent="0.15">
      <c r="A33" s="22"/>
      <c r="B33" s="22"/>
      <c r="C33" s="22"/>
      <c r="D33" s="22"/>
      <c r="E33" s="22"/>
      <c r="F33" s="22"/>
    </row>
    <row r="34" spans="1:6" x14ac:dyDescent="0.15">
      <c r="A34" s="22"/>
      <c r="B34" s="22"/>
      <c r="C34" s="22"/>
      <c r="D34" s="22"/>
      <c r="E34" s="22"/>
      <c r="F34" s="22"/>
    </row>
    <row r="35" spans="1:6" x14ac:dyDescent="0.15">
      <c r="A35" s="22"/>
      <c r="B35" s="22"/>
      <c r="C35" s="22"/>
      <c r="D35" s="22"/>
      <c r="E35" s="22"/>
      <c r="F35" s="22"/>
    </row>
    <row r="36" spans="1:6" x14ac:dyDescent="0.15">
      <c r="A36" s="22"/>
      <c r="B36" s="22"/>
      <c r="C36" s="22"/>
      <c r="D36" s="22"/>
      <c r="E36" s="22"/>
      <c r="F36" s="22"/>
    </row>
    <row r="37" spans="1:6" x14ac:dyDescent="0.15">
      <c r="A37" s="22"/>
      <c r="B37" s="22"/>
      <c r="C37" s="22"/>
      <c r="D37" s="22"/>
      <c r="E37" s="22"/>
      <c r="F37" s="22"/>
    </row>
    <row r="40" spans="1:6" x14ac:dyDescent="0.15">
      <c r="A40" s="26"/>
    </row>
  </sheetData>
  <mergeCells count="21">
    <mergeCell ref="A20:B20"/>
    <mergeCell ref="A18:O18"/>
    <mergeCell ref="B3:B4"/>
    <mergeCell ref="C3:C4"/>
    <mergeCell ref="D3:E3"/>
    <mergeCell ref="F3:F4"/>
    <mergeCell ref="G3:G4"/>
    <mergeCell ref="H3:I3"/>
    <mergeCell ref="J3:J4"/>
    <mergeCell ref="K3:K4"/>
    <mergeCell ref="L3:L4"/>
    <mergeCell ref="A16:O16"/>
    <mergeCell ref="A1:O1"/>
    <mergeCell ref="A2:A4"/>
    <mergeCell ref="B2:E2"/>
    <mergeCell ref="F2:I2"/>
    <mergeCell ref="J2:L2"/>
    <mergeCell ref="M2:O2"/>
    <mergeCell ref="M3:M4"/>
    <mergeCell ref="N3:N4"/>
    <mergeCell ref="O3:O4"/>
  </mergeCells>
  <hyperlinks>
    <hyperlink ref="A20:B20" location="'Table of Contents'!A1" display="Back to table of contents"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40"/>
  <sheetViews>
    <sheetView showGridLines="0" zoomScale="75" zoomScaleNormal="75" workbookViewId="0">
      <selection sqref="A1:O1"/>
    </sheetView>
  </sheetViews>
  <sheetFormatPr baseColWidth="10" defaultColWidth="9.1640625" defaultRowHeight="16" x14ac:dyDescent="0.15"/>
  <cols>
    <col min="1" max="1" width="20.6640625" style="11" customWidth="1"/>
    <col min="2" max="15" width="16.6640625" style="11" customWidth="1"/>
    <col min="16" max="16384" width="9.1640625" style="11"/>
  </cols>
  <sheetData>
    <row r="1" spans="1:17" ht="40" customHeight="1" x14ac:dyDescent="0.15">
      <c r="A1" s="71" t="s">
        <v>119</v>
      </c>
      <c r="B1" s="71"/>
      <c r="C1" s="71"/>
      <c r="D1" s="71"/>
      <c r="E1" s="71"/>
      <c r="F1" s="71"/>
      <c r="G1" s="71"/>
      <c r="H1" s="71"/>
      <c r="I1" s="71"/>
      <c r="J1" s="71"/>
      <c r="K1" s="71"/>
      <c r="L1" s="71"/>
      <c r="M1" s="71"/>
      <c r="N1" s="71"/>
      <c r="O1" s="79"/>
      <c r="P1" s="35"/>
      <c r="Q1" s="25"/>
    </row>
    <row r="2" spans="1:17" ht="40" customHeight="1" x14ac:dyDescent="0.15">
      <c r="A2" s="72" t="s">
        <v>0</v>
      </c>
      <c r="B2" s="73" t="s">
        <v>1</v>
      </c>
      <c r="C2" s="73"/>
      <c r="D2" s="73"/>
      <c r="E2" s="73"/>
      <c r="F2" s="73" t="s">
        <v>2</v>
      </c>
      <c r="G2" s="73"/>
      <c r="H2" s="73"/>
      <c r="I2" s="73"/>
      <c r="J2" s="73" t="s">
        <v>3</v>
      </c>
      <c r="K2" s="73"/>
      <c r="L2" s="73"/>
      <c r="M2" s="73" t="s">
        <v>4</v>
      </c>
      <c r="N2" s="73"/>
      <c r="O2" s="85"/>
      <c r="P2" s="9"/>
      <c r="Q2" s="10"/>
    </row>
    <row r="3" spans="1:17" x14ac:dyDescent="0.15">
      <c r="A3" s="72"/>
      <c r="B3" s="76" t="s">
        <v>5</v>
      </c>
      <c r="C3" s="76" t="s">
        <v>120</v>
      </c>
      <c r="D3" s="73" t="s">
        <v>7</v>
      </c>
      <c r="E3" s="73"/>
      <c r="F3" s="73" t="s">
        <v>121</v>
      </c>
      <c r="G3" s="73" t="s">
        <v>6</v>
      </c>
      <c r="H3" s="73" t="s">
        <v>7</v>
      </c>
      <c r="I3" s="73"/>
      <c r="J3" s="73" t="s">
        <v>5</v>
      </c>
      <c r="K3" s="73" t="s">
        <v>6</v>
      </c>
      <c r="L3" s="73" t="s">
        <v>7</v>
      </c>
      <c r="M3" s="73" t="s">
        <v>5</v>
      </c>
      <c r="N3" s="73" t="s">
        <v>6</v>
      </c>
      <c r="O3" s="85" t="s">
        <v>7</v>
      </c>
      <c r="P3" s="9"/>
      <c r="Q3" s="10"/>
    </row>
    <row r="4" spans="1:17" ht="30" customHeight="1" x14ac:dyDescent="0.15">
      <c r="A4" s="72"/>
      <c r="B4" s="77"/>
      <c r="C4" s="77"/>
      <c r="D4" s="12" t="s">
        <v>8</v>
      </c>
      <c r="E4" s="12" t="s">
        <v>9</v>
      </c>
      <c r="F4" s="73"/>
      <c r="G4" s="73"/>
      <c r="H4" s="12" t="s">
        <v>8</v>
      </c>
      <c r="I4" s="12" t="s">
        <v>9</v>
      </c>
      <c r="J4" s="73"/>
      <c r="K4" s="73"/>
      <c r="L4" s="73"/>
      <c r="M4" s="73"/>
      <c r="N4" s="73"/>
      <c r="O4" s="85"/>
      <c r="P4" s="9"/>
      <c r="Q4" s="10"/>
    </row>
    <row r="5" spans="1:17" ht="30" customHeight="1" x14ac:dyDescent="0.15">
      <c r="A5" s="13" t="s">
        <v>10</v>
      </c>
      <c r="B5" s="14">
        <f>SUM(B6:B14)</f>
        <v>1</v>
      </c>
      <c r="C5" s="14">
        <f t="shared" ref="C5:O5" si="0">SUM(C6:C14)</f>
        <v>621</v>
      </c>
      <c r="D5" s="14">
        <f t="shared" si="0"/>
        <v>137.65112262521589</v>
      </c>
      <c r="E5" s="14">
        <f t="shared" si="0"/>
        <v>171.32987910189982</v>
      </c>
      <c r="F5" s="14">
        <f t="shared" si="0"/>
        <v>2</v>
      </c>
      <c r="G5" s="14">
        <f t="shared" si="0"/>
        <v>16970</v>
      </c>
      <c r="H5" s="14">
        <f t="shared" si="0"/>
        <v>3086.1830742659758</v>
      </c>
      <c r="I5" s="14">
        <f t="shared" si="0"/>
        <v>2301.0362694300516</v>
      </c>
      <c r="J5" s="14">
        <f t="shared" si="0"/>
        <v>10</v>
      </c>
      <c r="K5" s="14">
        <f t="shared" si="0"/>
        <v>8867</v>
      </c>
      <c r="L5" s="14">
        <f t="shared" si="0"/>
        <v>8189.9827288428314</v>
      </c>
      <c r="M5" s="14">
        <f t="shared" si="0"/>
        <v>6</v>
      </c>
      <c r="N5" s="14">
        <f t="shared" si="0"/>
        <v>13335</v>
      </c>
      <c r="O5" s="36">
        <f t="shared" si="0"/>
        <v>3556.8221070811742</v>
      </c>
      <c r="P5" s="37"/>
      <c r="Q5" s="16"/>
    </row>
    <row r="6" spans="1:17" ht="30" customHeight="1" x14ac:dyDescent="0.15">
      <c r="A6" s="17" t="s">
        <v>11</v>
      </c>
      <c r="B6" s="20" t="s">
        <v>70</v>
      </c>
      <c r="C6" s="20" t="s">
        <v>70</v>
      </c>
      <c r="D6" s="20" t="s">
        <v>70</v>
      </c>
      <c r="E6" s="20" t="s">
        <v>70</v>
      </c>
      <c r="F6" s="20" t="s">
        <v>70</v>
      </c>
      <c r="G6" s="20" t="s">
        <v>70</v>
      </c>
      <c r="H6" s="20" t="s">
        <v>70</v>
      </c>
      <c r="I6" s="20" t="s">
        <v>70</v>
      </c>
      <c r="J6" s="20" t="s">
        <v>70</v>
      </c>
      <c r="K6" s="20" t="s">
        <v>70</v>
      </c>
      <c r="L6" s="20" t="s">
        <v>70</v>
      </c>
      <c r="M6" s="20" t="s">
        <v>70</v>
      </c>
      <c r="N6" s="20" t="s">
        <v>70</v>
      </c>
      <c r="O6" s="20" t="s">
        <v>70</v>
      </c>
      <c r="P6" s="38"/>
      <c r="Q6" s="19"/>
    </row>
    <row r="7" spans="1:17" ht="30" customHeight="1" x14ac:dyDescent="0.15">
      <c r="A7" s="17" t="s">
        <v>12</v>
      </c>
      <c r="B7" s="20" t="s">
        <v>70</v>
      </c>
      <c r="C7" s="20" t="s">
        <v>70</v>
      </c>
      <c r="D7" s="20" t="s">
        <v>70</v>
      </c>
      <c r="E7" s="20" t="s">
        <v>70</v>
      </c>
      <c r="F7" s="20" t="s">
        <v>70</v>
      </c>
      <c r="G7" s="20" t="s">
        <v>70</v>
      </c>
      <c r="H7" s="20" t="s">
        <v>70</v>
      </c>
      <c r="I7" s="20" t="s">
        <v>70</v>
      </c>
      <c r="J7" s="20" t="s">
        <v>70</v>
      </c>
      <c r="K7" s="20" t="s">
        <v>70</v>
      </c>
      <c r="L7" s="20" t="s">
        <v>70</v>
      </c>
      <c r="M7" s="20" t="s">
        <v>70</v>
      </c>
      <c r="N7" s="20" t="s">
        <v>70</v>
      </c>
      <c r="O7" s="20" t="s">
        <v>70</v>
      </c>
      <c r="P7" s="38"/>
      <c r="Q7" s="19"/>
    </row>
    <row r="8" spans="1:17" ht="30" customHeight="1" x14ac:dyDescent="0.15">
      <c r="A8" s="17" t="s">
        <v>13</v>
      </c>
      <c r="B8" s="20">
        <v>1</v>
      </c>
      <c r="C8" s="20">
        <v>621</v>
      </c>
      <c r="D8" s="20">
        <v>137.65112262521589</v>
      </c>
      <c r="E8" s="20">
        <v>171.32987910189982</v>
      </c>
      <c r="F8" s="20" t="s">
        <v>70</v>
      </c>
      <c r="G8" s="20" t="s">
        <v>70</v>
      </c>
      <c r="H8" s="20" t="s">
        <v>70</v>
      </c>
      <c r="I8" s="20" t="s">
        <v>70</v>
      </c>
      <c r="J8" s="20">
        <v>1</v>
      </c>
      <c r="K8" s="20">
        <v>453</v>
      </c>
      <c r="L8" s="20">
        <v>1656.3039723661484</v>
      </c>
      <c r="M8" s="20">
        <v>2</v>
      </c>
      <c r="N8" s="20">
        <v>150</v>
      </c>
      <c r="O8" s="39">
        <v>1440.2417962003453</v>
      </c>
      <c r="P8" s="38"/>
      <c r="Q8" s="19"/>
    </row>
    <row r="9" spans="1:17" ht="30" customHeight="1" x14ac:dyDescent="0.15">
      <c r="A9" s="17" t="s">
        <v>14</v>
      </c>
      <c r="B9" s="20" t="s">
        <v>70</v>
      </c>
      <c r="C9" s="20" t="s">
        <v>70</v>
      </c>
      <c r="D9" s="20" t="s">
        <v>70</v>
      </c>
      <c r="E9" s="20" t="s">
        <v>70</v>
      </c>
      <c r="F9" s="20" t="s">
        <v>70</v>
      </c>
      <c r="G9" s="20" t="s">
        <v>70</v>
      </c>
      <c r="H9" s="20" t="s">
        <v>70</v>
      </c>
      <c r="I9" s="20" t="s">
        <v>70</v>
      </c>
      <c r="J9" s="20" t="s">
        <v>70</v>
      </c>
      <c r="K9" s="20" t="s">
        <v>70</v>
      </c>
      <c r="L9" s="20" t="s">
        <v>70</v>
      </c>
      <c r="M9" s="20" t="s">
        <v>70</v>
      </c>
      <c r="N9" s="20" t="s">
        <v>70</v>
      </c>
      <c r="O9" s="20" t="s">
        <v>70</v>
      </c>
      <c r="P9" s="38"/>
      <c r="Q9" s="19"/>
    </row>
    <row r="10" spans="1:17" ht="30" customHeight="1" x14ac:dyDescent="0.15">
      <c r="A10" s="17" t="s">
        <v>15</v>
      </c>
      <c r="B10" s="20" t="s">
        <v>70</v>
      </c>
      <c r="C10" s="20" t="s">
        <v>70</v>
      </c>
      <c r="D10" s="20" t="s">
        <v>70</v>
      </c>
      <c r="E10" s="20" t="s">
        <v>70</v>
      </c>
      <c r="F10" s="20" t="s">
        <v>70</v>
      </c>
      <c r="G10" s="20" t="s">
        <v>70</v>
      </c>
      <c r="H10" s="20" t="s">
        <v>70</v>
      </c>
      <c r="I10" s="20" t="s">
        <v>70</v>
      </c>
      <c r="J10" s="20">
        <v>1</v>
      </c>
      <c r="K10" s="20">
        <v>6735</v>
      </c>
      <c r="L10" s="20">
        <v>6991.0189982728843</v>
      </c>
      <c r="M10" s="20">
        <v>1</v>
      </c>
      <c r="N10" s="20">
        <v>618</v>
      </c>
      <c r="O10" s="39">
        <v>1029.5336787564765</v>
      </c>
      <c r="P10" s="38"/>
      <c r="Q10" s="19"/>
    </row>
    <row r="11" spans="1:17" ht="30" customHeight="1" x14ac:dyDescent="0.15">
      <c r="A11" s="17" t="s">
        <v>69</v>
      </c>
      <c r="B11" s="20" t="s">
        <v>70</v>
      </c>
      <c r="C11" s="20" t="s">
        <v>70</v>
      </c>
      <c r="D11" s="20" t="s">
        <v>70</v>
      </c>
      <c r="E11" s="20" t="s">
        <v>70</v>
      </c>
      <c r="F11" s="20">
        <v>2</v>
      </c>
      <c r="G11" s="20">
        <v>16970</v>
      </c>
      <c r="H11" s="20">
        <v>3086.1830742659758</v>
      </c>
      <c r="I11" s="20">
        <v>2301.0362694300516</v>
      </c>
      <c r="J11" s="20">
        <v>2</v>
      </c>
      <c r="K11" s="20">
        <v>213</v>
      </c>
      <c r="L11" s="20">
        <v>-1122.279792746114</v>
      </c>
      <c r="M11" s="20">
        <v>2</v>
      </c>
      <c r="N11" s="20">
        <v>9506</v>
      </c>
      <c r="O11" s="39">
        <v>1008.9810017271157</v>
      </c>
      <c r="P11" s="38"/>
      <c r="Q11" s="19"/>
    </row>
    <row r="12" spans="1:17" ht="30" customHeight="1" x14ac:dyDescent="0.15">
      <c r="A12" s="17" t="s">
        <v>16</v>
      </c>
      <c r="B12" s="20" t="s">
        <v>70</v>
      </c>
      <c r="C12" s="20" t="s">
        <v>70</v>
      </c>
      <c r="D12" s="20" t="s">
        <v>70</v>
      </c>
      <c r="E12" s="20" t="s">
        <v>70</v>
      </c>
      <c r="F12" s="20" t="s">
        <v>70</v>
      </c>
      <c r="G12" s="20" t="s">
        <v>70</v>
      </c>
      <c r="H12" s="20" t="s">
        <v>70</v>
      </c>
      <c r="I12" s="20" t="s">
        <v>70</v>
      </c>
      <c r="J12" s="20" t="s">
        <v>70</v>
      </c>
      <c r="K12" s="20" t="s">
        <v>70</v>
      </c>
      <c r="L12" s="20" t="s">
        <v>70</v>
      </c>
      <c r="M12" s="20" t="s">
        <v>70</v>
      </c>
      <c r="N12" s="20" t="s">
        <v>70</v>
      </c>
      <c r="O12" s="20" t="s">
        <v>70</v>
      </c>
      <c r="P12" s="38"/>
      <c r="Q12" s="19"/>
    </row>
    <row r="13" spans="1:17" ht="30" customHeight="1" x14ac:dyDescent="0.15">
      <c r="A13" s="17" t="s">
        <v>17</v>
      </c>
      <c r="B13" s="20" t="s">
        <v>70</v>
      </c>
      <c r="C13" s="20" t="s">
        <v>70</v>
      </c>
      <c r="D13" s="20" t="s">
        <v>70</v>
      </c>
      <c r="E13" s="20" t="s">
        <v>70</v>
      </c>
      <c r="F13" s="20" t="s">
        <v>70</v>
      </c>
      <c r="G13" s="20" t="s">
        <v>70</v>
      </c>
      <c r="H13" s="20" t="s">
        <v>70</v>
      </c>
      <c r="I13" s="20" t="s">
        <v>70</v>
      </c>
      <c r="J13" s="20">
        <v>1</v>
      </c>
      <c r="K13" s="20">
        <v>16</v>
      </c>
      <c r="L13" s="20">
        <v>286.70120898100174</v>
      </c>
      <c r="M13" s="20" t="s">
        <v>70</v>
      </c>
      <c r="N13" s="20" t="s">
        <v>70</v>
      </c>
      <c r="O13" s="20" t="s">
        <v>70</v>
      </c>
      <c r="P13" s="38"/>
      <c r="Q13" s="19"/>
    </row>
    <row r="14" spans="1:17" ht="30" customHeight="1" x14ac:dyDescent="0.15">
      <c r="A14" s="17" t="s">
        <v>18</v>
      </c>
      <c r="B14" s="20" t="s">
        <v>70</v>
      </c>
      <c r="C14" s="20" t="s">
        <v>70</v>
      </c>
      <c r="D14" s="20" t="s">
        <v>70</v>
      </c>
      <c r="E14" s="20" t="s">
        <v>70</v>
      </c>
      <c r="F14" s="20" t="s">
        <v>70</v>
      </c>
      <c r="G14" s="20" t="s">
        <v>70</v>
      </c>
      <c r="H14" s="20" t="s">
        <v>70</v>
      </c>
      <c r="I14" s="20" t="s">
        <v>70</v>
      </c>
      <c r="J14" s="20">
        <v>5</v>
      </c>
      <c r="K14" s="20">
        <v>1450</v>
      </c>
      <c r="L14" s="20">
        <v>378.23834196891193</v>
      </c>
      <c r="M14" s="20">
        <v>1</v>
      </c>
      <c r="N14" s="20">
        <v>3061</v>
      </c>
      <c r="O14" s="39">
        <v>78.065630397236617</v>
      </c>
      <c r="P14" s="38"/>
      <c r="Q14" s="19"/>
    </row>
    <row r="15" spans="1:17" x14ac:dyDescent="0.15">
      <c r="A15" s="21"/>
      <c r="B15" s="22"/>
      <c r="C15" s="22"/>
      <c r="D15" s="22"/>
      <c r="E15" s="22"/>
      <c r="F15" s="22"/>
      <c r="G15" s="22"/>
      <c r="H15" s="22"/>
      <c r="I15" s="22"/>
      <c r="J15" s="22"/>
      <c r="K15" s="22"/>
      <c r="L15" s="22"/>
      <c r="M15" s="22"/>
      <c r="N15" s="22"/>
      <c r="O15" s="22"/>
    </row>
    <row r="16" spans="1:17" ht="12.75" customHeight="1" x14ac:dyDescent="0.15">
      <c r="A16" s="78" t="s">
        <v>111</v>
      </c>
      <c r="B16" s="78"/>
      <c r="C16" s="78"/>
      <c r="D16" s="78"/>
      <c r="E16" s="78"/>
      <c r="F16" s="78"/>
      <c r="G16" s="78"/>
      <c r="H16" s="78"/>
      <c r="I16" s="78"/>
      <c r="J16" s="78"/>
      <c r="K16" s="78"/>
      <c r="L16" s="78"/>
      <c r="M16" s="78"/>
      <c r="N16" s="78"/>
      <c r="O16" s="78"/>
    </row>
    <row r="17" spans="1:15" x14ac:dyDescent="0.15">
      <c r="A17" s="21"/>
      <c r="B17" s="22"/>
      <c r="C17" s="22"/>
      <c r="D17" s="22"/>
      <c r="E17" s="22"/>
      <c r="F17" s="22"/>
      <c r="G17" s="22"/>
      <c r="H17" s="22"/>
      <c r="I17" s="22"/>
      <c r="J17" s="22"/>
      <c r="K17" s="22"/>
      <c r="L17" s="22"/>
      <c r="M17" s="22"/>
      <c r="N17" s="22"/>
      <c r="O17" s="22"/>
    </row>
    <row r="18" spans="1:15" x14ac:dyDescent="0.15">
      <c r="A18" s="75" t="s">
        <v>72</v>
      </c>
      <c r="B18" s="75"/>
      <c r="C18" s="75"/>
      <c r="D18" s="75"/>
      <c r="E18" s="75"/>
      <c r="F18" s="75"/>
      <c r="G18" s="75"/>
      <c r="H18" s="75"/>
      <c r="I18" s="75"/>
      <c r="J18" s="75"/>
      <c r="K18" s="75"/>
      <c r="L18" s="75"/>
      <c r="M18" s="75"/>
      <c r="N18" s="75"/>
      <c r="O18" s="75"/>
    </row>
    <row r="19" spans="1:15" x14ac:dyDescent="0.15">
      <c r="A19" s="75" t="s">
        <v>77</v>
      </c>
      <c r="B19" s="75"/>
      <c r="C19" s="75"/>
      <c r="D19" s="75"/>
      <c r="E19" s="75"/>
      <c r="F19" s="75"/>
      <c r="G19" s="75"/>
      <c r="H19" s="75"/>
      <c r="I19" s="75"/>
      <c r="J19" s="75"/>
      <c r="K19" s="75"/>
      <c r="L19" s="75"/>
      <c r="M19" s="75"/>
      <c r="N19" s="75"/>
      <c r="O19" s="75"/>
    </row>
    <row r="20" spans="1:15" ht="27" customHeight="1" x14ac:dyDescent="0.15">
      <c r="A20" s="75"/>
      <c r="B20" s="75"/>
      <c r="C20" s="75"/>
      <c r="D20" s="75"/>
      <c r="E20" s="75"/>
      <c r="F20" s="75"/>
      <c r="G20" s="75"/>
      <c r="H20" s="75"/>
      <c r="I20" s="75"/>
      <c r="J20" s="75"/>
      <c r="K20" s="75"/>
      <c r="L20" s="75"/>
      <c r="M20" s="75"/>
      <c r="N20" s="75"/>
    </row>
    <row r="21" spans="1:15" ht="30" customHeight="1" x14ac:dyDescent="0.15">
      <c r="A21" s="74" t="s">
        <v>152</v>
      </c>
      <c r="B21" s="74"/>
      <c r="C21" s="22"/>
      <c r="D21" s="22"/>
      <c r="E21" s="22"/>
      <c r="F21" s="22"/>
      <c r="G21" s="22"/>
      <c r="H21" s="22"/>
      <c r="I21" s="22"/>
      <c r="J21" s="22"/>
      <c r="K21" s="22"/>
      <c r="L21" s="22"/>
      <c r="M21" s="22"/>
      <c r="N21" s="22"/>
      <c r="O21" s="22"/>
    </row>
    <row r="22" spans="1:15" x14ac:dyDescent="0.15">
      <c r="A22" s="10"/>
      <c r="B22" s="10"/>
      <c r="C22" s="10"/>
      <c r="D22" s="10"/>
      <c r="E22" s="10"/>
      <c r="F22" s="24"/>
      <c r="G22" s="25"/>
      <c r="H22" s="25"/>
      <c r="I22" s="25"/>
      <c r="J22" s="25"/>
      <c r="K22" s="25"/>
      <c r="L22" s="25"/>
      <c r="M22" s="25"/>
      <c r="N22" s="25"/>
    </row>
    <row r="23" spans="1:15" x14ac:dyDescent="0.15">
      <c r="A23" s="24"/>
      <c r="B23" s="24"/>
      <c r="C23" s="24"/>
      <c r="D23" s="24"/>
      <c r="E23" s="24"/>
      <c r="F23" s="24"/>
      <c r="G23" s="25"/>
      <c r="H23" s="40"/>
      <c r="I23" s="25"/>
      <c r="J23" s="25"/>
      <c r="K23" s="25"/>
      <c r="L23" s="25"/>
      <c r="M23" s="25"/>
      <c r="N23" s="25"/>
    </row>
    <row r="24" spans="1:15" x14ac:dyDescent="0.15">
      <c r="A24" s="22"/>
      <c r="B24" s="22"/>
      <c r="C24" s="22"/>
      <c r="D24" s="27"/>
      <c r="E24" s="22"/>
      <c r="F24" s="22"/>
      <c r="G24" s="41"/>
      <c r="H24" s="25"/>
      <c r="I24" s="25"/>
      <c r="J24" s="25"/>
      <c r="K24" s="25"/>
      <c r="L24" s="25"/>
      <c r="M24" s="25"/>
      <c r="N24" s="42"/>
    </row>
    <row r="25" spans="1:15" x14ac:dyDescent="0.15">
      <c r="A25" s="22"/>
      <c r="B25" s="22"/>
      <c r="C25" s="22"/>
      <c r="D25" s="27"/>
      <c r="E25" s="22"/>
      <c r="F25" s="22"/>
    </row>
    <row r="26" spans="1:15" x14ac:dyDescent="0.15">
      <c r="A26" s="22"/>
      <c r="B26" s="22"/>
      <c r="C26" s="22"/>
      <c r="D26" s="27"/>
      <c r="E26" s="22"/>
      <c r="F26" s="22"/>
    </row>
    <row r="27" spans="1:15" x14ac:dyDescent="0.15">
      <c r="A27" s="22"/>
      <c r="B27" s="22"/>
      <c r="C27" s="22"/>
      <c r="D27" s="22"/>
      <c r="E27" s="22"/>
      <c r="F27" s="22"/>
    </row>
    <row r="28" spans="1:15" x14ac:dyDescent="0.15">
      <c r="A28" s="22"/>
      <c r="B28" s="22"/>
      <c r="C28" s="22"/>
      <c r="D28" s="22"/>
      <c r="E28" s="22"/>
      <c r="F28" s="22"/>
    </row>
    <row r="29" spans="1:15" x14ac:dyDescent="0.15">
      <c r="A29" s="22"/>
      <c r="B29" s="22"/>
      <c r="C29" s="22"/>
      <c r="D29" s="22"/>
      <c r="E29" s="22"/>
      <c r="F29" s="22"/>
    </row>
    <row r="30" spans="1:15" x14ac:dyDescent="0.15">
      <c r="A30" s="22"/>
      <c r="B30" s="22"/>
      <c r="C30" s="22"/>
      <c r="D30" s="22"/>
      <c r="E30" s="22"/>
      <c r="F30" s="22"/>
    </row>
    <row r="31" spans="1:15" x14ac:dyDescent="0.15">
      <c r="A31" s="22"/>
      <c r="B31" s="22"/>
      <c r="C31" s="22"/>
      <c r="D31" s="22"/>
      <c r="E31" s="22"/>
      <c r="F31" s="22"/>
    </row>
    <row r="32" spans="1:15" x14ac:dyDescent="0.15">
      <c r="A32" s="22"/>
      <c r="B32" s="22"/>
      <c r="C32" s="22"/>
      <c r="D32" s="22"/>
      <c r="E32" s="22"/>
      <c r="F32" s="22"/>
    </row>
    <row r="33" spans="1:6" x14ac:dyDescent="0.15">
      <c r="A33" s="22"/>
      <c r="B33" s="22"/>
      <c r="C33" s="22"/>
      <c r="D33" s="22"/>
      <c r="E33" s="22"/>
      <c r="F33" s="22"/>
    </row>
    <row r="34" spans="1:6" x14ac:dyDescent="0.15">
      <c r="A34" s="22"/>
      <c r="B34" s="22"/>
      <c r="C34" s="22"/>
      <c r="D34" s="22"/>
      <c r="E34" s="22"/>
      <c r="F34" s="22"/>
    </row>
    <row r="35" spans="1:6" x14ac:dyDescent="0.15">
      <c r="A35" s="22"/>
      <c r="B35" s="22"/>
      <c r="C35" s="22"/>
      <c r="D35" s="22"/>
      <c r="E35" s="22"/>
      <c r="F35" s="22"/>
    </row>
    <row r="36" spans="1:6" x14ac:dyDescent="0.15">
      <c r="A36" s="22"/>
      <c r="B36" s="22"/>
      <c r="C36" s="22"/>
      <c r="D36" s="22"/>
      <c r="E36" s="22"/>
      <c r="F36" s="22"/>
    </row>
    <row r="37" spans="1:6" x14ac:dyDescent="0.15">
      <c r="A37" s="22"/>
      <c r="B37" s="22"/>
      <c r="C37" s="22"/>
      <c r="D37" s="22"/>
      <c r="E37" s="22"/>
      <c r="F37" s="22"/>
    </row>
    <row r="40" spans="1:6" x14ac:dyDescent="0.15">
      <c r="A40" s="26"/>
    </row>
  </sheetData>
  <mergeCells count="23">
    <mergeCell ref="A21:B21"/>
    <mergeCell ref="A18:O18"/>
    <mergeCell ref="A19:O19"/>
    <mergeCell ref="A20:N20"/>
    <mergeCell ref="B3:B4"/>
    <mergeCell ref="C3:C4"/>
    <mergeCell ref="D3:E3"/>
    <mergeCell ref="F3:F4"/>
    <mergeCell ref="G3:G4"/>
    <mergeCell ref="H3:I3"/>
    <mergeCell ref="J3:J4"/>
    <mergeCell ref="K3:K4"/>
    <mergeCell ref="L3:L4"/>
    <mergeCell ref="A16:O16"/>
    <mergeCell ref="A1:O1"/>
    <mergeCell ref="A2:A4"/>
    <mergeCell ref="B2:E2"/>
    <mergeCell ref="F2:I2"/>
    <mergeCell ref="J2:L2"/>
    <mergeCell ref="M2:O2"/>
    <mergeCell ref="M3:M4"/>
    <mergeCell ref="N3:N4"/>
    <mergeCell ref="O3:O4"/>
  </mergeCells>
  <hyperlinks>
    <hyperlink ref="A21:B21" location="'Table of Contents'!A1" display="Back to table of contents" xr:uid="{00000000-0004-0000-0800-000000000000}"/>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36</vt:i4>
      </vt:variant>
      <vt:variant>
        <vt:lpstr>Named Ranges</vt:lpstr>
      </vt:variant>
      <vt:variant>
        <vt:i4>4</vt:i4>
      </vt:variant>
    </vt:vector>
  </HeadingPairs>
  <TitlesOfParts>
    <vt:vector size="40" baseType="lpstr">
      <vt:lpstr>Table of Contents</vt:lpstr>
      <vt:lpstr>Australia</vt:lpstr>
      <vt:lpstr>Austria</vt:lpstr>
      <vt:lpstr>Belgium</vt:lpstr>
      <vt:lpstr>Canada</vt:lpstr>
      <vt:lpstr>Chile</vt:lpstr>
      <vt:lpstr>Colombia</vt:lpstr>
      <vt:lpstr>CzechRepublic</vt:lpstr>
      <vt:lpstr>Denmark</vt:lpstr>
      <vt:lpstr>Estonia</vt:lpstr>
      <vt:lpstr>Finland</vt:lpstr>
      <vt:lpstr>France</vt:lpstr>
      <vt:lpstr>Germany</vt:lpstr>
      <vt:lpstr>Greece</vt:lpstr>
      <vt:lpstr>Hungary</vt:lpstr>
      <vt:lpstr>Ireland</vt:lpstr>
      <vt:lpstr>Israel</vt:lpstr>
      <vt:lpstr>Italy</vt:lpstr>
      <vt:lpstr>Japan</vt:lpstr>
      <vt:lpstr>Korea</vt:lpstr>
      <vt:lpstr>Latvia</vt:lpstr>
      <vt:lpstr>Lithuania</vt:lpstr>
      <vt:lpstr>Mexico</vt:lpstr>
      <vt:lpstr>Netherlands</vt:lpstr>
      <vt:lpstr>NewZealand</vt:lpstr>
      <vt:lpstr>Norway</vt:lpstr>
      <vt:lpstr>Poland</vt:lpstr>
      <vt:lpstr>Portugal</vt:lpstr>
      <vt:lpstr>Slovenia</vt:lpstr>
      <vt:lpstr>Spain</vt:lpstr>
      <vt:lpstr>Sweden</vt:lpstr>
      <vt:lpstr>Switzerland</vt:lpstr>
      <vt:lpstr>Turkey</vt:lpstr>
      <vt:lpstr>UnitedKingdom</vt:lpstr>
      <vt:lpstr>UnitedStates</vt:lpstr>
      <vt:lpstr>Sheet1</vt:lpstr>
      <vt:lpstr>Austria!_ftn1</vt:lpstr>
      <vt:lpstr>Austria!_ftn2</vt:lpstr>
      <vt:lpstr>Austria!_ftnref1</vt:lpstr>
      <vt:lpstr>Austria!_ftnref2</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KANE Korin</dc:creator>
  <cp:lastModifiedBy>Nick Warino</cp:lastModifiedBy>
  <dcterms:created xsi:type="dcterms:W3CDTF">2013-12-11T09:54:03Z</dcterms:created>
  <dcterms:modified xsi:type="dcterms:W3CDTF">2019-11-10T19:07:43Z</dcterms:modified>
</cp:coreProperties>
</file>