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ly Connected" sheetId="1" r:id="rId4"/>
    <sheet state="visible" name="DC - Runs with epochs" sheetId="2" r:id="rId5"/>
    <sheet state="visible" name="Switch" sheetId="3" r:id="rId6"/>
    <sheet state="visible" name="Switch - Runs with epochs" sheetId="4" r:id="rId7"/>
    <sheet state="visible" name="Riser" sheetId="5" r:id="rId8"/>
    <sheet state="visible" name="Riser - Runs with epochs" sheetId="6" r:id="rId9"/>
    <sheet state="visible" name="Combined Compare" sheetId="7" r:id="rId10"/>
  </sheets>
  <definedNames/>
  <calcPr/>
</workbook>
</file>

<file path=xl/sharedStrings.xml><?xml version="1.0" encoding="utf-8"?>
<sst xmlns="http://schemas.openxmlformats.org/spreadsheetml/2006/main" count="122" uniqueCount="40">
  <si>
    <t>Run</t>
  </si>
  <si>
    <t>Time start</t>
  </si>
  <si>
    <t>Time end</t>
  </si>
  <si>
    <t>Time taken</t>
  </si>
  <si>
    <t>Ending AP (Target=0.23000)</t>
  </si>
  <si>
    <t>Num of Epochs</t>
  </si>
  <si>
    <t>#1</t>
  </si>
  <si>
    <t>#2</t>
  </si>
  <si>
    <t>#3</t>
  </si>
  <si>
    <t>#4</t>
  </si>
  <si>
    <t>#5</t>
  </si>
  <si>
    <t>Average</t>
  </si>
  <si>
    <t>Target Result: 0.23 mAp (Run 1)</t>
  </si>
  <si>
    <t>Target Result: 0.23 mAp (Run 2)</t>
  </si>
  <si>
    <t>Target Result: 0.23 mAp (Run 3)</t>
  </si>
  <si>
    <t>Target Result: 0.23 mAp (Run 4)</t>
  </si>
  <si>
    <t>Target Result: 0.23 mAp (Run 5)</t>
  </si>
  <si>
    <t>Epoch</t>
  </si>
  <si>
    <t>Current AP (Run 1)</t>
  </si>
  <si>
    <t>AP Goal</t>
  </si>
  <si>
    <t>Current AP (Run 2)</t>
  </si>
  <si>
    <t>Current AP (Run 3)</t>
  </si>
  <si>
    <t>Current AP (Run 4)</t>
  </si>
  <si>
    <t>Current AP (Run 5)</t>
  </si>
  <si>
    <t>Avg</t>
  </si>
  <si>
    <t>Std Dev</t>
  </si>
  <si>
    <t>% sd</t>
  </si>
  <si>
    <t>med</t>
  </si>
  <si>
    <t>se</t>
  </si>
  <si>
    <t>Average time per epoch</t>
  </si>
  <si>
    <t>STDEV</t>
  </si>
  <si>
    <t>% STDEV</t>
  </si>
  <si>
    <t>Crash</t>
  </si>
  <si>
    <t>%sd</t>
  </si>
  <si>
    <t>Average time taken</t>
  </si>
  <si>
    <t>Average Epochs</t>
  </si>
  <si>
    <t>Average time per epochs</t>
  </si>
  <si>
    <t>Setup A</t>
  </si>
  <si>
    <t>Setup B</t>
  </si>
  <si>
    <t>Setup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</si>
</sst>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:ss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46" xfId="0" applyFont="1" applyNumberFormat="1"/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2" fillId="2" fontId="2" numFmtId="0" xfId="0" applyBorder="1" applyFill="1" applyFont="1"/>
    <xf borderId="2" fillId="0" fontId="2" numFmtId="46" xfId="0" applyBorder="1" applyFont="1" applyNumberFormat="1"/>
    <xf borderId="2" fillId="0" fontId="2" numFmtId="0" xfId="0" applyBorder="1" applyFont="1"/>
    <xf borderId="3" fillId="0" fontId="2" numFmtId="0" xfId="0" applyBorder="1" applyFont="1"/>
    <xf borderId="0" fillId="0" fontId="2" numFmtId="10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readingOrder="0" shrinkToFit="0" wrapText="1"/>
    </xf>
    <xf borderId="8" fillId="0" fontId="2" numFmtId="46" xfId="0" applyBorder="1" applyFont="1" applyNumberFormat="1"/>
    <xf borderId="8" fillId="0" fontId="2" numFmtId="0" xfId="0" applyBorder="1" applyFont="1"/>
    <xf borderId="6" fillId="0" fontId="2" numFmtId="46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readingOrder="0"/>
    </xf>
    <xf borderId="9" fillId="0" fontId="2" numFmtId="0" xfId="0" applyBorder="1" applyFont="1"/>
    <xf borderId="0" fillId="0" fontId="3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right" readingOrder="0" shrinkToFit="0" wrapText="1"/>
    </xf>
    <xf borderId="0" fillId="3" fontId="3" numFmtId="164" xfId="0" applyAlignment="1" applyFill="1" applyFont="1" applyNumberFormat="1">
      <alignment readingOrder="0" shrinkToFit="0" wrapText="1"/>
    </xf>
    <xf borderId="0" fillId="3" fontId="3" numFmtId="165" xfId="0" applyAlignment="1" applyFont="1" applyNumberFormat="1">
      <alignment horizontal="right" readingOrder="0" shrinkToFit="0" wrapText="1"/>
    </xf>
    <xf borderId="0" fillId="3" fontId="2" numFmtId="46" xfId="0" applyFont="1" applyNumberFormat="1"/>
    <xf borderId="0" fillId="3" fontId="3" numFmtId="0" xfId="0" applyAlignment="1" applyFont="1">
      <alignment readingOrder="0" shrinkToFit="0" wrapText="1"/>
    </xf>
    <xf borderId="5" fillId="3" fontId="2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2" numFmtId="46" xfId="0" applyBorder="1" applyFont="1" applyNumberFormat="1"/>
    <xf borderId="6" fillId="0" fontId="2" numFmtId="0" xfId="0" applyBorder="1" applyFont="1"/>
    <xf borderId="6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'DC - Runs with epochs'!$R$1:$R$2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'DC - Runs with epochs'!$Q$3:$Q$13</c:f>
            </c:strRef>
          </c:cat>
          <c:val>
            <c:numRef>
              <c:f>'DC - Runs with epochs'!$R$3:$R$13</c:f>
              <c:numCache/>
            </c:numRef>
          </c:val>
          <c:smooth val="0"/>
        </c:ser>
        <c:axId val="1792486049"/>
        <c:axId val="1186572145"/>
      </c:lineChart>
      <c:catAx>
        <c:axId val="1792486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572145"/>
      </c:catAx>
      <c:valAx>
        <c:axId val="1186572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486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'Switch - Runs with epochs'!$B$1:$B$2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'Switch - Runs with epochs'!$A$3:$A$13</c:f>
            </c:strRef>
          </c:cat>
          <c:val>
            <c:numRef>
              <c:f>'Switch - Runs with epochs'!$B$3:$B$13</c:f>
              <c:numCache/>
            </c:numRef>
          </c:val>
          <c:smooth val="0"/>
        </c:ser>
        <c:axId val="1635408093"/>
        <c:axId val="796747074"/>
      </c:lineChart>
      <c:catAx>
        <c:axId val="1635408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747074"/>
      </c:catAx>
      <c:valAx>
        <c:axId val="796747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408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'Switch - Runs with epochs'!$F$1:$F$2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'Switch - Runs with epochs'!$E$3:$E$13</c:f>
            </c:strRef>
          </c:cat>
          <c:val>
            <c:numRef>
              <c:f>'Switch - Runs with epochs'!$F$3:$F$13</c:f>
              <c:numCache/>
            </c:numRef>
          </c:val>
          <c:smooth val="0"/>
        </c:ser>
        <c:axId val="1358793865"/>
        <c:axId val="1009280765"/>
      </c:lineChart>
      <c:catAx>
        <c:axId val="135879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280765"/>
      </c:catAx>
      <c:valAx>
        <c:axId val="1009280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793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'Switch - Runs with epochs'!$J$1:$J$2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'Switch - Runs with epochs'!$I$3:$I$13</c:f>
            </c:strRef>
          </c:cat>
          <c:val>
            <c:numRef>
              <c:f>'Switch - Runs with epochs'!$J$3:$J$13</c:f>
              <c:numCache/>
            </c:numRef>
          </c:val>
          <c:smooth val="0"/>
        </c:ser>
        <c:axId val="1094231975"/>
        <c:axId val="1248409246"/>
      </c:lineChart>
      <c:catAx>
        <c:axId val="1094231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409246"/>
      </c:catAx>
      <c:valAx>
        <c:axId val="1248409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231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Setup B runs overview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'Switch - Runs with epochs'!$B$2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'Switch - Runs with epochs'!$E$3:$E$13</c:f>
            </c:strRef>
          </c:cat>
          <c:val>
            <c:numRef>
              <c:f>'Switch - Runs with epochs'!$B$3:$B$13</c:f>
              <c:numCache/>
            </c:numRef>
          </c:val>
          <c:smooth val="0"/>
        </c:ser>
        <c:ser>
          <c:idx val="1"/>
          <c:order val="1"/>
          <c:tx>
            <c:strRef>
              <c:f>'Switch - Runs with epochs'!$F$2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'Switch - Runs with epochs'!$E$3:$E$13</c:f>
            </c:strRef>
          </c:cat>
          <c:val>
            <c:numRef>
              <c:f>'Switch - Runs with epochs'!$F$3:$F$13</c:f>
              <c:numCache/>
            </c:numRef>
          </c:val>
          <c:smooth val="0"/>
        </c:ser>
        <c:ser>
          <c:idx val="2"/>
          <c:order val="2"/>
          <c:tx>
            <c:strRef>
              <c:f>'Switch - Runs with epochs'!$J$2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'Switch - Runs with epochs'!$E$3:$E$13</c:f>
            </c:strRef>
          </c:cat>
          <c:val>
            <c:numRef>
              <c:f>'Switch - Runs with epochs'!$J$3:$J$13</c:f>
              <c:numCache/>
            </c:numRef>
          </c:val>
          <c:smooth val="0"/>
        </c:ser>
        <c:ser>
          <c:idx val="3"/>
          <c:order val="3"/>
          <c:tx>
            <c:strRef>
              <c:f>'Switch - Runs with epochs'!$N$2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'Switch - Runs with epochs'!$E$3:$E$13</c:f>
            </c:strRef>
          </c:cat>
          <c:val>
            <c:numRef>
              <c:f>'Switch - Runs with epochs'!$N$3:$N$13</c:f>
              <c:numCache/>
            </c:numRef>
          </c:val>
          <c:smooth val="0"/>
        </c:ser>
        <c:ser>
          <c:idx val="4"/>
          <c:order val="4"/>
          <c:tx>
            <c:strRef>
              <c:f>'Switch - Runs with epochs'!$R$2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'Switch - Runs with epochs'!$E$3:$E$13</c:f>
            </c:strRef>
          </c:cat>
          <c:val>
            <c:numRef>
              <c:f>'Switch - Runs with epochs'!$R$3:$R$13</c:f>
              <c:numCache/>
            </c:numRef>
          </c:val>
          <c:smooth val="0"/>
        </c:ser>
        <c:axId val="427922668"/>
        <c:axId val="615505304"/>
      </c:lineChart>
      <c:catAx>
        <c:axId val="427922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505304"/>
      </c:catAx>
      <c:valAx>
        <c:axId val="615505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922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per epoch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'Switch - Runs with epochs'!$A$17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.0"/>
          </c:errBars>
          <c:cat>
            <c:strRef>
              <c:f>'Switch - Runs with epochs'!$B$16:$R$16</c:f>
            </c:strRef>
          </c:cat>
          <c:val>
            <c:numRef>
              <c:f>'Switch - Runs with epochs'!$B$17:$R$17</c:f>
              <c:numCache/>
            </c:numRef>
          </c:val>
        </c:ser>
        <c:axId val="248558972"/>
        <c:axId val="218951992"/>
      </c:barChart>
      <c:catAx>
        <c:axId val="248558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951992"/>
      </c:catAx>
      <c:valAx>
        <c:axId val="218951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per 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558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'Riser - Runs with epochs'!$B$1:$B$2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'Riser - Runs with epochs'!$A$3:$A$13</c:f>
            </c:strRef>
          </c:cat>
          <c:val>
            <c:numRef>
              <c:f>'Riser - Runs with epochs'!$B$3:$B$13</c:f>
              <c:numCache/>
            </c:numRef>
          </c:val>
          <c:smooth val="0"/>
        </c:ser>
        <c:axId val="1741531515"/>
        <c:axId val="557015790"/>
      </c:lineChart>
      <c:catAx>
        <c:axId val="1741531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015790"/>
      </c:catAx>
      <c:valAx>
        <c:axId val="557015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531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'Riser - Runs with epochs'!$F$1:$F$2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'Riser - Runs with epochs'!$E$3:$E$13</c:f>
            </c:strRef>
          </c:cat>
          <c:val>
            <c:numRef>
              <c:f>'Riser - Runs with epochs'!$F$3:$F$13</c:f>
              <c:numCache/>
            </c:numRef>
          </c:val>
          <c:smooth val="0"/>
        </c:ser>
        <c:axId val="1208920534"/>
        <c:axId val="1511430761"/>
      </c:lineChart>
      <c:catAx>
        <c:axId val="1208920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430761"/>
      </c:catAx>
      <c:valAx>
        <c:axId val="1511430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920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'Riser - Runs with epochs'!$J$1:$J$2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'Riser - Runs with epochs'!$I$3:$I$13</c:f>
            </c:strRef>
          </c:cat>
          <c:val>
            <c:numRef>
              <c:f>'Riser - Runs with epochs'!$J$3:$J$13</c:f>
              <c:numCache/>
            </c:numRef>
          </c:val>
          <c:smooth val="0"/>
        </c:ser>
        <c:axId val="1148743108"/>
        <c:axId val="1933573945"/>
      </c:lineChart>
      <c:catAx>
        <c:axId val="1148743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573945"/>
      </c:catAx>
      <c:valAx>
        <c:axId val="1933573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743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Setup C runs overview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'Riser - Runs with epochs'!$B$1:$B$2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'Riser - Runs with epochs'!$A$3:$A$13</c:f>
            </c:strRef>
          </c:cat>
          <c:val>
            <c:numRef>
              <c:f>'Riser - Runs with epochs'!$B$3:$B$13</c:f>
              <c:numCache/>
            </c:numRef>
          </c:val>
          <c:smooth val="0"/>
        </c:ser>
        <c:ser>
          <c:idx val="1"/>
          <c:order val="1"/>
          <c:tx>
            <c:strRef>
              <c:f>'Riser - Runs with epochs'!$F$1:$F$2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'Riser - Runs with epochs'!$A$3:$A$13</c:f>
            </c:strRef>
          </c:cat>
          <c:val>
            <c:numRef>
              <c:f>'Riser - Runs with epochs'!$F$3:$F$13</c:f>
              <c:numCache/>
            </c:numRef>
          </c:val>
          <c:smooth val="0"/>
        </c:ser>
        <c:ser>
          <c:idx val="2"/>
          <c:order val="2"/>
          <c:tx>
            <c:strRef>
              <c:f>'Riser - Runs with epochs'!$J$1:$J$2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'Riser - Runs with epochs'!$A$3:$A$13</c:f>
            </c:strRef>
          </c:cat>
          <c:val>
            <c:numRef>
              <c:f>'Riser - Runs with epochs'!$J$3:$J$13</c:f>
              <c:numCache/>
            </c:numRef>
          </c:val>
          <c:smooth val="0"/>
        </c:ser>
        <c:axId val="909615864"/>
        <c:axId val="970590600"/>
      </c:lineChart>
      <c:catAx>
        <c:axId val="90961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590600"/>
      </c:catAx>
      <c:valAx>
        <c:axId val="970590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615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per epoch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'Riser - Runs with epochs'!$A$17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.0"/>
          </c:errBars>
          <c:cat>
            <c:strRef>
              <c:f>'Riser - Runs with epochs'!$B$16:$L$16</c:f>
            </c:strRef>
          </c:cat>
          <c:val>
            <c:numRef>
              <c:f>'Riser - Runs with epochs'!$B$17:$L$17</c:f>
              <c:numCache/>
            </c:numRef>
          </c:val>
        </c:ser>
        <c:axId val="1892493372"/>
        <c:axId val="1813044963"/>
      </c:barChart>
      <c:catAx>
        <c:axId val="1892493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044963"/>
      </c:catAx>
      <c:valAx>
        <c:axId val="1813044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per 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493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'DC - Runs with epochs'!$N$1:$N$2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'DC - Runs with epochs'!$M$3:$M$12</c:f>
            </c:strRef>
          </c:cat>
          <c:val>
            <c:numRef>
              <c:f>'DC - Runs with epochs'!$N$3:$N$12</c:f>
              <c:numCache/>
            </c:numRef>
          </c:val>
          <c:smooth val="0"/>
        </c:ser>
        <c:axId val="1172050388"/>
        <c:axId val="1086140684"/>
      </c:lineChart>
      <c:catAx>
        <c:axId val="117205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140684"/>
      </c:catAx>
      <c:valAx>
        <c:axId val="1086140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050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Taken per Epoch (SSD)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EA433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A5A5A5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Compare'!$A$1:$A$4</c:f>
            </c:strRef>
          </c:cat>
          <c:val>
            <c:numRef>
              <c:f>'Combined Compare'!$D$1:$D$4</c:f>
              <c:numCache/>
            </c:numRef>
          </c:val>
        </c:ser>
        <c:axId val="564518604"/>
        <c:axId val="1614700885"/>
      </c:barChart>
      <c:catAx>
        <c:axId val="56451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700885"/>
      </c:catAx>
      <c:valAx>
        <c:axId val="1614700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518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'DC - Runs with epochs'!$B$1:$B$2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'DC - Runs with epochs'!$A$3:$A$13</c:f>
            </c:strRef>
          </c:cat>
          <c:val>
            <c:numRef>
              <c:f>'DC - Runs with epochs'!$B$3:$B$13</c:f>
              <c:numCache/>
            </c:numRef>
          </c:val>
          <c:smooth val="0"/>
        </c:ser>
        <c:axId val="25148649"/>
        <c:axId val="788551071"/>
      </c:lineChart>
      <c:catAx>
        <c:axId val="25148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551071"/>
      </c:catAx>
      <c:valAx>
        <c:axId val="788551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48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'DC - Runs with epochs'!$F$1:$F$2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'DC - Runs with epochs'!$E$3:$E$13</c:f>
            </c:strRef>
          </c:cat>
          <c:val>
            <c:numRef>
              <c:f>'DC - Runs with epochs'!$F$3:$F$13</c:f>
              <c:numCache/>
            </c:numRef>
          </c:val>
          <c:smooth val="0"/>
        </c:ser>
        <c:axId val="984217615"/>
        <c:axId val="492451539"/>
      </c:lineChart>
      <c:catAx>
        <c:axId val="98421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451539"/>
      </c:catAx>
      <c:valAx>
        <c:axId val="492451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217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'DC - Runs with epochs'!$J$1:$J$2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'DC - Runs with epochs'!$I$3:$I$13</c:f>
            </c:strRef>
          </c:cat>
          <c:val>
            <c:numRef>
              <c:f>'DC - Runs with epochs'!$J$3:$J$13</c:f>
              <c:numCache/>
            </c:numRef>
          </c:val>
          <c:smooth val="0"/>
        </c:ser>
        <c:axId val="209645295"/>
        <c:axId val="1870411564"/>
      </c:lineChart>
      <c:catAx>
        <c:axId val="20964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411564"/>
      </c:catAx>
      <c:valAx>
        <c:axId val="1870411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45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Setup A runs overview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'DC - Runs with epochs'!$N$1:$N$2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'DC - Runs with epochs'!$A$3:$A$13</c:f>
            </c:strRef>
          </c:cat>
          <c:val>
            <c:numRef>
              <c:f>'DC - Runs with epochs'!$N$3:$N$13</c:f>
              <c:numCache/>
            </c:numRef>
          </c:val>
          <c:smooth val="0"/>
        </c:ser>
        <c:ser>
          <c:idx val="1"/>
          <c:order val="1"/>
          <c:tx>
            <c:strRef>
              <c:f>'DC - Runs with epochs'!$R$1:$R$2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'DC - Runs with epochs'!$A$3:$A$13</c:f>
            </c:strRef>
          </c:cat>
          <c:val>
            <c:numRef>
              <c:f>'DC - Runs with epochs'!$R$3:$R$13</c:f>
              <c:numCache/>
            </c:numRef>
          </c:val>
          <c:smooth val="0"/>
        </c:ser>
        <c:ser>
          <c:idx val="2"/>
          <c:order val="2"/>
          <c:tx>
            <c:strRef>
              <c:f>'DC - Runs with epochs'!$B$1:$B$2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'DC - Runs with epochs'!$A$3:$A$13</c:f>
            </c:strRef>
          </c:cat>
          <c:val>
            <c:numRef>
              <c:f>'DC - Runs with epochs'!$B$3:$B$13</c:f>
              <c:numCache/>
            </c:numRef>
          </c:val>
          <c:smooth val="0"/>
        </c:ser>
        <c:ser>
          <c:idx val="3"/>
          <c:order val="3"/>
          <c:tx>
            <c:strRef>
              <c:f>'DC - Runs with epochs'!$F$1:$F$2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'DC - Runs with epochs'!$A$3:$A$13</c:f>
            </c:strRef>
          </c:cat>
          <c:val>
            <c:numRef>
              <c:f>'DC - Runs with epochs'!$F$3:$F$13</c:f>
              <c:numCache/>
            </c:numRef>
          </c:val>
          <c:smooth val="0"/>
        </c:ser>
        <c:ser>
          <c:idx val="4"/>
          <c:order val="4"/>
          <c:tx>
            <c:strRef>
              <c:f>'DC - Runs with epochs'!$J$1:$J$2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'DC - Runs with epochs'!$A$3:$A$13</c:f>
            </c:strRef>
          </c:cat>
          <c:val>
            <c:numRef>
              <c:f>'DC - Runs with epochs'!$J$3:$J$13</c:f>
              <c:numCache/>
            </c:numRef>
          </c:val>
          <c:smooth val="0"/>
        </c:ser>
        <c:axId val="189216635"/>
        <c:axId val="1356154433"/>
      </c:lineChart>
      <c:catAx>
        <c:axId val="189216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154433"/>
      </c:catAx>
      <c:valAx>
        <c:axId val="135615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16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per epoch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'DC - Runs with epochs'!$A$17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.0"/>
          </c:errBars>
          <c:cat>
            <c:strRef>
              <c:f>'DC - Runs with epochs'!$B$16:$R$16</c:f>
            </c:strRef>
          </c:cat>
          <c:val>
            <c:numRef>
              <c:f>'DC - Runs with epochs'!$B$17:$R$17</c:f>
              <c:numCache/>
            </c:numRef>
          </c:val>
        </c:ser>
        <c:axId val="1822679278"/>
        <c:axId val="984616678"/>
      </c:barChart>
      <c:catAx>
        <c:axId val="1822679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616678"/>
      </c:catAx>
      <c:valAx>
        <c:axId val="984616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per 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679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'Switch - Runs with epochs'!$R$1:$R$2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'Switch - Runs with epochs'!$Q$3:$Q$13</c:f>
            </c:strRef>
          </c:cat>
          <c:val>
            <c:numRef>
              <c:f>'Switch - Runs with epochs'!$R$3:$R$13</c:f>
              <c:numCache/>
            </c:numRef>
          </c:val>
          <c:smooth val="0"/>
        </c:ser>
        <c:axId val="1136869103"/>
        <c:axId val="1049294411"/>
      </c:lineChart>
      <c:catAx>
        <c:axId val="113686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294411"/>
      </c:catAx>
      <c:valAx>
        <c:axId val="1049294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869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'Switch - Runs with epochs'!$N$1:$N$2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'Switch - Runs with epochs'!$M$3:$M$13</c:f>
            </c:strRef>
          </c:cat>
          <c:val>
            <c:numRef>
              <c:f>'Switch - Runs with epochs'!$N$3:$N$13</c:f>
              <c:numCache/>
            </c:numRef>
          </c:val>
          <c:smooth val="0"/>
        </c:ser>
        <c:axId val="1515471482"/>
        <c:axId val="420066649"/>
      </c:lineChart>
      <c:catAx>
        <c:axId val="151547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066649"/>
      </c:catAx>
      <c:valAx>
        <c:axId val="42006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471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200025</xdr:colOff>
      <xdr:row>19</xdr:row>
      <xdr:rowOff>19050</xdr:rowOff>
    </xdr:from>
    <xdr:ext cx="3733800" cy="2314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962025</xdr:colOff>
      <xdr:row>19</xdr:row>
      <xdr:rowOff>19050</xdr:rowOff>
    </xdr:from>
    <xdr:ext cx="3733800" cy="2238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19050</xdr:rowOff>
    </xdr:from>
    <xdr:ext cx="3609975" cy="2238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962025</xdr:colOff>
      <xdr:row>19</xdr:row>
      <xdr:rowOff>19050</xdr:rowOff>
    </xdr:from>
    <xdr:ext cx="3609975" cy="2238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962025</xdr:colOff>
      <xdr:row>19</xdr:row>
      <xdr:rowOff>19050</xdr:rowOff>
    </xdr:from>
    <xdr:ext cx="3609975" cy="2238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104775</xdr:colOff>
      <xdr:row>31</xdr:row>
      <xdr:rowOff>76200</xdr:rowOff>
    </xdr:from>
    <xdr:ext cx="7067550" cy="43624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38100</xdr:colOff>
      <xdr:row>31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200025</xdr:colOff>
      <xdr:row>19</xdr:row>
      <xdr:rowOff>19050</xdr:rowOff>
    </xdr:from>
    <xdr:ext cx="3733800" cy="23145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962025</xdr:colOff>
      <xdr:row>19</xdr:row>
      <xdr:rowOff>19050</xdr:rowOff>
    </xdr:from>
    <xdr:ext cx="3733800" cy="22383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19050</xdr:rowOff>
    </xdr:from>
    <xdr:ext cx="3609975" cy="22383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962025</xdr:colOff>
      <xdr:row>19</xdr:row>
      <xdr:rowOff>19050</xdr:rowOff>
    </xdr:from>
    <xdr:ext cx="3609975" cy="22383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962025</xdr:colOff>
      <xdr:row>19</xdr:row>
      <xdr:rowOff>19050</xdr:rowOff>
    </xdr:from>
    <xdr:ext cx="3609975" cy="22383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676275</xdr:colOff>
      <xdr:row>31</xdr:row>
      <xdr:rowOff>76200</xdr:rowOff>
    </xdr:from>
    <xdr:ext cx="7067550" cy="43624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38100</xdr:colOff>
      <xdr:row>31</xdr:row>
      <xdr:rowOff>123825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</xdr:rowOff>
    </xdr:from>
    <xdr:ext cx="3609975" cy="22383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962025</xdr:colOff>
      <xdr:row>19</xdr:row>
      <xdr:rowOff>19050</xdr:rowOff>
    </xdr:from>
    <xdr:ext cx="3609975" cy="22383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962025</xdr:colOff>
      <xdr:row>19</xdr:row>
      <xdr:rowOff>19050</xdr:rowOff>
    </xdr:from>
    <xdr:ext cx="3609975" cy="22383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104775</xdr:colOff>
      <xdr:row>31</xdr:row>
      <xdr:rowOff>76200</xdr:rowOff>
    </xdr:from>
    <xdr:ext cx="7067550" cy="43624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38100</xdr:colOff>
      <xdr:row>31</xdr:row>
      <xdr:rowOff>123825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1209675</xdr:colOff>
      <xdr:row>8</xdr:row>
      <xdr:rowOff>133350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9.57"/>
    <col customWidth="1" min="3" max="3" width="19.71"/>
    <col customWidth="1" min="4" max="4" width="11.0"/>
    <col customWidth="1" min="5" max="5" width="26.29"/>
    <col customWidth="1" min="6" max="6" width="1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44372.29730324074</v>
      </c>
      <c r="C2" s="5">
        <v>44372.719664351855</v>
      </c>
      <c r="D2" s="6">
        <f t="shared" ref="D2:D6" si="1">C2-B2</f>
        <v>0.4223611111</v>
      </c>
      <c r="E2" s="7">
        <v>0.23546</v>
      </c>
      <c r="F2" s="8">
        <v>55.0</v>
      </c>
    </row>
    <row r="3">
      <c r="A3" s="4" t="s">
        <v>7</v>
      </c>
      <c r="B3" s="5">
        <v>44372.719722222224</v>
      </c>
      <c r="C3" s="5">
        <v>44373.140023148146</v>
      </c>
      <c r="D3" s="6">
        <f t="shared" si="1"/>
        <v>0.4203009259</v>
      </c>
      <c r="E3" s="7">
        <v>0.23489</v>
      </c>
      <c r="F3" s="8">
        <v>55.0</v>
      </c>
    </row>
    <row r="4">
      <c r="A4" s="4" t="s">
        <v>8</v>
      </c>
      <c r="B4" s="5">
        <v>44373.14005787037</v>
      </c>
      <c r="C4" s="5">
        <v>44373.55883101852</v>
      </c>
      <c r="D4" s="6">
        <f t="shared" si="1"/>
        <v>0.4187731482</v>
      </c>
      <c r="E4" s="7">
        <v>0.23463</v>
      </c>
      <c r="F4" s="8">
        <v>55.0</v>
      </c>
    </row>
    <row r="5">
      <c r="A5" s="4" t="s">
        <v>9</v>
      </c>
      <c r="B5" s="5">
        <v>44373.55886574074</v>
      </c>
      <c r="C5" s="5">
        <v>44373.94405092593</v>
      </c>
      <c r="D5" s="6">
        <f t="shared" si="1"/>
        <v>0.3851851852</v>
      </c>
      <c r="E5" s="7">
        <v>0.23204</v>
      </c>
      <c r="F5" s="8">
        <v>50.0</v>
      </c>
    </row>
    <row r="6">
      <c r="A6" s="4" t="s">
        <v>10</v>
      </c>
      <c r="B6" s="5">
        <v>44373.944074074076</v>
      </c>
      <c r="C6" s="5">
        <v>44374.36299768519</v>
      </c>
      <c r="D6" s="6">
        <f t="shared" si="1"/>
        <v>0.4189236111</v>
      </c>
      <c r="E6" s="7">
        <v>0.23549</v>
      </c>
      <c r="F6" s="8">
        <v>55.0</v>
      </c>
    </row>
    <row r="7">
      <c r="A7" s="1" t="s">
        <v>11</v>
      </c>
      <c r="B7" s="9"/>
      <c r="C7" s="9"/>
      <c r="D7" s="10">
        <f t="shared" ref="D7:F7" si="2">AVERAGE(D2:D6)</f>
        <v>0.4131087963</v>
      </c>
      <c r="E7" s="11">
        <f t="shared" si="2"/>
        <v>0.234502</v>
      </c>
      <c r="F7" s="12">
        <f t="shared" si="2"/>
        <v>54</v>
      </c>
    </row>
    <row r="8">
      <c r="D8" s="6"/>
    </row>
    <row r="9">
      <c r="D9" s="13"/>
    </row>
    <row r="10">
      <c r="E1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6" max="6" width="17.43"/>
    <col customWidth="1" min="10" max="10" width="17.14"/>
    <col customWidth="1" min="14" max="14" width="16.71"/>
    <col customWidth="1" min="20" max="20" width="17.57"/>
  </cols>
  <sheetData>
    <row r="1">
      <c r="A1" s="7" t="s">
        <v>12</v>
      </c>
      <c r="E1" s="14" t="s">
        <v>13</v>
      </c>
      <c r="I1" s="14" t="s">
        <v>14</v>
      </c>
      <c r="M1" s="14" t="s">
        <v>15</v>
      </c>
      <c r="Q1" s="14" t="s">
        <v>16</v>
      </c>
      <c r="X1" s="14"/>
      <c r="Y1" s="14"/>
      <c r="Z1" s="14"/>
      <c r="AA1" s="14"/>
    </row>
    <row r="2">
      <c r="A2" s="7" t="s">
        <v>17</v>
      </c>
      <c r="B2" s="7" t="s">
        <v>18</v>
      </c>
      <c r="C2" s="7" t="s">
        <v>19</v>
      </c>
      <c r="E2" s="15" t="s">
        <v>17</v>
      </c>
      <c r="F2" s="14" t="s">
        <v>20</v>
      </c>
      <c r="G2" s="15" t="s">
        <v>19</v>
      </c>
      <c r="H2" s="15"/>
      <c r="I2" s="15" t="s">
        <v>17</v>
      </c>
      <c r="J2" s="14" t="s">
        <v>21</v>
      </c>
      <c r="K2" s="15" t="s">
        <v>19</v>
      </c>
      <c r="L2" s="15"/>
      <c r="M2" s="15" t="s">
        <v>17</v>
      </c>
      <c r="N2" s="14" t="s">
        <v>22</v>
      </c>
      <c r="O2" s="15" t="s">
        <v>19</v>
      </c>
      <c r="P2" s="15"/>
      <c r="Q2" s="15" t="s">
        <v>17</v>
      </c>
      <c r="R2" s="14" t="s">
        <v>23</v>
      </c>
      <c r="S2" s="15" t="s">
        <v>19</v>
      </c>
      <c r="T2" s="15"/>
      <c r="X2" s="15"/>
      <c r="Y2" s="14"/>
      <c r="Z2" s="15"/>
      <c r="AA2" s="15"/>
    </row>
    <row r="3">
      <c r="A3" s="7">
        <v>5.0</v>
      </c>
      <c r="B3" s="7">
        <v>0.0988</v>
      </c>
      <c r="C3" s="7">
        <v>0.23</v>
      </c>
      <c r="E3" s="16">
        <v>5.0</v>
      </c>
      <c r="F3" s="17">
        <v>0.09113</v>
      </c>
      <c r="G3" s="16">
        <v>0.23</v>
      </c>
      <c r="H3" s="15"/>
      <c r="I3" s="16">
        <v>5.0</v>
      </c>
      <c r="J3" s="17">
        <v>0.08943</v>
      </c>
      <c r="K3" s="16">
        <v>0.23</v>
      </c>
      <c r="L3" s="15"/>
      <c r="M3" s="16">
        <v>5.0</v>
      </c>
      <c r="N3" s="17">
        <v>0.09111</v>
      </c>
      <c r="O3" s="16">
        <v>0.23</v>
      </c>
      <c r="P3" s="15"/>
      <c r="Q3" s="16">
        <v>5.0</v>
      </c>
      <c r="R3" s="17">
        <v>0.09733</v>
      </c>
      <c r="S3" s="16">
        <v>0.23</v>
      </c>
      <c r="T3" s="15"/>
      <c r="X3" s="16"/>
      <c r="Y3" s="17"/>
      <c r="Z3" s="16"/>
      <c r="AA3" s="15"/>
    </row>
    <row r="4">
      <c r="A4" s="7">
        <v>10.0</v>
      </c>
      <c r="B4" s="7">
        <v>0.12698</v>
      </c>
      <c r="C4" s="7">
        <v>0.23</v>
      </c>
      <c r="E4" s="16">
        <v>10.0</v>
      </c>
      <c r="F4" s="17">
        <v>0.12008</v>
      </c>
      <c r="G4" s="16">
        <v>0.23</v>
      </c>
      <c r="H4" s="15"/>
      <c r="I4" s="16">
        <v>10.0</v>
      </c>
      <c r="J4" s="17">
        <v>0.12746</v>
      </c>
      <c r="K4" s="16">
        <v>0.23</v>
      </c>
      <c r="L4" s="15"/>
      <c r="M4" s="16">
        <v>10.0</v>
      </c>
      <c r="N4" s="17">
        <v>0.12749</v>
      </c>
      <c r="O4" s="16">
        <v>0.23</v>
      </c>
      <c r="P4" s="15"/>
      <c r="Q4" s="16">
        <v>10.0</v>
      </c>
      <c r="R4" s="17">
        <v>0.13206</v>
      </c>
      <c r="S4" s="16">
        <v>0.23</v>
      </c>
      <c r="T4" s="15"/>
      <c r="X4" s="16"/>
      <c r="Y4" s="17"/>
      <c r="Z4" s="16"/>
      <c r="AA4" s="15"/>
    </row>
    <row r="5">
      <c r="A5" s="7">
        <v>15.0</v>
      </c>
      <c r="B5" s="7">
        <v>0.13945</v>
      </c>
      <c r="C5" s="7">
        <v>0.23</v>
      </c>
      <c r="E5" s="16">
        <v>15.0</v>
      </c>
      <c r="F5" s="17">
        <v>0.13169</v>
      </c>
      <c r="G5" s="16">
        <v>0.23</v>
      </c>
      <c r="H5" s="15"/>
      <c r="I5" s="16">
        <v>15.0</v>
      </c>
      <c r="J5" s="17">
        <v>0.13592</v>
      </c>
      <c r="K5" s="16">
        <v>0.23</v>
      </c>
      <c r="L5" s="15"/>
      <c r="M5" s="16">
        <v>15.0</v>
      </c>
      <c r="N5" s="17">
        <v>0.12767</v>
      </c>
      <c r="O5" s="16">
        <v>0.23</v>
      </c>
      <c r="P5" s="15"/>
      <c r="Q5" s="16">
        <v>15.0</v>
      </c>
      <c r="R5" s="17">
        <v>0.14234</v>
      </c>
      <c r="S5" s="16">
        <v>0.23</v>
      </c>
      <c r="T5" s="15"/>
      <c r="X5" s="16"/>
      <c r="Y5" s="17"/>
      <c r="Z5" s="16"/>
      <c r="AA5" s="15"/>
    </row>
    <row r="6">
      <c r="A6" s="7">
        <v>20.0</v>
      </c>
      <c r="B6" s="7">
        <v>0.14873</v>
      </c>
      <c r="C6" s="7">
        <v>0.23</v>
      </c>
      <c r="E6" s="16">
        <v>20.0</v>
      </c>
      <c r="F6" s="17">
        <v>0.14448</v>
      </c>
      <c r="G6" s="16">
        <v>0.23</v>
      </c>
      <c r="H6" s="15"/>
      <c r="I6" s="16">
        <v>20.0</v>
      </c>
      <c r="J6" s="17">
        <v>0.14247</v>
      </c>
      <c r="K6" s="16">
        <v>0.23</v>
      </c>
      <c r="L6" s="15"/>
      <c r="M6" s="16">
        <v>20.0</v>
      </c>
      <c r="N6" s="17">
        <v>0.14694</v>
      </c>
      <c r="O6" s="16">
        <v>0.23</v>
      </c>
      <c r="P6" s="15"/>
      <c r="Q6" s="16">
        <v>20.0</v>
      </c>
      <c r="R6" s="17">
        <v>0.14875</v>
      </c>
      <c r="S6" s="16">
        <v>0.23</v>
      </c>
      <c r="T6" s="15"/>
      <c r="X6" s="16"/>
      <c r="Y6" s="17"/>
      <c r="Z6" s="16"/>
      <c r="AA6" s="15"/>
    </row>
    <row r="7">
      <c r="A7" s="7">
        <v>25.0</v>
      </c>
      <c r="B7" s="7">
        <v>0.15266</v>
      </c>
      <c r="C7" s="7">
        <v>0.23</v>
      </c>
      <c r="E7" s="16">
        <v>25.0</v>
      </c>
      <c r="F7" s="17">
        <v>0.16217</v>
      </c>
      <c r="G7" s="16">
        <v>0.23</v>
      </c>
      <c r="H7" s="15"/>
      <c r="I7" s="16">
        <v>25.0</v>
      </c>
      <c r="J7" s="17">
        <v>0.15251</v>
      </c>
      <c r="K7" s="16">
        <v>0.23</v>
      </c>
      <c r="L7" s="15"/>
      <c r="M7" s="16">
        <v>25.0</v>
      </c>
      <c r="N7" s="17">
        <v>0.15064</v>
      </c>
      <c r="O7" s="16">
        <v>0.23</v>
      </c>
      <c r="P7" s="15"/>
      <c r="Q7" s="16">
        <v>25.0</v>
      </c>
      <c r="R7" s="17">
        <v>0.1608</v>
      </c>
      <c r="S7" s="16">
        <v>0.23</v>
      </c>
      <c r="T7" s="15"/>
      <c r="X7" s="16"/>
      <c r="Y7" s="17"/>
      <c r="Z7" s="16"/>
      <c r="AA7" s="15"/>
    </row>
    <row r="8">
      <c r="A8" s="7">
        <v>30.0</v>
      </c>
      <c r="B8" s="7">
        <v>0.15359</v>
      </c>
      <c r="C8" s="7">
        <v>0.23</v>
      </c>
      <c r="E8" s="16">
        <v>30.0</v>
      </c>
      <c r="F8" s="17">
        <v>0.15896</v>
      </c>
      <c r="G8" s="16">
        <v>0.23</v>
      </c>
      <c r="H8" s="15"/>
      <c r="I8" s="16">
        <v>30.0</v>
      </c>
      <c r="J8" s="17">
        <v>0.15581</v>
      </c>
      <c r="K8" s="16">
        <v>0.23</v>
      </c>
      <c r="L8" s="15"/>
      <c r="M8" s="16">
        <v>30.0</v>
      </c>
      <c r="N8" s="17">
        <v>0.15518</v>
      </c>
      <c r="O8" s="16">
        <v>0.23</v>
      </c>
      <c r="P8" s="15"/>
      <c r="Q8" s="16">
        <v>30.0</v>
      </c>
      <c r="R8" s="17">
        <v>0.16062</v>
      </c>
      <c r="S8" s="16">
        <v>0.23</v>
      </c>
      <c r="T8" s="15"/>
      <c r="X8" s="16"/>
      <c r="Y8" s="17"/>
      <c r="Z8" s="16"/>
      <c r="AA8" s="15"/>
    </row>
    <row r="9">
      <c r="A9" s="7">
        <v>35.0</v>
      </c>
      <c r="B9" s="7">
        <v>0.15234</v>
      </c>
      <c r="C9" s="7">
        <v>0.23</v>
      </c>
      <c r="E9" s="16">
        <v>35.0</v>
      </c>
      <c r="F9" s="17">
        <v>0.15124</v>
      </c>
      <c r="G9" s="16">
        <v>0.23</v>
      </c>
      <c r="H9" s="15"/>
      <c r="I9" s="16">
        <v>35.0</v>
      </c>
      <c r="J9" s="17">
        <v>0.16062</v>
      </c>
      <c r="K9" s="16">
        <v>0.23</v>
      </c>
      <c r="L9" s="15"/>
      <c r="M9" s="16">
        <v>35.0</v>
      </c>
      <c r="N9" s="17">
        <v>0.16216</v>
      </c>
      <c r="O9" s="16">
        <v>0.23</v>
      </c>
      <c r="P9" s="15"/>
      <c r="Q9" s="16">
        <v>35.0</v>
      </c>
      <c r="R9" s="17">
        <v>0.15928</v>
      </c>
      <c r="S9" s="16">
        <v>0.23</v>
      </c>
      <c r="T9" s="15"/>
      <c r="X9" s="16"/>
      <c r="Y9" s="17"/>
      <c r="Z9" s="16"/>
      <c r="AA9" s="15"/>
    </row>
    <row r="10">
      <c r="A10" s="7">
        <v>40.0</v>
      </c>
      <c r="B10" s="7">
        <v>0.16197</v>
      </c>
      <c r="C10" s="7">
        <v>0.23</v>
      </c>
      <c r="E10" s="16">
        <v>40.0</v>
      </c>
      <c r="F10" s="17">
        <v>0.16027</v>
      </c>
      <c r="G10" s="16">
        <v>0.23</v>
      </c>
      <c r="H10" s="15"/>
      <c r="I10" s="16">
        <v>40.0</v>
      </c>
      <c r="J10" s="17">
        <v>0.16256</v>
      </c>
      <c r="K10" s="16">
        <v>0.23</v>
      </c>
      <c r="L10" s="15"/>
      <c r="M10" s="16">
        <v>40.0</v>
      </c>
      <c r="N10" s="17">
        <v>0.15971</v>
      </c>
      <c r="O10" s="16">
        <v>0.23</v>
      </c>
      <c r="P10" s="15"/>
      <c r="Q10" s="16">
        <v>40.0</v>
      </c>
      <c r="R10" s="17">
        <v>0.16938</v>
      </c>
      <c r="S10" s="16">
        <v>0.23</v>
      </c>
      <c r="T10" s="15"/>
      <c r="X10" s="16"/>
      <c r="Y10" s="17"/>
      <c r="Z10" s="16"/>
      <c r="AA10" s="15"/>
    </row>
    <row r="11">
      <c r="A11" s="7">
        <v>45.0</v>
      </c>
      <c r="B11" s="7">
        <v>0.22503</v>
      </c>
      <c r="C11" s="7">
        <v>0.23</v>
      </c>
      <c r="E11" s="16">
        <v>45.0</v>
      </c>
      <c r="F11" s="17">
        <v>0.22565</v>
      </c>
      <c r="G11" s="16">
        <v>0.23</v>
      </c>
      <c r="H11" s="15"/>
      <c r="I11" s="16">
        <v>45.0</v>
      </c>
      <c r="J11" s="17">
        <v>0.22447</v>
      </c>
      <c r="K11" s="16">
        <v>0.23</v>
      </c>
      <c r="L11" s="15"/>
      <c r="M11" s="16">
        <v>45.0</v>
      </c>
      <c r="N11" s="17">
        <v>0.22753</v>
      </c>
      <c r="O11" s="16">
        <v>0.23</v>
      </c>
      <c r="P11" s="15"/>
      <c r="Q11" s="16">
        <v>45.0</v>
      </c>
      <c r="R11" s="17">
        <v>0.22507</v>
      </c>
      <c r="S11" s="16">
        <v>0.23</v>
      </c>
      <c r="T11" s="15"/>
      <c r="X11" s="16"/>
      <c r="Y11" s="17"/>
      <c r="Z11" s="16"/>
      <c r="AA11" s="15"/>
    </row>
    <row r="12">
      <c r="A12" s="7">
        <v>50.0</v>
      </c>
      <c r="B12" s="7">
        <v>0.2282</v>
      </c>
      <c r="C12" s="7">
        <v>0.23</v>
      </c>
      <c r="E12" s="16">
        <v>50.0</v>
      </c>
      <c r="F12" s="17">
        <v>0.2292</v>
      </c>
      <c r="G12" s="16">
        <v>0.23</v>
      </c>
      <c r="H12" s="15"/>
      <c r="I12" s="16">
        <v>50.0</v>
      </c>
      <c r="J12" s="17">
        <v>0.22724</v>
      </c>
      <c r="K12" s="16">
        <v>0.23</v>
      </c>
      <c r="L12" s="15"/>
      <c r="M12" s="16">
        <v>50.0</v>
      </c>
      <c r="N12" s="17">
        <v>0.23204</v>
      </c>
      <c r="O12" s="16">
        <v>0.23</v>
      </c>
      <c r="P12" s="15"/>
      <c r="Q12" s="16">
        <v>50.0</v>
      </c>
      <c r="R12" s="17">
        <v>0.22816</v>
      </c>
      <c r="S12" s="16">
        <v>0.23</v>
      </c>
      <c r="T12" s="15"/>
      <c r="X12" s="16"/>
      <c r="Y12" s="17"/>
      <c r="Z12" s="16"/>
      <c r="AA12" s="15"/>
    </row>
    <row r="13">
      <c r="A13" s="7">
        <v>55.0</v>
      </c>
      <c r="B13" s="7">
        <v>0.23546</v>
      </c>
      <c r="C13" s="7">
        <v>0.23</v>
      </c>
      <c r="E13" s="16">
        <v>55.0</v>
      </c>
      <c r="F13" s="17">
        <v>0.23489</v>
      </c>
      <c r="G13" s="16">
        <v>0.23</v>
      </c>
      <c r="H13" s="15"/>
      <c r="I13" s="16">
        <v>55.0</v>
      </c>
      <c r="J13" s="17">
        <v>0.23463</v>
      </c>
      <c r="K13" s="16">
        <v>0.23</v>
      </c>
      <c r="L13" s="15"/>
      <c r="M13" s="16"/>
      <c r="N13" s="16"/>
      <c r="O13" s="16"/>
      <c r="P13" s="15"/>
      <c r="Q13" s="16">
        <v>55.0</v>
      </c>
      <c r="R13" s="17">
        <v>0.23549</v>
      </c>
      <c r="S13" s="16">
        <v>0.23</v>
      </c>
      <c r="T13" s="15"/>
      <c r="X13" s="16"/>
      <c r="Y13" s="17"/>
      <c r="Z13" s="16"/>
      <c r="AA13" s="15"/>
    </row>
    <row r="16">
      <c r="A16" s="7" t="s">
        <v>0</v>
      </c>
      <c r="B16" s="7">
        <v>1.0</v>
      </c>
      <c r="F16" s="7">
        <v>2.0</v>
      </c>
      <c r="J16" s="7">
        <v>3.0</v>
      </c>
      <c r="N16" s="7">
        <v>4.0</v>
      </c>
      <c r="R16" s="7">
        <v>5.0</v>
      </c>
      <c r="S16" s="7" t="s">
        <v>24</v>
      </c>
      <c r="T16" s="7" t="s">
        <v>25</v>
      </c>
      <c r="U16" s="7" t="s">
        <v>26</v>
      </c>
      <c r="V16" s="7" t="s">
        <v>27</v>
      </c>
      <c r="W16" s="18" t="s">
        <v>28</v>
      </c>
    </row>
    <row r="17" ht="30.75" customHeight="1">
      <c r="A17" s="19" t="s">
        <v>29</v>
      </c>
      <c r="B17" s="20">
        <f>B18/A13</f>
        <v>0.007679292929</v>
      </c>
      <c r="C17" s="21"/>
      <c r="D17" s="21"/>
      <c r="E17" s="21"/>
      <c r="F17" s="20">
        <f>F18/E13</f>
        <v>0.007641835017</v>
      </c>
      <c r="G17" s="21"/>
      <c r="H17" s="21"/>
      <c r="I17" s="21"/>
      <c r="J17" s="20">
        <f>J18/I13</f>
        <v>0.007614057239</v>
      </c>
      <c r="K17" s="21"/>
      <c r="L17" s="21"/>
      <c r="M17" s="21"/>
      <c r="N17" s="20">
        <f>N18/M12</f>
        <v>0.007703703704</v>
      </c>
      <c r="O17" s="21"/>
      <c r="P17" s="21"/>
      <c r="Q17" s="21"/>
      <c r="R17" s="20">
        <f>R18/Q13</f>
        <v>0.007616792929</v>
      </c>
      <c r="S17" s="6">
        <f>AVERAGE(A17:Q17)</f>
        <v>0.007659722222</v>
      </c>
      <c r="T17" s="6">
        <f>STDEV(B17:R17)</f>
        <v>0.00003936040349</v>
      </c>
      <c r="U17" s="13">
        <f>T17/S17</f>
        <v>0.005138620219</v>
      </c>
      <c r="V17" s="6">
        <f>MEDIAN(B17:R17)</f>
        <v>0.007641835017</v>
      </c>
      <c r="W17" s="22">
        <f>T17/SQRT(5)</f>
        <v>0.00001760250756</v>
      </c>
    </row>
    <row r="18">
      <c r="A18" s="23" t="s">
        <v>3</v>
      </c>
      <c r="B18" s="20">
        <f>'Directly Connected'!D2</f>
        <v>0.4223611111</v>
      </c>
      <c r="C18" s="21"/>
      <c r="D18" s="21"/>
      <c r="E18" s="21"/>
      <c r="F18" s="20">
        <f>'Directly Connected'!D3</f>
        <v>0.4203009259</v>
      </c>
      <c r="G18" s="21"/>
      <c r="H18" s="21"/>
      <c r="I18" s="21"/>
      <c r="J18" s="20">
        <f>'Directly Connected'!D4</f>
        <v>0.4187731482</v>
      </c>
      <c r="K18" s="21"/>
      <c r="L18" s="21"/>
      <c r="M18" s="21"/>
      <c r="N18" s="20">
        <f>'Directly Connected'!D5</f>
        <v>0.3851851852</v>
      </c>
      <c r="O18" s="21"/>
      <c r="P18" s="21"/>
      <c r="Q18" s="21"/>
      <c r="R18" s="20">
        <f>'Directly Connected'!D6</f>
        <v>0.4189236111</v>
      </c>
      <c r="S18" s="24"/>
    </row>
  </sheetData>
  <mergeCells count="5">
    <mergeCell ref="A1:D1"/>
    <mergeCell ref="E1:H1"/>
    <mergeCell ref="I1:L1"/>
    <mergeCell ref="M1:P1"/>
    <mergeCell ref="Q1:T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9.57"/>
    <col customWidth="1" min="3" max="3" width="19.71"/>
    <col customWidth="1" min="4" max="4" width="11.0"/>
    <col customWidth="1" min="5" max="5" width="26.29"/>
    <col customWidth="1" min="6" max="6" width="1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25">
        <v>44383.998819444445</v>
      </c>
      <c r="C2" s="25">
        <v>44384.52162037037</v>
      </c>
      <c r="D2" s="6">
        <f t="shared" ref="D2:D6" si="1">C2-B2</f>
        <v>0.5228009259</v>
      </c>
      <c r="E2" s="26">
        <v>0.23017</v>
      </c>
      <c r="F2" s="8">
        <v>50.0</v>
      </c>
    </row>
    <row r="3">
      <c r="A3" s="4" t="s">
        <v>7</v>
      </c>
      <c r="B3" s="25">
        <v>44384.52165509259</v>
      </c>
      <c r="C3" s="25">
        <v>44385.09289351852</v>
      </c>
      <c r="D3" s="6">
        <f t="shared" si="1"/>
        <v>0.5712384259</v>
      </c>
      <c r="E3" s="26">
        <v>0.23519</v>
      </c>
      <c r="F3" s="8">
        <v>55.0</v>
      </c>
    </row>
    <row r="4">
      <c r="A4" s="4" t="s">
        <v>8</v>
      </c>
      <c r="B4" s="25">
        <v>44385.09292824074</v>
      </c>
      <c r="C4" s="25">
        <v>44385.666655092595</v>
      </c>
      <c r="D4" s="6">
        <f t="shared" si="1"/>
        <v>0.5737268519</v>
      </c>
      <c r="E4" s="26">
        <v>0.23345</v>
      </c>
      <c r="F4" s="8">
        <v>55.0</v>
      </c>
    </row>
    <row r="5">
      <c r="A5" s="4" t="s">
        <v>9</v>
      </c>
      <c r="B5" s="25">
        <v>44385.66668981482</v>
      </c>
      <c r="C5" s="25">
        <v>44386.1853125</v>
      </c>
      <c r="D5" s="6">
        <f t="shared" si="1"/>
        <v>0.5186226852</v>
      </c>
      <c r="E5" s="7">
        <v>0.23076</v>
      </c>
      <c r="F5" s="8">
        <v>50.0</v>
      </c>
    </row>
    <row r="6">
      <c r="A6" s="4" t="s">
        <v>10</v>
      </c>
      <c r="B6" s="25">
        <v>44386.197592592594</v>
      </c>
      <c r="C6" s="25">
        <v>44386.768587962964</v>
      </c>
      <c r="D6" s="6">
        <f t="shared" si="1"/>
        <v>0.5709953704</v>
      </c>
      <c r="E6" s="7">
        <v>0.2354</v>
      </c>
      <c r="F6" s="8">
        <v>55.0</v>
      </c>
    </row>
    <row r="7">
      <c r="A7" s="1" t="s">
        <v>11</v>
      </c>
      <c r="B7" s="9"/>
      <c r="C7" s="9"/>
      <c r="D7" s="10">
        <f t="shared" ref="D7:F7" si="2">AVERAGE(D2:D6)</f>
        <v>0.5514768519</v>
      </c>
      <c r="E7" s="11">
        <f t="shared" si="2"/>
        <v>0.232994</v>
      </c>
      <c r="F7" s="12">
        <f t="shared" si="2"/>
        <v>53</v>
      </c>
    </row>
    <row r="8">
      <c r="D8" s="6"/>
    </row>
    <row r="9">
      <c r="D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6" max="6" width="17.43"/>
    <col customWidth="1" min="10" max="10" width="17.14"/>
    <col customWidth="1" min="14" max="14" width="16.71"/>
    <col customWidth="1" min="20" max="20" width="17.57"/>
  </cols>
  <sheetData>
    <row r="1">
      <c r="A1" s="7" t="s">
        <v>12</v>
      </c>
      <c r="E1" s="14" t="s">
        <v>13</v>
      </c>
      <c r="I1" s="14" t="s">
        <v>14</v>
      </c>
      <c r="M1" s="14" t="s">
        <v>15</v>
      </c>
      <c r="Q1" s="14" t="s">
        <v>16</v>
      </c>
    </row>
    <row r="2">
      <c r="A2" s="7" t="s">
        <v>17</v>
      </c>
      <c r="B2" s="7" t="s">
        <v>18</v>
      </c>
      <c r="C2" s="7" t="s">
        <v>19</v>
      </c>
      <c r="E2" s="15" t="s">
        <v>17</v>
      </c>
      <c r="F2" s="14" t="s">
        <v>20</v>
      </c>
      <c r="G2" s="15" t="s">
        <v>19</v>
      </c>
      <c r="H2" s="15"/>
      <c r="I2" s="15" t="s">
        <v>17</v>
      </c>
      <c r="J2" s="14" t="s">
        <v>21</v>
      </c>
      <c r="K2" s="15" t="s">
        <v>19</v>
      </c>
      <c r="L2" s="15"/>
      <c r="M2" s="15" t="s">
        <v>17</v>
      </c>
      <c r="N2" s="14" t="s">
        <v>22</v>
      </c>
      <c r="O2" s="15" t="s">
        <v>19</v>
      </c>
      <c r="P2" s="15"/>
      <c r="Q2" s="15" t="s">
        <v>17</v>
      </c>
      <c r="R2" s="14" t="s">
        <v>23</v>
      </c>
      <c r="S2" s="15" t="s">
        <v>19</v>
      </c>
      <c r="T2" s="15"/>
    </row>
    <row r="3">
      <c r="A3" s="7">
        <v>5.0</v>
      </c>
      <c r="B3" s="26">
        <v>0.09564</v>
      </c>
      <c r="C3" s="7">
        <v>0.23</v>
      </c>
      <c r="E3" s="16">
        <v>5.0</v>
      </c>
      <c r="F3" s="26">
        <v>0.0943</v>
      </c>
      <c r="G3" s="16">
        <v>0.23</v>
      </c>
      <c r="H3" s="15"/>
      <c r="I3" s="16">
        <v>5.0</v>
      </c>
      <c r="J3" s="26">
        <v>0.0849</v>
      </c>
      <c r="K3" s="16">
        <v>0.23</v>
      </c>
      <c r="L3" s="15"/>
      <c r="M3" s="16">
        <v>5.0</v>
      </c>
      <c r="N3" s="7">
        <v>0.0941</v>
      </c>
      <c r="O3" s="16">
        <v>0.23</v>
      </c>
      <c r="P3" s="15"/>
      <c r="Q3" s="16">
        <v>5.0</v>
      </c>
      <c r="R3" s="17">
        <v>0.08656</v>
      </c>
      <c r="S3" s="16">
        <v>0.23</v>
      </c>
      <c r="T3" s="15"/>
    </row>
    <row r="4">
      <c r="A4" s="7">
        <v>10.0</v>
      </c>
      <c r="B4" s="26">
        <v>0.12422</v>
      </c>
      <c r="C4" s="7">
        <v>0.23</v>
      </c>
      <c r="E4" s="16">
        <v>10.0</v>
      </c>
      <c r="F4" s="26">
        <v>0.12997</v>
      </c>
      <c r="G4" s="16">
        <v>0.23</v>
      </c>
      <c r="H4" s="15"/>
      <c r="I4" s="16">
        <v>10.0</v>
      </c>
      <c r="J4" s="26">
        <v>0.12437</v>
      </c>
      <c r="K4" s="16">
        <v>0.23</v>
      </c>
      <c r="L4" s="15"/>
      <c r="M4" s="16">
        <v>10.0</v>
      </c>
      <c r="N4" s="7">
        <v>0.12473</v>
      </c>
      <c r="O4" s="16">
        <v>0.23</v>
      </c>
      <c r="P4" s="15"/>
      <c r="Q4" s="16">
        <v>10.0</v>
      </c>
      <c r="R4" s="17">
        <v>0.12065</v>
      </c>
      <c r="S4" s="16">
        <v>0.23</v>
      </c>
      <c r="T4" s="15"/>
    </row>
    <row r="5">
      <c r="A5" s="7">
        <v>15.0</v>
      </c>
      <c r="B5" s="26">
        <v>0.14175</v>
      </c>
      <c r="C5" s="7">
        <v>0.23</v>
      </c>
      <c r="E5" s="16">
        <v>15.0</v>
      </c>
      <c r="F5" s="26">
        <v>0.1245</v>
      </c>
      <c r="G5" s="16">
        <v>0.23</v>
      </c>
      <c r="H5" s="15"/>
      <c r="I5" s="16">
        <v>15.0</v>
      </c>
      <c r="J5" s="26">
        <v>0.13775</v>
      </c>
      <c r="K5" s="16">
        <v>0.23</v>
      </c>
      <c r="L5" s="15"/>
      <c r="M5" s="16">
        <v>15.0</v>
      </c>
      <c r="N5" s="7">
        <v>0.13419</v>
      </c>
      <c r="O5" s="16">
        <v>0.23</v>
      </c>
      <c r="P5" s="15"/>
      <c r="Q5" s="16">
        <v>15.0</v>
      </c>
      <c r="R5" s="17">
        <v>0.13927</v>
      </c>
      <c r="S5" s="16">
        <v>0.23</v>
      </c>
      <c r="T5" s="15"/>
    </row>
    <row r="6">
      <c r="A6" s="7">
        <v>20.0</v>
      </c>
      <c r="B6" s="26">
        <v>0.14893</v>
      </c>
      <c r="C6" s="7">
        <v>0.23</v>
      </c>
      <c r="E6" s="16">
        <v>20.0</v>
      </c>
      <c r="F6" s="26">
        <v>0.14734</v>
      </c>
      <c r="G6" s="16">
        <v>0.23</v>
      </c>
      <c r="H6" s="15"/>
      <c r="I6" s="16">
        <v>20.0</v>
      </c>
      <c r="J6" s="26">
        <v>0.13885</v>
      </c>
      <c r="K6" s="16">
        <v>0.23</v>
      </c>
      <c r="L6" s="15"/>
      <c r="M6" s="16">
        <v>20.0</v>
      </c>
      <c r="N6" s="7">
        <v>0.14302</v>
      </c>
      <c r="O6" s="16">
        <v>0.23</v>
      </c>
      <c r="P6" s="15"/>
      <c r="Q6" s="16">
        <v>20.0</v>
      </c>
      <c r="R6" s="17">
        <v>0.14839</v>
      </c>
      <c r="S6" s="16">
        <v>0.23</v>
      </c>
      <c r="T6" s="15"/>
    </row>
    <row r="7">
      <c r="A7" s="7">
        <v>25.0</v>
      </c>
      <c r="B7" s="26">
        <v>0.15788</v>
      </c>
      <c r="C7" s="7">
        <v>0.23</v>
      </c>
      <c r="E7" s="16">
        <v>25.0</v>
      </c>
      <c r="F7" s="26">
        <v>0.14784</v>
      </c>
      <c r="G7" s="16">
        <v>0.23</v>
      </c>
      <c r="H7" s="15"/>
      <c r="I7" s="16">
        <v>25.0</v>
      </c>
      <c r="J7" s="26">
        <v>0.14993</v>
      </c>
      <c r="K7" s="16">
        <v>0.23</v>
      </c>
      <c r="L7" s="15"/>
      <c r="M7" s="16">
        <v>25.0</v>
      </c>
      <c r="N7" s="7">
        <v>0.15615</v>
      </c>
      <c r="O7" s="16">
        <v>0.23</v>
      </c>
      <c r="P7" s="15"/>
      <c r="Q7" s="16">
        <v>25.0</v>
      </c>
      <c r="R7" s="17">
        <v>0.15535</v>
      </c>
      <c r="S7" s="16">
        <v>0.23</v>
      </c>
      <c r="T7" s="15"/>
    </row>
    <row r="8">
      <c r="A8" s="7">
        <v>30.0</v>
      </c>
      <c r="B8" s="26">
        <v>0.16125</v>
      </c>
      <c r="C8" s="7">
        <v>0.23</v>
      </c>
      <c r="E8" s="16">
        <v>30.0</v>
      </c>
      <c r="F8" s="26">
        <v>0.14941</v>
      </c>
      <c r="G8" s="16">
        <v>0.23</v>
      </c>
      <c r="H8" s="15"/>
      <c r="I8" s="16">
        <v>30.0</v>
      </c>
      <c r="J8" s="26">
        <v>0.15278</v>
      </c>
      <c r="K8" s="16">
        <v>0.23</v>
      </c>
      <c r="L8" s="15"/>
      <c r="M8" s="16">
        <v>30.0</v>
      </c>
      <c r="N8" s="7">
        <v>0.15524</v>
      </c>
      <c r="O8" s="16">
        <v>0.23</v>
      </c>
      <c r="P8" s="15"/>
      <c r="Q8" s="16">
        <v>30.0</v>
      </c>
      <c r="R8" s="17">
        <v>0.15161</v>
      </c>
      <c r="S8" s="16">
        <v>0.23</v>
      </c>
      <c r="T8" s="15"/>
    </row>
    <row r="9">
      <c r="A9" s="7">
        <v>35.0</v>
      </c>
      <c r="B9" s="26">
        <v>0.16716</v>
      </c>
      <c r="C9" s="7">
        <v>0.23</v>
      </c>
      <c r="E9" s="16">
        <v>35.0</v>
      </c>
      <c r="F9" s="26">
        <v>0.15541</v>
      </c>
      <c r="G9" s="16">
        <v>0.23</v>
      </c>
      <c r="H9" s="15"/>
      <c r="I9" s="16">
        <v>35.0</v>
      </c>
      <c r="J9" s="26">
        <v>0.16214</v>
      </c>
      <c r="K9" s="16">
        <v>0.23</v>
      </c>
      <c r="L9" s="15"/>
      <c r="M9" s="16">
        <v>35.0</v>
      </c>
      <c r="N9" s="7">
        <v>0.15464</v>
      </c>
      <c r="O9" s="16">
        <v>0.23</v>
      </c>
      <c r="P9" s="15"/>
      <c r="Q9" s="16">
        <v>35.0</v>
      </c>
      <c r="R9" s="17">
        <v>0.15772</v>
      </c>
      <c r="S9" s="16">
        <v>0.23</v>
      </c>
      <c r="T9" s="15"/>
    </row>
    <row r="10">
      <c r="A10" s="7">
        <v>40.0</v>
      </c>
      <c r="B10" s="26">
        <v>0.16882</v>
      </c>
      <c r="C10" s="7">
        <v>0.23</v>
      </c>
      <c r="E10" s="16">
        <v>40.0</v>
      </c>
      <c r="F10" s="26">
        <v>0.16069</v>
      </c>
      <c r="G10" s="16">
        <v>0.23</v>
      </c>
      <c r="H10" s="15"/>
      <c r="I10" s="16">
        <v>40.0</v>
      </c>
      <c r="J10" s="26">
        <v>0.16632</v>
      </c>
      <c r="K10" s="16">
        <v>0.23</v>
      </c>
      <c r="L10" s="15"/>
      <c r="M10" s="16">
        <v>40.0</v>
      </c>
      <c r="N10" s="7">
        <v>0.15954</v>
      </c>
      <c r="O10" s="16">
        <v>0.23</v>
      </c>
      <c r="P10" s="15"/>
      <c r="Q10" s="16">
        <v>40.0</v>
      </c>
      <c r="R10" s="17">
        <v>0.16901</v>
      </c>
      <c r="S10" s="16">
        <v>0.23</v>
      </c>
      <c r="T10" s="15"/>
    </row>
    <row r="11">
      <c r="A11" s="7">
        <v>45.0</v>
      </c>
      <c r="B11" s="26">
        <v>0.22652</v>
      </c>
      <c r="C11" s="7">
        <v>0.23</v>
      </c>
      <c r="E11" s="16">
        <v>45.0</v>
      </c>
      <c r="F11" s="26">
        <v>0.22626</v>
      </c>
      <c r="G11" s="16">
        <v>0.23</v>
      </c>
      <c r="H11" s="15"/>
      <c r="I11" s="16">
        <v>45.0</v>
      </c>
      <c r="J11" s="26">
        <v>0.22667</v>
      </c>
      <c r="K11" s="16">
        <v>0.23</v>
      </c>
      <c r="L11" s="15"/>
      <c r="M11" s="16">
        <v>45.0</v>
      </c>
      <c r="N11" s="7">
        <v>0.22554</v>
      </c>
      <c r="O11" s="16">
        <v>0.23</v>
      </c>
      <c r="P11" s="15"/>
      <c r="Q11" s="16">
        <v>45.0</v>
      </c>
      <c r="R11" s="17">
        <v>0.22673</v>
      </c>
      <c r="S11" s="16">
        <v>0.23</v>
      </c>
      <c r="T11" s="15"/>
    </row>
    <row r="12">
      <c r="A12" s="7">
        <v>50.0</v>
      </c>
      <c r="B12" s="26">
        <v>0.23017</v>
      </c>
      <c r="C12" s="7">
        <v>0.23</v>
      </c>
      <c r="E12" s="16">
        <v>50.0</v>
      </c>
      <c r="F12" s="26">
        <v>0.22952</v>
      </c>
      <c r="G12" s="16">
        <v>0.23</v>
      </c>
      <c r="H12" s="15"/>
      <c r="I12" s="16">
        <v>50.0</v>
      </c>
      <c r="J12" s="26">
        <v>0.22771</v>
      </c>
      <c r="K12" s="16">
        <v>0.23</v>
      </c>
      <c r="L12" s="15"/>
      <c r="M12" s="16">
        <v>50.0</v>
      </c>
      <c r="N12" s="7">
        <v>0.23076</v>
      </c>
      <c r="O12" s="16">
        <v>0.23</v>
      </c>
      <c r="P12" s="15"/>
      <c r="Q12" s="16">
        <v>50.0</v>
      </c>
      <c r="R12" s="17">
        <v>0.22992</v>
      </c>
      <c r="S12" s="16">
        <v>0.23</v>
      </c>
      <c r="T12" s="15"/>
    </row>
    <row r="13">
      <c r="B13" s="26"/>
      <c r="E13" s="16">
        <v>55.0</v>
      </c>
      <c r="F13" s="26">
        <v>0.23519</v>
      </c>
      <c r="G13" s="16">
        <v>0.23</v>
      </c>
      <c r="H13" s="15"/>
      <c r="I13" s="16">
        <v>55.0</v>
      </c>
      <c r="J13" s="26">
        <v>0.23345</v>
      </c>
      <c r="K13" s="16">
        <v>0.23</v>
      </c>
      <c r="L13" s="15"/>
      <c r="M13" s="16"/>
      <c r="O13" s="16"/>
      <c r="P13" s="15"/>
      <c r="Q13" s="16">
        <v>55.0</v>
      </c>
      <c r="R13" s="17">
        <v>0.2354</v>
      </c>
      <c r="S13" s="16">
        <v>0.23</v>
      </c>
      <c r="T13" s="15"/>
    </row>
    <row r="16">
      <c r="A16" s="7" t="s">
        <v>0</v>
      </c>
      <c r="B16" s="7">
        <v>1.0</v>
      </c>
      <c r="F16" s="7">
        <v>2.0</v>
      </c>
      <c r="J16" s="7">
        <v>3.0</v>
      </c>
      <c r="N16" s="7">
        <v>4.0</v>
      </c>
      <c r="R16" s="7">
        <v>5.0</v>
      </c>
      <c r="S16" s="7" t="s">
        <v>24</v>
      </c>
      <c r="T16" s="7" t="s">
        <v>25</v>
      </c>
      <c r="U16" s="7" t="s">
        <v>26</v>
      </c>
      <c r="V16" s="7" t="s">
        <v>27</v>
      </c>
      <c r="W16" s="18" t="s">
        <v>28</v>
      </c>
    </row>
    <row r="17" ht="30.75" customHeight="1">
      <c r="A17" s="19" t="s">
        <v>29</v>
      </c>
      <c r="B17" s="20">
        <f>B18/A12</f>
        <v>0.01045601852</v>
      </c>
      <c r="C17" s="21"/>
      <c r="D17" s="21"/>
      <c r="E17" s="21"/>
      <c r="F17" s="20">
        <f>F18/E13</f>
        <v>0.0103861532</v>
      </c>
      <c r="G17" s="21"/>
      <c r="H17" s="21"/>
      <c r="I17" s="21"/>
      <c r="J17" s="20">
        <f>J18/I13</f>
        <v>0.01043139731</v>
      </c>
      <c r="K17" s="21"/>
      <c r="L17" s="21"/>
      <c r="M17" s="21"/>
      <c r="N17" s="20">
        <f>N18/M12</f>
        <v>0.0103724537</v>
      </c>
      <c r="O17" s="21"/>
      <c r="P17" s="21"/>
      <c r="Q17" s="21"/>
      <c r="R17" s="20">
        <f>R18/Q13</f>
        <v>0.01038173401</v>
      </c>
      <c r="S17" s="6">
        <f>AVERAGE(A17:Q17)</f>
        <v>0.01041150568</v>
      </c>
      <c r="T17" s="6">
        <f>STDEV(B17:R17)</f>
        <v>0.00003624209179</v>
      </c>
      <c r="U17" s="13">
        <f>T17/S17</f>
        <v>0.003480965472</v>
      </c>
      <c r="V17" s="6">
        <f>MEDIAN(B17:R17)</f>
        <v>0.0103861532</v>
      </c>
      <c r="W17" s="22">
        <f>T17/SQRT(5)</f>
        <v>0.00001620795618</v>
      </c>
    </row>
    <row r="18">
      <c r="A18" s="23" t="s">
        <v>3</v>
      </c>
      <c r="B18" s="20">
        <f>Switch!D2</f>
        <v>0.5228009259</v>
      </c>
      <c r="C18" s="21"/>
      <c r="D18" s="21"/>
      <c r="E18" s="21"/>
      <c r="F18" s="20">
        <f>Switch!D3</f>
        <v>0.5712384259</v>
      </c>
      <c r="G18" s="21"/>
      <c r="H18" s="21"/>
      <c r="I18" s="21"/>
      <c r="J18" s="20">
        <f>Switch!D4</f>
        <v>0.5737268519</v>
      </c>
      <c r="K18" s="21"/>
      <c r="L18" s="21"/>
      <c r="M18" s="21"/>
      <c r="N18" s="20">
        <f>Switch!D5</f>
        <v>0.5186226852</v>
      </c>
      <c r="O18" s="21"/>
      <c r="P18" s="21"/>
      <c r="Q18" s="21"/>
      <c r="R18" s="20">
        <f>Switch!D6</f>
        <v>0.5709953704</v>
      </c>
      <c r="S18" s="24"/>
    </row>
  </sheetData>
  <mergeCells count="5">
    <mergeCell ref="A1:D1"/>
    <mergeCell ref="E1:H1"/>
    <mergeCell ref="I1:L1"/>
    <mergeCell ref="M1:P1"/>
    <mergeCell ref="Q1:T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9.57"/>
    <col customWidth="1" min="3" max="3" width="32.43"/>
    <col customWidth="1" min="4" max="4" width="11.0"/>
    <col customWidth="1" min="5" max="5" width="26.29"/>
    <col customWidth="1" min="6" max="6" width="1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25">
        <v>44391.26346064815</v>
      </c>
      <c r="C2" s="27">
        <v>44392.52379629629</v>
      </c>
      <c r="D2" s="6">
        <f t="shared" ref="D2:D4" si="1">C2-B2</f>
        <v>1.260335648</v>
      </c>
      <c r="E2" s="26">
        <v>0.23364</v>
      </c>
      <c r="F2" s="8">
        <v>55.0</v>
      </c>
    </row>
    <row r="3">
      <c r="A3" s="4" t="s">
        <v>7</v>
      </c>
      <c r="B3" s="28">
        <v>44392.69070601852</v>
      </c>
      <c r="C3" s="29">
        <v>44393.3946875</v>
      </c>
      <c r="D3" s="30">
        <f t="shared" si="1"/>
        <v>0.7039814815</v>
      </c>
      <c r="E3" s="31">
        <v>0.15698</v>
      </c>
      <c r="F3" s="32"/>
    </row>
    <row r="4">
      <c r="A4" s="4" t="s">
        <v>8</v>
      </c>
      <c r="B4" s="28">
        <v>44396.08263888889</v>
      </c>
      <c r="C4" s="29">
        <v>44397.58540509259</v>
      </c>
      <c r="D4" s="30">
        <f t="shared" si="1"/>
        <v>1.502766204</v>
      </c>
      <c r="E4" s="31">
        <v>0.16244</v>
      </c>
      <c r="F4" s="32"/>
    </row>
    <row r="5">
      <c r="A5" s="4" t="s">
        <v>9</v>
      </c>
      <c r="B5" s="25"/>
      <c r="C5" s="25"/>
      <c r="D5" s="6"/>
      <c r="F5" s="8"/>
    </row>
    <row r="6">
      <c r="A6" s="4" t="s">
        <v>10</v>
      </c>
      <c r="B6" s="25"/>
      <c r="C6" s="25"/>
      <c r="D6" s="6"/>
      <c r="F6" s="8"/>
    </row>
    <row r="7">
      <c r="A7" s="1" t="s">
        <v>11</v>
      </c>
      <c r="B7" s="9"/>
      <c r="C7" s="9"/>
      <c r="D7" s="10">
        <f>D2</f>
        <v>1.260335648</v>
      </c>
      <c r="E7" s="11">
        <f t="shared" ref="E7:F7" si="2">AVERAGE(E2:E6)</f>
        <v>0.1843533333</v>
      </c>
      <c r="F7" s="12">
        <f t="shared" si="2"/>
        <v>55</v>
      </c>
    </row>
    <row r="8">
      <c r="C8" s="7" t="s">
        <v>30</v>
      </c>
      <c r="D8" s="6">
        <f>STDEV(D2:D6)</f>
        <v>0.409544374</v>
      </c>
    </row>
    <row r="9">
      <c r="C9" s="7" t="s">
        <v>31</v>
      </c>
      <c r="D9" s="13">
        <f>D8/D7</f>
        <v>0.3249486552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6" max="6" width="17.43"/>
    <col customWidth="1" min="10" max="10" width="17.14"/>
    <col customWidth="1" min="14" max="14" width="17.57"/>
  </cols>
  <sheetData>
    <row r="1">
      <c r="A1" s="7" t="s">
        <v>12</v>
      </c>
      <c r="E1" s="14" t="s">
        <v>13</v>
      </c>
      <c r="I1" s="14" t="s">
        <v>14</v>
      </c>
      <c r="M1" s="14"/>
    </row>
    <row r="2">
      <c r="A2" s="7" t="s">
        <v>17</v>
      </c>
      <c r="B2" s="7" t="s">
        <v>18</v>
      </c>
      <c r="C2" s="7" t="s">
        <v>19</v>
      </c>
      <c r="E2" s="15" t="s">
        <v>17</v>
      </c>
      <c r="F2" s="14" t="s">
        <v>20</v>
      </c>
      <c r="G2" s="15" t="s">
        <v>19</v>
      </c>
      <c r="H2" s="15"/>
      <c r="I2" s="15" t="s">
        <v>17</v>
      </c>
      <c r="J2" s="14" t="s">
        <v>21</v>
      </c>
      <c r="K2" s="15" t="s">
        <v>19</v>
      </c>
      <c r="L2" s="15"/>
      <c r="M2" s="15"/>
      <c r="N2" s="15"/>
    </row>
    <row r="3">
      <c r="A3" s="7">
        <v>5.0</v>
      </c>
      <c r="B3" s="26">
        <v>0.09286</v>
      </c>
      <c r="C3" s="7">
        <v>0.23</v>
      </c>
      <c r="E3" s="7">
        <v>5.0</v>
      </c>
      <c r="F3" s="26">
        <v>0.09671</v>
      </c>
      <c r="G3" s="7">
        <v>0.23</v>
      </c>
      <c r="H3" s="15"/>
      <c r="I3" s="7">
        <v>5.0</v>
      </c>
      <c r="J3" s="26">
        <v>0.09422</v>
      </c>
      <c r="K3" s="7">
        <v>0.23</v>
      </c>
      <c r="L3" s="15"/>
      <c r="N3" s="15"/>
    </row>
    <row r="4">
      <c r="A4" s="7">
        <v>10.0</v>
      </c>
      <c r="B4" s="26">
        <v>0.12481</v>
      </c>
      <c r="C4" s="7">
        <v>0.23</v>
      </c>
      <c r="E4" s="7">
        <v>10.0</v>
      </c>
      <c r="F4" s="26">
        <v>0.1275</v>
      </c>
      <c r="G4" s="7">
        <v>0.23</v>
      </c>
      <c r="H4" s="15"/>
      <c r="I4" s="7">
        <v>10.0</v>
      </c>
      <c r="J4" s="26">
        <v>0.12427</v>
      </c>
      <c r="K4" s="7">
        <v>0.23</v>
      </c>
      <c r="L4" s="15"/>
      <c r="N4" s="15"/>
    </row>
    <row r="5">
      <c r="A5" s="7">
        <v>15.0</v>
      </c>
      <c r="B5" s="26">
        <v>0.14444</v>
      </c>
      <c r="C5" s="7">
        <v>0.23</v>
      </c>
      <c r="E5" s="7">
        <v>15.0</v>
      </c>
      <c r="F5" s="26">
        <v>0.14339</v>
      </c>
      <c r="G5" s="7">
        <v>0.23</v>
      </c>
      <c r="H5" s="15"/>
      <c r="I5" s="7">
        <v>15.0</v>
      </c>
      <c r="J5" s="26">
        <v>0.139</v>
      </c>
      <c r="K5" s="7">
        <v>0.23</v>
      </c>
      <c r="L5" s="15"/>
      <c r="N5" s="15"/>
    </row>
    <row r="6">
      <c r="A6" s="7">
        <v>20.0</v>
      </c>
      <c r="B6" s="26">
        <v>0.14832</v>
      </c>
      <c r="C6" s="7">
        <v>0.23</v>
      </c>
      <c r="E6" s="7">
        <v>20.0</v>
      </c>
      <c r="F6" s="26">
        <v>0.14966</v>
      </c>
      <c r="G6" s="7">
        <v>0.23</v>
      </c>
      <c r="H6" s="15"/>
      <c r="I6" s="7">
        <v>20.0</v>
      </c>
      <c r="J6" s="26">
        <v>0.14604</v>
      </c>
      <c r="K6" s="7">
        <v>0.23</v>
      </c>
      <c r="L6" s="15"/>
      <c r="N6" s="15"/>
    </row>
    <row r="7">
      <c r="A7" s="7">
        <v>25.0</v>
      </c>
      <c r="B7" s="26">
        <v>0.15311</v>
      </c>
      <c r="C7" s="7">
        <v>0.23</v>
      </c>
      <c r="E7" s="7">
        <v>25.0</v>
      </c>
      <c r="F7" s="26">
        <v>0.15342</v>
      </c>
      <c r="G7" s="7">
        <v>0.23</v>
      </c>
      <c r="H7" s="15"/>
      <c r="I7" s="7">
        <v>25.0</v>
      </c>
      <c r="J7" s="26">
        <v>0.15211</v>
      </c>
      <c r="K7" s="7">
        <v>0.23</v>
      </c>
      <c r="L7" s="15"/>
      <c r="N7" s="15"/>
    </row>
    <row r="8">
      <c r="A8" s="7">
        <v>30.0</v>
      </c>
      <c r="B8" s="26">
        <v>0.1602</v>
      </c>
      <c r="C8" s="7">
        <v>0.23</v>
      </c>
      <c r="E8" s="7">
        <v>30.0</v>
      </c>
      <c r="F8" s="26">
        <v>0.15698</v>
      </c>
      <c r="G8" s="7">
        <v>0.23</v>
      </c>
      <c r="H8" s="15"/>
      <c r="I8" s="7">
        <v>30.0</v>
      </c>
      <c r="J8" s="26">
        <v>0.15364</v>
      </c>
      <c r="K8" s="7">
        <v>0.23</v>
      </c>
      <c r="L8" s="15"/>
      <c r="N8" s="15"/>
    </row>
    <row r="9">
      <c r="A9" s="7">
        <v>35.0</v>
      </c>
      <c r="B9" s="26">
        <v>0.16004</v>
      </c>
      <c r="C9" s="7">
        <v>0.23</v>
      </c>
      <c r="E9" s="7">
        <v>35.0</v>
      </c>
      <c r="F9" s="26" t="s">
        <v>32</v>
      </c>
      <c r="G9" s="7">
        <v>0.23</v>
      </c>
      <c r="H9" s="15"/>
      <c r="I9" s="7">
        <v>35.0</v>
      </c>
      <c r="J9" s="26">
        <v>0.15912</v>
      </c>
      <c r="K9" s="7">
        <v>0.23</v>
      </c>
      <c r="L9" s="15"/>
      <c r="N9" s="15"/>
    </row>
    <row r="10">
      <c r="A10" s="7">
        <v>40.0</v>
      </c>
      <c r="B10" s="26">
        <v>0.16752</v>
      </c>
      <c r="C10" s="7">
        <v>0.23</v>
      </c>
      <c r="F10" s="26"/>
      <c r="H10" s="15"/>
      <c r="I10" s="7">
        <v>40.0</v>
      </c>
      <c r="J10" s="26">
        <v>0.16244</v>
      </c>
      <c r="K10" s="7">
        <v>0.23</v>
      </c>
      <c r="L10" s="15"/>
      <c r="N10" s="15"/>
    </row>
    <row r="11">
      <c r="A11" s="7">
        <v>45.0</v>
      </c>
      <c r="B11" s="26">
        <v>0.22541</v>
      </c>
      <c r="C11" s="7">
        <v>0.23</v>
      </c>
      <c r="F11" s="26"/>
      <c r="H11" s="15"/>
      <c r="I11" s="7">
        <v>45.0</v>
      </c>
      <c r="J11" s="26" t="s">
        <v>32</v>
      </c>
      <c r="K11" s="7">
        <v>0.23</v>
      </c>
      <c r="L11" s="15"/>
      <c r="N11" s="15"/>
    </row>
    <row r="12">
      <c r="A12" s="7">
        <v>50.0</v>
      </c>
      <c r="B12" s="26">
        <v>0.22748</v>
      </c>
      <c r="C12" s="7">
        <v>0.23</v>
      </c>
      <c r="F12" s="26"/>
      <c r="H12" s="15"/>
      <c r="J12" s="26"/>
      <c r="L12" s="15"/>
      <c r="N12" s="15"/>
    </row>
    <row r="13">
      <c r="A13" s="7">
        <v>55.0</v>
      </c>
      <c r="B13" s="26">
        <v>0.23364</v>
      </c>
      <c r="C13" s="7">
        <v>0.23</v>
      </c>
      <c r="F13" s="26"/>
      <c r="H13" s="15"/>
      <c r="J13" s="26"/>
      <c r="L13" s="15"/>
      <c r="N13" s="15"/>
    </row>
    <row r="16">
      <c r="A16" s="7" t="s">
        <v>0</v>
      </c>
      <c r="B16" s="7">
        <v>1.0</v>
      </c>
      <c r="F16" s="7">
        <v>2.0</v>
      </c>
      <c r="J16" s="7">
        <v>3.0</v>
      </c>
      <c r="M16" s="7" t="s">
        <v>24</v>
      </c>
      <c r="N16" s="7" t="s">
        <v>25</v>
      </c>
      <c r="O16" s="7" t="s">
        <v>33</v>
      </c>
      <c r="P16" s="7" t="s">
        <v>27</v>
      </c>
      <c r="Q16" s="18" t="s">
        <v>28</v>
      </c>
    </row>
    <row r="17" ht="30.75" customHeight="1">
      <c r="A17" s="19" t="s">
        <v>29</v>
      </c>
      <c r="B17" s="20">
        <f>B18/A13</f>
        <v>0.0229151936</v>
      </c>
      <c r="C17" s="21"/>
      <c r="D17" s="21"/>
      <c r="E17" s="21"/>
      <c r="F17" s="20">
        <f>F18/E8</f>
        <v>0.02346604938</v>
      </c>
      <c r="G17" s="21"/>
      <c r="H17" s="21"/>
      <c r="I17" s="21"/>
      <c r="J17" s="20">
        <f>J18/I10</f>
        <v>0.03756915509</v>
      </c>
      <c r="K17" s="21"/>
      <c r="L17" s="21"/>
      <c r="M17" s="6">
        <f t="shared" ref="M17:M18" si="1">AVERAGE(A17:L17)</f>
        <v>0.02798346603</v>
      </c>
      <c r="N17" s="6">
        <f>STDEV(B17:L17)</f>
        <v>0.0083060181</v>
      </c>
      <c r="O17" s="13">
        <f>N17/M17</f>
        <v>0.2968187748</v>
      </c>
      <c r="P17" s="6">
        <f>MEDIAN(B17:J17)</f>
        <v>0.02346604938</v>
      </c>
      <c r="Q17" s="22">
        <f>N17/SQRT(3)</f>
        <v>0.004795481786</v>
      </c>
    </row>
    <row r="18">
      <c r="A18" s="23" t="s">
        <v>3</v>
      </c>
      <c r="B18" s="20">
        <f>Riser!D2</f>
        <v>1.260335648</v>
      </c>
      <c r="C18" s="21"/>
      <c r="D18" s="21"/>
      <c r="E18" s="21"/>
      <c r="F18" s="20">
        <f>Riser!D3</f>
        <v>0.7039814815</v>
      </c>
      <c r="G18" s="21"/>
      <c r="H18" s="21"/>
      <c r="I18" s="21"/>
      <c r="J18" s="20">
        <f>Riser!D4</f>
        <v>1.502766204</v>
      </c>
      <c r="K18" s="21"/>
      <c r="L18" s="21"/>
      <c r="M18" s="6">
        <f t="shared" si="1"/>
        <v>1.155694444</v>
      </c>
    </row>
  </sheetData>
  <mergeCells count="4">
    <mergeCell ref="A1:D1"/>
    <mergeCell ref="E1:H1"/>
    <mergeCell ref="I1:L1"/>
    <mergeCell ref="M1:N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8.57"/>
    <col customWidth="1" min="3" max="3" width="16.0"/>
    <col customWidth="1" min="4" max="4" width="23.71"/>
  </cols>
  <sheetData>
    <row r="1">
      <c r="A1" s="33"/>
      <c r="B1" s="34" t="s">
        <v>34</v>
      </c>
      <c r="C1" s="34" t="s">
        <v>35</v>
      </c>
      <c r="D1" s="34" t="s">
        <v>36</v>
      </c>
    </row>
    <row r="2">
      <c r="A2" s="34" t="s">
        <v>37</v>
      </c>
      <c r="B2" s="35">
        <f>'Directly Connected'!D7</f>
        <v>0.4131087963</v>
      </c>
      <c r="C2" s="36">
        <f>'Directly Connected'!F7</f>
        <v>54</v>
      </c>
      <c r="D2" s="35">
        <f t="shared" ref="D2:D3" si="1">B2/C2</f>
        <v>0.007650162894</v>
      </c>
    </row>
    <row r="3">
      <c r="A3" s="34" t="s">
        <v>38</v>
      </c>
      <c r="B3" s="35">
        <f>Switch!D7</f>
        <v>0.5514768519</v>
      </c>
      <c r="C3" s="36">
        <f>Switch!F7</f>
        <v>53</v>
      </c>
      <c r="D3" s="35">
        <f t="shared" si="1"/>
        <v>0.01040522362</v>
      </c>
      <c r="E3" s="37">
        <f t="shared" ref="E3:E4" si="2">(D3-D2)/D2</f>
        <v>0.3601309885</v>
      </c>
    </row>
    <row r="4">
      <c r="A4" s="34" t="s">
        <v>39</v>
      </c>
      <c r="B4" s="36"/>
      <c r="C4" s="36"/>
      <c r="D4" s="6">
        <f>'Riser - Runs with epochs'!P17</f>
        <v>0.02346604938</v>
      </c>
      <c r="E4" s="37">
        <f t="shared" si="2"/>
        <v>1.255218171</v>
      </c>
    </row>
  </sheetData>
  <drawing r:id="rId1"/>
</worksheet>
</file>