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val Baseline" sheetId="1" r:id="rId4"/>
    <sheet state="visible" name="Trainval PCIe Switch" sheetId="2" r:id="rId5"/>
    <sheet state="visible" name="Trainval Riser" sheetId="3" r:id="rId6"/>
    <sheet state="visible" name="Comparison" sheetId="4" r:id="rId7"/>
  </sheets>
  <definedNames/>
  <calcPr/>
</workbook>
</file>

<file path=xl/sharedStrings.xml><?xml version="1.0" encoding="utf-8"?>
<sst xmlns="http://schemas.openxmlformats.org/spreadsheetml/2006/main" count="238" uniqueCount="33">
  <si>
    <t>Training</t>
  </si>
  <si>
    <t>Overall Average</t>
  </si>
  <si>
    <t>Run #1</t>
  </si>
  <si>
    <t>Run #2</t>
  </si>
  <si>
    <t>Run #3</t>
  </si>
  <si>
    <t>Iteration Average IPS</t>
  </si>
  <si>
    <t>sd</t>
  </si>
  <si>
    <t>%sd</t>
  </si>
  <si>
    <t>Elapsed Time</t>
  </si>
  <si>
    <t>se</t>
  </si>
  <si>
    <t>Validation</t>
  </si>
  <si>
    <t>Validation IPS</t>
  </si>
  <si>
    <t>val.latency_avg</t>
  </si>
  <si>
    <t>val.latency_50</t>
  </si>
  <si>
    <t>val.latency_90</t>
  </si>
  <si>
    <t>val.latency_95</t>
  </si>
  <si>
    <t>val.latency_99</t>
  </si>
  <si>
    <t>val.latency_100</t>
  </si>
  <si>
    <t>Average</t>
  </si>
  <si>
    <t>Training IPS</t>
  </si>
  <si>
    <t>Training2</t>
  </si>
  <si>
    <t>Validation2</t>
  </si>
  <si>
    <t>Training1</t>
  </si>
  <si>
    <t>Validation1</t>
  </si>
  <si>
    <t>Type</t>
  </si>
  <si>
    <t>Train IPS</t>
  </si>
  <si>
    <t>Val IPS</t>
  </si>
  <si>
    <t>Baseline</t>
  </si>
  <si>
    <t>PCIe Switch</t>
  </si>
  <si>
    <t>Riser</t>
  </si>
  <si>
    <t>Percentage Difference</t>
  </si>
  <si>
    <t>Elapsed Time (Train)</t>
  </si>
  <si>
    <t>Elapsed Time (Val)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</si>
</sst>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0"/>
    <numFmt numFmtId="165" formatCode="0.0000"/>
    <numFmt numFmtId="166" formatCode="0.000000000000000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164" xfId="0" applyBorder="1" applyFont="1" applyNumberFormat="1"/>
    <xf borderId="0" fillId="0" fontId="3" numFmtId="165" xfId="0" applyFont="1" applyNumberFormat="1"/>
    <xf borderId="6" fillId="0" fontId="1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7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6" fillId="0" fontId="3" numFmtId="46" xfId="0" applyBorder="1" applyFont="1" applyNumberFormat="1"/>
    <xf borderId="8" fillId="0" fontId="3" numFmtId="46" xfId="0" applyAlignment="1" applyBorder="1" applyFont="1" applyNumberFormat="1">
      <alignment readingOrder="0"/>
    </xf>
    <xf borderId="9" fillId="0" fontId="3" numFmtId="46" xfId="0" applyAlignment="1" applyBorder="1" applyFont="1" applyNumberFormat="1">
      <alignment readingOrder="0"/>
    </xf>
    <xf borderId="10" fillId="0" fontId="3" numFmtId="46" xfId="0" applyAlignment="1" applyBorder="1" applyFont="1" applyNumberFormat="1">
      <alignment readingOrder="0"/>
    </xf>
    <xf borderId="0" fillId="0" fontId="3" numFmtId="10" xfId="0" applyFont="1" applyNumberFormat="1"/>
    <xf borderId="0" fillId="0" fontId="3" numFmtId="0" xfId="0" applyFont="1"/>
    <xf borderId="6" fillId="0" fontId="1" numFmtId="0" xfId="0" applyBorder="1" applyFont="1"/>
    <xf borderId="11" fillId="0" fontId="3" numFmtId="0" xfId="0" applyBorder="1" applyFont="1"/>
    <xf borderId="7" fillId="0" fontId="3" numFmtId="0" xfId="0" applyAlignment="1" applyBorder="1" applyFont="1">
      <alignment readingOrder="0"/>
    </xf>
    <xf borderId="11" fillId="0" fontId="3" numFmtId="166" xfId="0" applyBorder="1" applyFont="1" applyNumberFormat="1"/>
    <xf borderId="0" fillId="0" fontId="3" numFmtId="166" xfId="0" applyAlignment="1" applyFont="1" applyNumberFormat="1">
      <alignment readingOrder="0"/>
    </xf>
    <xf borderId="7" fillId="0" fontId="3" numFmtId="166" xfId="0" applyAlignment="1" applyBorder="1" applyFont="1" applyNumberFormat="1">
      <alignment readingOrder="0"/>
    </xf>
    <xf borderId="4" fillId="0" fontId="3" numFmtId="46" xfId="0" applyBorder="1" applyFont="1" applyNumberFormat="1"/>
    <xf borderId="0" fillId="0" fontId="1" numFmtId="0" xfId="0" applyAlignment="1" applyFont="1">
      <alignment readingOrder="0"/>
    </xf>
    <xf borderId="9" fillId="0" fontId="3" numFmtId="164" xfId="0" applyAlignment="1" applyBorder="1" applyFont="1" applyNumberFormat="1">
      <alignment readingOrder="0"/>
    </xf>
    <xf borderId="10" fillId="0" fontId="3" numFmtId="164" xfId="0" applyAlignment="1" applyBorder="1" applyFont="1" applyNumberFormat="1">
      <alignment readingOrder="0"/>
    </xf>
    <xf borderId="10" fillId="0" fontId="3" numFmtId="0" xfId="0" applyBorder="1" applyFont="1"/>
    <xf borderId="7" fillId="0" fontId="3" numFmtId="0" xfId="0" applyBorder="1" applyFont="1"/>
    <xf borderId="2" fillId="0" fontId="3" numFmtId="46" xfId="0" applyAlignment="1" applyBorder="1" applyFont="1" applyNumberFormat="1">
      <alignment readingOrder="0"/>
    </xf>
    <xf borderId="3" fillId="0" fontId="3" numFmtId="46" xfId="0" applyAlignment="1" applyBorder="1" applyFont="1" applyNumberFormat="1">
      <alignment readingOrder="0"/>
    </xf>
    <xf borderId="3" fillId="0" fontId="3" numFmtId="0" xfId="0" applyBorder="1" applyFont="1"/>
    <xf borderId="6" fillId="0" fontId="3" numFmtId="0" xfId="0" applyBorder="1" applyFont="1"/>
    <xf borderId="1" fillId="0" fontId="3" numFmtId="46" xfId="0" applyAlignment="1" applyBorder="1" applyFont="1" applyNumberFormat="1">
      <alignment horizontal="right" readingOrder="0"/>
    </xf>
    <xf borderId="2" fillId="0" fontId="3" numFmtId="46" xfId="0" applyAlignment="1" applyBorder="1" applyFont="1" applyNumberFormat="1">
      <alignment horizontal="right" readingOrder="0"/>
    </xf>
    <xf borderId="3" fillId="0" fontId="3" numFmtId="46" xfId="0" applyAlignment="1" applyBorder="1" applyFont="1" applyNumberFormat="1">
      <alignment horizontal="right" readingOrder="0"/>
    </xf>
    <xf borderId="0" fillId="0" fontId="3" numFmtId="46" xfId="0" applyFont="1" applyNumberFormat="1"/>
    <xf borderId="0" fillId="2" fontId="1" numFmtId="0" xfId="0" applyAlignment="1" applyFont="1">
      <alignment horizontal="center" readingOrder="0"/>
    </xf>
    <xf borderId="9" fillId="0" fontId="3" numFmtId="0" xfId="0" applyAlignment="1" applyBorder="1" applyFont="1">
      <alignment horizontal="right" readingOrder="0" vertical="bottom"/>
    </xf>
    <xf borderId="10" fillId="0" fontId="3" numFmtId="0" xfId="0" applyAlignment="1" applyBorder="1" applyFont="1">
      <alignment horizontal="right" readingOrder="0" vertical="bottom"/>
    </xf>
    <xf borderId="10" fillId="0" fontId="3" numFmtId="46" xfId="0" applyAlignment="1" applyBorder="1" applyFont="1" applyNumberFormat="1">
      <alignment horizontal="right" readingOrder="0" vertical="bottom"/>
    </xf>
    <xf borderId="9" fillId="0" fontId="3" numFmtId="46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7" fillId="0" fontId="3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9" fillId="0" fontId="3" numFmtId="0" xfId="0" applyAlignment="1" applyBorder="1" applyFont="1">
      <alignment vertical="bottom"/>
    </xf>
    <xf borderId="8" fillId="2" fontId="1" numFmtId="0" xfId="0" applyAlignment="1" applyBorder="1" applyFont="1">
      <alignment horizontal="center" readingOrder="0" vertical="bottom"/>
    </xf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vertical="bottom"/>
    </xf>
    <xf borderId="11" fillId="0" fontId="3" numFmtId="46" xfId="0" applyBorder="1" applyFont="1" applyNumberFormat="1"/>
    <xf borderId="0" fillId="0" fontId="3" numFmtId="164" xfId="0" applyFont="1" applyNumberFormat="1"/>
    <xf borderId="0" fillId="0" fontId="3" numFmtId="9" xfId="0" applyFont="1" applyNumberFormat="1"/>
    <xf borderId="0" fillId="0" fontId="3" numFmtId="9" xfId="0" applyAlignment="1" applyFont="1" applyNumberFormat="1">
      <alignment horizontal="right" vertical="bottom"/>
    </xf>
    <xf borderId="1" fillId="3" fontId="3" numFmtId="0" xfId="0" applyAlignment="1" applyBorder="1" applyFill="1" applyFont="1">
      <alignment horizontal="center" vertical="bottom"/>
    </xf>
    <xf borderId="1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0" fillId="0" fontId="3" numFmtId="10" xfId="0" applyAlignment="1" applyFont="1" applyNumberFormat="1">
      <alignment vertical="bottom"/>
    </xf>
    <xf borderId="6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3" numFmtId="166" xfId="0" applyFont="1" applyNumberFormat="1"/>
    <xf borderId="0" fillId="0" fontId="3" numFmtId="10" xfId="0" applyAlignment="1" applyFont="1" applyNumberFormat="1">
      <alignment readingOrder="0"/>
    </xf>
    <xf borderId="0" fillId="0" fontId="3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Images/second (Higher is better)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Comparison!$H$3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0.00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Comparison!$I$2:$J$2</c:f>
            </c:strRef>
          </c:cat>
          <c:val>
            <c:numRef>
              <c:f>Comparison!$I$3:$J$3</c:f>
              <c:numCache/>
            </c:numRef>
          </c:val>
        </c:ser>
        <c:ser>
          <c:idx val="1"/>
          <c:order val="1"/>
          <c:tx>
            <c:strRef>
              <c:f>Comparison!$H$4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Comparison!$I$2:$J$2</c:f>
            </c:strRef>
          </c:cat>
          <c:val>
            <c:numRef>
              <c:f>Comparison!$I$4:$J$4</c:f>
              <c:numCache/>
            </c:numRef>
          </c:val>
        </c:ser>
        <c:ser>
          <c:idx val="2"/>
          <c:order val="2"/>
          <c:tx>
            <c:strRef>
              <c:f>Comparison!$H$5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Comparison!$I$2:$J$2</c:f>
            </c:strRef>
          </c:cat>
          <c:val>
            <c:numRef>
              <c:f>Comparison!$I$5:$J$5</c:f>
              <c:numCache/>
            </c:numRef>
          </c:val>
        </c:ser>
        <c:axId val="663418309"/>
        <c:axId val="767379112"/>
      </c:barChart>
      <c:catAx>
        <c:axId val="6634183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379112"/>
      </c:catAx>
      <c:valAx>
        <c:axId val="767379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4183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Latency (Lower is better)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Comparison!$H$22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Comparison!$I$21:$M$21</c:f>
            </c:strRef>
          </c:cat>
          <c:val>
            <c:numRef>
              <c:f>Comparison!$I$22:$M$22</c:f>
              <c:numCache/>
            </c:numRef>
          </c:val>
        </c:ser>
        <c:ser>
          <c:idx val="1"/>
          <c:order val="1"/>
          <c:tx>
            <c:strRef>
              <c:f>Comparison!$H$23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Comparison!$I$21:$M$21</c:f>
            </c:strRef>
          </c:cat>
          <c:val>
            <c:numRef>
              <c:f>Comparison!$I$23:$M$23</c:f>
              <c:numCache/>
            </c:numRef>
          </c:val>
        </c:ser>
        <c:ser>
          <c:idx val="2"/>
          <c:order val="2"/>
          <c:tx>
            <c:strRef>
              <c:f>Comparison!$H$24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Comparison!$I$21:$M$21</c:f>
            </c:strRef>
          </c:cat>
          <c:val>
            <c:numRef>
              <c:f>Comparison!$I$24:$M$24</c:f>
              <c:numCache/>
            </c:numRef>
          </c:val>
        </c:ser>
        <c:axId val="754557065"/>
        <c:axId val="510076951"/>
      </c:barChart>
      <c:catAx>
        <c:axId val="7545570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076951"/>
      </c:catAx>
      <c:valAx>
        <c:axId val="5100769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55706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Elapsed Time (Lower is better)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Comparison!$H$41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Comparison!$I$40:$J$40</c:f>
            </c:strRef>
          </c:cat>
          <c:val>
            <c:numRef>
              <c:f>Comparison!$I$41:$J$41</c:f>
              <c:numCache/>
            </c:numRef>
          </c:val>
        </c:ser>
        <c:ser>
          <c:idx val="1"/>
          <c:order val="1"/>
          <c:tx>
            <c:strRef>
              <c:f>Comparison!$H$42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Comparison!$I$40:$J$40</c:f>
            </c:strRef>
          </c:cat>
          <c:val>
            <c:numRef>
              <c:f>Comparison!$I$42:$J$42</c:f>
              <c:numCache/>
            </c:numRef>
          </c:val>
        </c:ser>
        <c:ser>
          <c:idx val="2"/>
          <c:order val="2"/>
          <c:tx>
            <c:strRef>
              <c:f>Comparison!$H$43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Comparison!$I$40:$J$40</c:f>
            </c:strRef>
          </c:cat>
          <c:val>
            <c:numRef>
              <c:f>Comparison!$I$43:$J$43</c:f>
              <c:numCache/>
            </c:numRef>
          </c:val>
        </c:ser>
        <c:axId val="1956258683"/>
        <c:axId val="1256412062"/>
      </c:barChart>
      <c:catAx>
        <c:axId val="195625868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412062"/>
      </c:catAx>
      <c:valAx>
        <c:axId val="12564120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25868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38100</xdr:rowOff>
    </xdr:from>
    <xdr:ext cx="6629400" cy="4200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219075</xdr:colOff>
      <xdr:row>40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9.43"/>
    <col customWidth="1" min="3" max="3" width="20.29"/>
    <col customWidth="1" min="4" max="4" width="20.43"/>
    <col customWidth="1" min="8" max="8" width="20.71"/>
    <col customWidth="1" min="9" max="9" width="16.57"/>
    <col customWidth="1" min="10" max="10" width="18.57"/>
    <col customWidth="1" min="11" max="11" width="20.86"/>
    <col customWidth="1" min="12" max="12" width="18.14"/>
    <col customWidth="1" min="13" max="13" width="16.86"/>
  </cols>
  <sheetData>
    <row r="1">
      <c r="A1" s="1" t="s">
        <v>0</v>
      </c>
      <c r="B1" s="2"/>
      <c r="C1" s="2"/>
      <c r="D1" s="3"/>
      <c r="E1" s="4"/>
      <c r="F1" s="4"/>
      <c r="G1" s="4"/>
      <c r="H1" s="1" t="s">
        <v>1</v>
      </c>
      <c r="I1" s="3"/>
    </row>
    <row r="2">
      <c r="A2" s="5"/>
      <c r="B2" s="6" t="s">
        <v>2</v>
      </c>
      <c r="C2" s="6" t="s">
        <v>3</v>
      </c>
      <c r="D2" s="6" t="s">
        <v>4</v>
      </c>
      <c r="E2" s="4"/>
      <c r="F2" s="4"/>
      <c r="G2" s="4"/>
      <c r="H2" s="7" t="s">
        <v>5</v>
      </c>
      <c r="I2" s="8">
        <f>Average(B3:D3)</f>
        <v>584.0845469</v>
      </c>
      <c r="L2" s="9"/>
    </row>
    <row r="3">
      <c r="A3" s="10" t="s">
        <v>5</v>
      </c>
      <c r="B3" s="11">
        <v>586.839052133498</v>
      </c>
      <c r="C3" s="11">
        <v>580.815829031186</v>
      </c>
      <c r="D3" s="12">
        <v>584.598759683192</v>
      </c>
      <c r="E3" s="13" t="s">
        <v>6</v>
      </c>
      <c r="F3" s="13" t="s">
        <v>7</v>
      </c>
      <c r="G3" s="4"/>
      <c r="H3" s="14" t="s">
        <v>8</v>
      </c>
      <c r="I3" s="15">
        <f>AVERAGE(B4:D4)</f>
        <v>0.01530092593</v>
      </c>
    </row>
    <row r="4">
      <c r="A4" s="14" t="s">
        <v>8</v>
      </c>
      <c r="B4" s="16">
        <v>0.015231481481481481</v>
      </c>
      <c r="C4" s="17">
        <v>0.015393518518518518</v>
      </c>
      <c r="D4" s="18">
        <v>0.015277777777777777</v>
      </c>
      <c r="E4" s="4">
        <f>STDEV(B4:D4)</f>
        <v>0.00008346183508</v>
      </c>
      <c r="F4" s="19">
        <f>E4/I3</f>
        <v>0.005454691793</v>
      </c>
    </row>
    <row r="5">
      <c r="E5" s="13" t="s">
        <v>9</v>
      </c>
      <c r="L5" s="9"/>
    </row>
    <row r="6">
      <c r="A6" s="4"/>
      <c r="B6" s="4"/>
      <c r="C6" s="4"/>
      <c r="D6" s="4"/>
      <c r="E6" s="20">
        <f>E4/SQRT(3)</f>
        <v>0.00004818671295</v>
      </c>
      <c r="L6" s="9"/>
    </row>
    <row r="7">
      <c r="A7" s="4"/>
      <c r="B7" s="4"/>
      <c r="C7" s="4"/>
      <c r="D7" s="4"/>
      <c r="G7" s="4"/>
      <c r="H7" s="4"/>
      <c r="L7" s="9"/>
    </row>
    <row r="8">
      <c r="A8" s="1" t="s">
        <v>10</v>
      </c>
      <c r="B8" s="2"/>
      <c r="C8" s="2"/>
      <c r="D8" s="3"/>
      <c r="E8" s="4"/>
      <c r="F8" s="4"/>
      <c r="G8" s="4"/>
      <c r="H8" s="1" t="s">
        <v>1</v>
      </c>
      <c r="I8" s="3"/>
      <c r="L8" s="9"/>
    </row>
    <row r="9">
      <c r="A9" s="21"/>
      <c r="B9" s="10" t="s">
        <v>2</v>
      </c>
      <c r="C9" s="10" t="s">
        <v>3</v>
      </c>
      <c r="D9" s="10" t="s">
        <v>4</v>
      </c>
      <c r="E9" s="4"/>
      <c r="F9" s="4"/>
      <c r="H9" s="10" t="s">
        <v>11</v>
      </c>
      <c r="I9" s="22">
        <f t="shared" ref="I9:I16" si="1">AVERAGE(B10:D10)</f>
        <v>1732.254549</v>
      </c>
      <c r="L9" s="9"/>
    </row>
    <row r="10">
      <c r="A10" s="10" t="s">
        <v>11</v>
      </c>
      <c r="B10" s="13">
        <v>1745.13267069692</v>
      </c>
      <c r="C10" s="13">
        <v>1722.08104761152</v>
      </c>
      <c r="D10" s="23">
        <v>1729.54992821809</v>
      </c>
      <c r="E10" s="13" t="s">
        <v>6</v>
      </c>
      <c r="F10" s="13" t="s">
        <v>7</v>
      </c>
      <c r="H10" s="10" t="s">
        <v>12</v>
      </c>
      <c r="I10" s="24">
        <f t="shared" si="1"/>
        <v>0.295577634</v>
      </c>
      <c r="L10" s="9"/>
    </row>
    <row r="11">
      <c r="A11" s="10" t="s">
        <v>12</v>
      </c>
      <c r="B11" s="25">
        <v>0.293387436151504</v>
      </c>
      <c r="C11" s="25">
        <v>0.297314694166183</v>
      </c>
      <c r="D11" s="26">
        <v>0.29603077173233</v>
      </c>
      <c r="E11" s="4">
        <f>STDEV(B11:D11)</f>
        <v>0.002002458294</v>
      </c>
      <c r="F11" s="19">
        <f>E11/I10</f>
        <v>0.006774728748</v>
      </c>
      <c r="H11" s="10" t="s">
        <v>13</v>
      </c>
      <c r="I11" s="24">
        <f t="shared" si="1"/>
        <v>0.2907663385</v>
      </c>
      <c r="L11" s="9"/>
    </row>
    <row r="12">
      <c r="A12" s="10" t="s">
        <v>13</v>
      </c>
      <c r="B12" s="25">
        <v>0.28884083032608</v>
      </c>
      <c r="C12" s="25">
        <v>0.292727768421173</v>
      </c>
      <c r="D12" s="26">
        <v>0.290730416774749</v>
      </c>
      <c r="E12" s="13" t="s">
        <v>9</v>
      </c>
      <c r="H12" s="10" t="s">
        <v>14</v>
      </c>
      <c r="I12" s="24">
        <f t="shared" si="1"/>
        <v>0.3368121068</v>
      </c>
    </row>
    <row r="13">
      <c r="A13" s="10" t="s">
        <v>14</v>
      </c>
      <c r="B13" s="25">
        <v>0.331430315971374</v>
      </c>
      <c r="C13" s="25">
        <v>0.338411235809326</v>
      </c>
      <c r="D13" s="26">
        <v>0.340594768524169</v>
      </c>
      <c r="E13" s="20">
        <f>E11/SQRT(3)</f>
        <v>0.001156119835</v>
      </c>
      <c r="H13" s="10" t="s">
        <v>15</v>
      </c>
      <c r="I13" s="24">
        <f t="shared" si="1"/>
        <v>0.3522535622</v>
      </c>
    </row>
    <row r="14">
      <c r="A14" s="10" t="s">
        <v>15</v>
      </c>
      <c r="B14" s="25">
        <v>0.344584029912948</v>
      </c>
      <c r="C14" s="25">
        <v>0.355318188667297</v>
      </c>
      <c r="D14" s="26">
        <v>0.356858468055725</v>
      </c>
      <c r="H14" s="10" t="s">
        <v>16</v>
      </c>
      <c r="I14" s="24">
        <f t="shared" si="1"/>
        <v>0.3903714144</v>
      </c>
    </row>
    <row r="15">
      <c r="A15" s="10" t="s">
        <v>16</v>
      </c>
      <c r="B15" s="25">
        <v>0.379328737258911</v>
      </c>
      <c r="C15" s="25">
        <v>0.392780200242996</v>
      </c>
      <c r="D15" s="26">
        <v>0.399005305767059</v>
      </c>
      <c r="H15" s="10" t="s">
        <v>17</v>
      </c>
      <c r="I15" s="24">
        <f t="shared" si="1"/>
        <v>0.4522550106</v>
      </c>
    </row>
    <row r="16">
      <c r="A16" s="10" t="s">
        <v>17</v>
      </c>
      <c r="B16" s="25">
        <v>0.473678708076477</v>
      </c>
      <c r="C16" s="25">
        <v>0.465708136558532</v>
      </c>
      <c r="D16" s="26">
        <v>0.417378187179565</v>
      </c>
      <c r="H16" s="10" t="s">
        <v>8</v>
      </c>
      <c r="I16" s="27">
        <f t="shared" si="1"/>
        <v>0.005659722222</v>
      </c>
    </row>
    <row r="17">
      <c r="A17" s="10" t="s">
        <v>8</v>
      </c>
      <c r="B17" s="17">
        <v>0.0060648148148148145</v>
      </c>
      <c r="C17" s="17">
        <v>0.005462962962962963</v>
      </c>
      <c r="D17" s="18">
        <v>0.005451388888888889</v>
      </c>
    </row>
    <row r="18">
      <c r="A18" s="28"/>
    </row>
    <row r="19">
      <c r="A19" s="28"/>
    </row>
    <row r="21">
      <c r="A21" s="4"/>
    </row>
    <row r="22">
      <c r="A22" s="1" t="s">
        <v>0</v>
      </c>
      <c r="B22" s="2"/>
      <c r="C22" s="2"/>
      <c r="D22" s="2"/>
      <c r="E22" s="2"/>
      <c r="F22" s="2"/>
      <c r="G22" s="3"/>
    </row>
    <row r="23">
      <c r="A23" s="5"/>
      <c r="B23" s="6" t="s">
        <v>2</v>
      </c>
      <c r="C23" s="6" t="s">
        <v>3</v>
      </c>
      <c r="D23" s="6" t="s">
        <v>4</v>
      </c>
      <c r="E23" s="6"/>
      <c r="F23" s="6"/>
      <c r="G23" s="6" t="s">
        <v>18</v>
      </c>
    </row>
    <row r="24">
      <c r="A24" s="10" t="s">
        <v>19</v>
      </c>
      <c r="B24" s="29">
        <v>586.839052133498</v>
      </c>
      <c r="C24" s="29">
        <v>580.815829031186</v>
      </c>
      <c r="D24" s="30">
        <v>584.598759683192</v>
      </c>
      <c r="E24" s="31"/>
      <c r="F24" s="31"/>
      <c r="G24" s="8">
        <f>Average(B3:D3)</f>
        <v>584.0845469</v>
      </c>
    </row>
    <row r="25">
      <c r="A25" s="14" t="s">
        <v>8</v>
      </c>
      <c r="B25" s="16">
        <v>0.015231481481481481</v>
      </c>
      <c r="C25" s="17">
        <v>0.015393518518518518</v>
      </c>
      <c r="D25" s="18">
        <v>0.015277777777777777</v>
      </c>
      <c r="E25" s="31"/>
      <c r="F25" s="31"/>
      <c r="G25" s="15">
        <f>AVERAGE(B4:D4)</f>
        <v>0.01530092593</v>
      </c>
    </row>
    <row r="26">
      <c r="A26" s="1" t="s">
        <v>10</v>
      </c>
      <c r="B26" s="2"/>
      <c r="C26" s="2"/>
      <c r="D26" s="2"/>
      <c r="E26" s="2"/>
      <c r="F26" s="2"/>
      <c r="G26" s="3"/>
    </row>
    <row r="27">
      <c r="A27" s="21"/>
      <c r="B27" s="10" t="s">
        <v>2</v>
      </c>
      <c r="C27" s="10" t="s">
        <v>3</v>
      </c>
      <c r="D27" s="10" t="s">
        <v>4</v>
      </c>
      <c r="E27" s="6"/>
      <c r="F27" s="6"/>
      <c r="G27" s="6" t="s">
        <v>18</v>
      </c>
    </row>
    <row r="28">
      <c r="A28" s="10" t="s">
        <v>11</v>
      </c>
      <c r="B28" s="13">
        <v>1745.13267069692</v>
      </c>
      <c r="C28" s="13">
        <v>1722.08104761152</v>
      </c>
      <c r="D28" s="23">
        <v>1729.54992821809</v>
      </c>
      <c r="E28" s="32"/>
      <c r="F28" s="32"/>
      <c r="G28" s="22">
        <f t="shared" ref="G28:G35" si="2">AVERAGE(B10:D10)</f>
        <v>1732.254549</v>
      </c>
    </row>
    <row r="29">
      <c r="A29" s="10" t="s">
        <v>12</v>
      </c>
      <c r="B29" s="25">
        <v>0.293387436151504</v>
      </c>
      <c r="C29" s="25">
        <v>0.297314694166183</v>
      </c>
      <c r="D29" s="26">
        <v>0.29603077173233</v>
      </c>
      <c r="E29" s="32"/>
      <c r="F29" s="32"/>
      <c r="G29" s="24">
        <f t="shared" si="2"/>
        <v>0.295577634</v>
      </c>
    </row>
    <row r="30">
      <c r="A30" s="10" t="s">
        <v>13</v>
      </c>
      <c r="B30" s="25">
        <v>0.28884083032608</v>
      </c>
      <c r="C30" s="25">
        <v>0.292727768421173</v>
      </c>
      <c r="D30" s="26">
        <v>0.290730416774749</v>
      </c>
      <c r="E30" s="32"/>
      <c r="F30" s="32"/>
      <c r="G30" s="24">
        <f t="shared" si="2"/>
        <v>0.2907663385</v>
      </c>
    </row>
    <row r="31">
      <c r="A31" s="10" t="s">
        <v>14</v>
      </c>
      <c r="B31" s="25">
        <v>0.331430315971374</v>
      </c>
      <c r="C31" s="25">
        <v>0.338411235809326</v>
      </c>
      <c r="D31" s="26">
        <v>0.340594768524169</v>
      </c>
      <c r="E31" s="32"/>
      <c r="F31" s="32"/>
      <c r="G31" s="24">
        <f t="shared" si="2"/>
        <v>0.3368121068</v>
      </c>
    </row>
    <row r="32">
      <c r="A32" s="10" t="s">
        <v>15</v>
      </c>
      <c r="B32" s="25">
        <v>0.344584029912948</v>
      </c>
      <c r="C32" s="25">
        <v>0.355318188667297</v>
      </c>
      <c r="D32" s="26">
        <v>0.356858468055725</v>
      </c>
      <c r="E32" s="32"/>
      <c r="F32" s="32"/>
      <c r="G32" s="24">
        <f t="shared" si="2"/>
        <v>0.3522535622</v>
      </c>
    </row>
    <row r="33">
      <c r="A33" s="10" t="s">
        <v>16</v>
      </c>
      <c r="B33" s="25">
        <v>0.379328737258911</v>
      </c>
      <c r="C33" s="25">
        <v>0.392780200242996</v>
      </c>
      <c r="D33" s="26">
        <v>0.399005305767059</v>
      </c>
      <c r="E33" s="32"/>
      <c r="F33" s="32"/>
      <c r="G33" s="24">
        <f t="shared" si="2"/>
        <v>0.3903714144</v>
      </c>
    </row>
    <row r="34">
      <c r="A34" s="10" t="s">
        <v>17</v>
      </c>
      <c r="B34" s="25">
        <v>0.473678708076477</v>
      </c>
      <c r="C34" s="25">
        <v>0.465708136558532</v>
      </c>
      <c r="D34" s="26">
        <v>0.417378187179565</v>
      </c>
      <c r="E34" s="32"/>
      <c r="F34" s="32"/>
      <c r="G34" s="24">
        <f t="shared" si="2"/>
        <v>0.4522550106</v>
      </c>
    </row>
    <row r="35">
      <c r="A35" s="10" t="s">
        <v>8</v>
      </c>
      <c r="B35" s="33">
        <v>0.0060648148148148145</v>
      </c>
      <c r="C35" s="33">
        <v>0.005462962962962963</v>
      </c>
      <c r="D35" s="34">
        <v>0.005451388888888889</v>
      </c>
      <c r="E35" s="35"/>
      <c r="F35" s="35"/>
      <c r="G35" s="15">
        <f t="shared" si="2"/>
        <v>0.005659722222</v>
      </c>
    </row>
  </sheetData>
  <mergeCells count="6">
    <mergeCell ref="A1:D1"/>
    <mergeCell ref="H1:I1"/>
    <mergeCell ref="A8:D8"/>
    <mergeCell ref="H8:I8"/>
    <mergeCell ref="A22:G22"/>
    <mergeCell ref="A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9.43"/>
    <col customWidth="1" min="3" max="3" width="20.29"/>
    <col customWidth="1" min="4" max="4" width="20.43"/>
    <col customWidth="1" min="5" max="7" width="15.43"/>
    <col customWidth="1" min="8" max="8" width="20.71"/>
    <col customWidth="1" min="9" max="9" width="16.57"/>
    <col customWidth="1" min="10" max="10" width="18.57"/>
    <col customWidth="1" min="11" max="12" width="18.14"/>
    <col customWidth="1" min="13" max="13" width="16.86"/>
  </cols>
  <sheetData>
    <row r="1">
      <c r="A1" s="1" t="s">
        <v>0</v>
      </c>
      <c r="B1" s="2"/>
      <c r="C1" s="2"/>
      <c r="D1" s="3"/>
      <c r="E1" s="4"/>
      <c r="F1" s="4"/>
      <c r="G1" s="4"/>
      <c r="H1" s="1" t="s">
        <v>1</v>
      </c>
      <c r="I1" s="3"/>
      <c r="J1" s="4"/>
      <c r="K1" s="1" t="s">
        <v>0</v>
      </c>
      <c r="L1" s="3"/>
    </row>
    <row r="2">
      <c r="A2" s="5"/>
      <c r="B2" s="6" t="s">
        <v>2</v>
      </c>
      <c r="C2" s="6" t="s">
        <v>3</v>
      </c>
      <c r="D2" s="6" t="s">
        <v>4</v>
      </c>
      <c r="E2" s="13" t="s">
        <v>6</v>
      </c>
      <c r="F2" s="13" t="s">
        <v>7</v>
      </c>
      <c r="G2" s="4"/>
      <c r="H2" s="7" t="s">
        <v>5</v>
      </c>
      <c r="I2" s="36">
        <f t="shared" ref="I2:I3" si="1">AVERAGE(B3:D3)</f>
        <v>457.7089799</v>
      </c>
      <c r="K2" s="7" t="s">
        <v>5</v>
      </c>
      <c r="L2" s="36">
        <f t="shared" ref="L2:L3" si="2">I2</f>
        <v>457.7089799</v>
      </c>
    </row>
    <row r="3">
      <c r="A3" s="10" t="s">
        <v>5</v>
      </c>
      <c r="B3" s="13">
        <v>458.787466603748</v>
      </c>
      <c r="C3" s="13">
        <v>456.468094888109</v>
      </c>
      <c r="D3" s="23">
        <v>457.871378247452</v>
      </c>
      <c r="E3" s="4">
        <f>STDEV(B3:D3)</f>
        <v>1.168182864</v>
      </c>
      <c r="F3" s="19">
        <f>E3/I2</f>
        <v>0.002552239338</v>
      </c>
      <c r="G3" s="4"/>
      <c r="H3" s="14" t="s">
        <v>8</v>
      </c>
      <c r="I3" s="15">
        <f t="shared" si="1"/>
        <v>0.01979938272</v>
      </c>
      <c r="K3" s="14" t="s">
        <v>8</v>
      </c>
      <c r="L3" s="15">
        <f t="shared" si="2"/>
        <v>0.01979938272</v>
      </c>
    </row>
    <row r="4">
      <c r="A4" s="14" t="s">
        <v>8</v>
      </c>
      <c r="B4" s="37">
        <v>0.01982638888888889</v>
      </c>
      <c r="C4" s="38">
        <v>0.01980324074074074</v>
      </c>
      <c r="D4" s="39">
        <v>0.01976851851851852</v>
      </c>
      <c r="E4" s="13" t="s">
        <v>9</v>
      </c>
      <c r="K4" s="4" t="s">
        <v>10</v>
      </c>
      <c r="L4" s="4"/>
    </row>
    <row r="5">
      <c r="E5" s="20">
        <f>E3/SQRT(3)</f>
        <v>0.6744506908</v>
      </c>
      <c r="K5" s="4" t="s">
        <v>11</v>
      </c>
      <c r="L5" s="20">
        <f t="shared" ref="L5:L12" si="3">I9</f>
        <v>1065.3605</v>
      </c>
    </row>
    <row r="6">
      <c r="A6" s="4"/>
      <c r="B6" s="4"/>
      <c r="C6" s="4"/>
      <c r="D6" s="4"/>
      <c r="K6" s="4" t="s">
        <v>12</v>
      </c>
      <c r="L6" s="9">
        <f t="shared" si="3"/>
        <v>0.4806473735</v>
      </c>
    </row>
    <row r="7">
      <c r="A7" s="4"/>
      <c r="B7" s="4"/>
      <c r="C7" s="4"/>
      <c r="D7" s="4"/>
      <c r="E7" s="4"/>
      <c r="F7" s="4"/>
      <c r="G7" s="4"/>
      <c r="H7" s="4"/>
      <c r="K7" s="4" t="s">
        <v>13</v>
      </c>
      <c r="L7" s="9">
        <f t="shared" si="3"/>
        <v>0.4767717719</v>
      </c>
    </row>
    <row r="8">
      <c r="A8" s="1" t="s">
        <v>10</v>
      </c>
      <c r="B8" s="2"/>
      <c r="C8" s="2"/>
      <c r="D8" s="3"/>
      <c r="E8" s="4"/>
      <c r="F8" s="4"/>
      <c r="G8" s="4"/>
      <c r="H8" s="1" t="s">
        <v>1</v>
      </c>
      <c r="I8" s="3"/>
      <c r="K8" s="4" t="s">
        <v>14</v>
      </c>
      <c r="L8" s="9">
        <f t="shared" si="3"/>
        <v>0.5373802781</v>
      </c>
    </row>
    <row r="9">
      <c r="A9" s="21"/>
      <c r="B9" s="10" t="s">
        <v>2</v>
      </c>
      <c r="C9" s="10" t="s">
        <v>3</v>
      </c>
      <c r="D9" s="10" t="s">
        <v>4</v>
      </c>
      <c r="E9" s="13" t="s">
        <v>6</v>
      </c>
      <c r="F9" s="13" t="s">
        <v>7</v>
      </c>
      <c r="H9" s="10" t="s">
        <v>11</v>
      </c>
      <c r="I9" s="22">
        <f t="shared" ref="I9:I16" si="4">AVERAGE(B10:D10)</f>
        <v>1065.3605</v>
      </c>
      <c r="K9" s="4" t="s">
        <v>15</v>
      </c>
      <c r="L9" s="9">
        <f t="shared" si="3"/>
        <v>0.5606918752</v>
      </c>
    </row>
    <row r="10">
      <c r="A10" s="10" t="s">
        <v>11</v>
      </c>
      <c r="B10" s="13">
        <v>1048.7518164825</v>
      </c>
      <c r="C10" s="13">
        <v>1073.46799626923</v>
      </c>
      <c r="D10" s="23">
        <v>1073.8616862937</v>
      </c>
      <c r="E10" s="4">
        <f>STDEV(B10:D10)</f>
        <v>14.38488847</v>
      </c>
      <c r="F10" s="19">
        <f>E10/I9</f>
        <v>0.01350236701</v>
      </c>
      <c r="H10" s="10" t="s">
        <v>12</v>
      </c>
      <c r="I10" s="22">
        <f t="shared" si="4"/>
        <v>0.4806473735</v>
      </c>
      <c r="K10" s="4" t="s">
        <v>16</v>
      </c>
      <c r="L10" s="9">
        <f t="shared" si="3"/>
        <v>0.6419267058</v>
      </c>
    </row>
    <row r="11">
      <c r="A11" s="10" t="s">
        <v>12</v>
      </c>
      <c r="B11" s="13">
        <v>0.488199392795562</v>
      </c>
      <c r="C11" s="13">
        <v>0.476958793163299</v>
      </c>
      <c r="D11" s="23">
        <v>0.4767839345932</v>
      </c>
      <c r="E11" s="13" t="s">
        <v>9</v>
      </c>
      <c r="H11" s="10" t="s">
        <v>13</v>
      </c>
      <c r="I11" s="22">
        <f t="shared" si="4"/>
        <v>0.4767717719</v>
      </c>
      <c r="K11" s="4" t="s">
        <v>17</v>
      </c>
      <c r="L11" s="9">
        <f t="shared" si="3"/>
        <v>0.7967740297</v>
      </c>
    </row>
    <row r="12">
      <c r="A12" s="10" t="s">
        <v>13</v>
      </c>
      <c r="B12" s="13">
        <v>0.481572687625885</v>
      </c>
      <c r="C12" s="13">
        <v>0.473740816116333</v>
      </c>
      <c r="D12" s="23">
        <v>0.475001811981201</v>
      </c>
      <c r="E12" s="20">
        <f>E10/SQRT(3)</f>
        <v>8.305119228</v>
      </c>
      <c r="H12" s="10" t="s">
        <v>14</v>
      </c>
      <c r="I12" s="22">
        <f t="shared" si="4"/>
        <v>0.5373802781</v>
      </c>
      <c r="K12" s="4" t="s">
        <v>8</v>
      </c>
      <c r="L12" s="40">
        <f t="shared" si="3"/>
        <v>0.008773148148</v>
      </c>
    </row>
    <row r="13">
      <c r="A13" s="10" t="s">
        <v>14</v>
      </c>
      <c r="B13" s="13">
        <v>0.551598858833312</v>
      </c>
      <c r="C13" s="13">
        <v>0.530901432037353</v>
      </c>
      <c r="D13" s="23">
        <v>0.529640543460846</v>
      </c>
      <c r="H13" s="10" t="s">
        <v>15</v>
      </c>
      <c r="I13" s="22">
        <f t="shared" si="4"/>
        <v>0.5606918752</v>
      </c>
    </row>
    <row r="14">
      <c r="A14" s="10" t="s">
        <v>15</v>
      </c>
      <c r="B14" s="13">
        <v>0.582798397541046</v>
      </c>
      <c r="C14" s="13">
        <v>0.55131447315216</v>
      </c>
      <c r="D14" s="23">
        <v>0.547962754964828</v>
      </c>
      <c r="H14" s="10" t="s">
        <v>16</v>
      </c>
      <c r="I14" s="22">
        <f t="shared" si="4"/>
        <v>0.6419267058</v>
      </c>
    </row>
    <row r="15">
      <c r="A15" s="10" t="s">
        <v>16</v>
      </c>
      <c r="B15" s="13">
        <v>0.723425480127334</v>
      </c>
      <c r="C15" s="13">
        <v>0.600044515132904</v>
      </c>
      <c r="D15" s="23">
        <v>0.60231012225151</v>
      </c>
      <c r="H15" s="10" t="s">
        <v>17</v>
      </c>
      <c r="I15" s="22">
        <f t="shared" si="4"/>
        <v>0.7967740297</v>
      </c>
    </row>
    <row r="16">
      <c r="A16" s="10" t="s">
        <v>17</v>
      </c>
      <c r="B16" s="13">
        <v>1.07976877689361</v>
      </c>
      <c r="C16" s="13">
        <v>0.655635476112365</v>
      </c>
      <c r="D16" s="23">
        <v>0.65491783618927</v>
      </c>
      <c r="H16" s="10" t="s">
        <v>8</v>
      </c>
      <c r="I16" s="27">
        <f t="shared" si="4"/>
        <v>0.008773148148</v>
      </c>
    </row>
    <row r="17">
      <c r="A17" s="10" t="s">
        <v>8</v>
      </c>
      <c r="B17" s="37">
        <v>0.00912037037037037</v>
      </c>
      <c r="C17" s="38">
        <v>0.008611111111111111</v>
      </c>
      <c r="D17" s="39">
        <v>0.008587962962962962</v>
      </c>
    </row>
    <row r="21">
      <c r="A21" s="4"/>
    </row>
    <row r="22">
      <c r="A22" s="4"/>
    </row>
    <row r="23">
      <c r="A23" s="1" t="s">
        <v>0</v>
      </c>
      <c r="B23" s="2"/>
      <c r="C23" s="2"/>
      <c r="D23" s="2"/>
      <c r="E23" s="3"/>
      <c r="F23" s="41"/>
      <c r="G23" s="41"/>
    </row>
    <row r="24">
      <c r="A24" s="5"/>
      <c r="B24" s="6" t="s">
        <v>2</v>
      </c>
      <c r="C24" s="6" t="s">
        <v>3</v>
      </c>
      <c r="D24" s="6" t="s">
        <v>4</v>
      </c>
      <c r="E24" s="6" t="s">
        <v>18</v>
      </c>
      <c r="F24" s="28"/>
      <c r="G24" s="28"/>
    </row>
    <row r="25">
      <c r="A25" s="10" t="s">
        <v>19</v>
      </c>
      <c r="B25" s="13">
        <v>458.787466603748</v>
      </c>
      <c r="C25" s="13">
        <v>456.468094888109</v>
      </c>
      <c r="D25" s="23">
        <v>457.871378247452</v>
      </c>
      <c r="E25" s="36">
        <f t="shared" ref="E25:E26" si="5">AVERAGE(B3:D3)</f>
        <v>457.7089799</v>
      </c>
    </row>
    <row r="26">
      <c r="A26" s="14" t="s">
        <v>8</v>
      </c>
      <c r="B26" s="37">
        <v>0.01982638888888889</v>
      </c>
      <c r="C26" s="38">
        <v>0.01980324074074074</v>
      </c>
      <c r="D26" s="39">
        <v>0.01976851851851852</v>
      </c>
      <c r="E26" s="15">
        <f t="shared" si="5"/>
        <v>0.01979938272</v>
      </c>
    </row>
    <row r="27">
      <c r="A27" s="1" t="s">
        <v>10</v>
      </c>
      <c r="B27" s="2"/>
      <c r="C27" s="2"/>
      <c r="D27" s="2"/>
      <c r="E27" s="3"/>
      <c r="F27" s="41"/>
      <c r="G27" s="41"/>
    </row>
    <row r="28">
      <c r="A28" s="21"/>
      <c r="B28" s="10" t="s">
        <v>2</v>
      </c>
      <c r="C28" s="10" t="s">
        <v>3</v>
      </c>
      <c r="D28" s="10" t="s">
        <v>4</v>
      </c>
      <c r="E28" s="6" t="s">
        <v>18</v>
      </c>
      <c r="F28" s="28"/>
      <c r="G28" s="28"/>
    </row>
    <row r="29">
      <c r="A29" s="10" t="s">
        <v>11</v>
      </c>
      <c r="B29" s="13">
        <v>1048.7518164825</v>
      </c>
      <c r="C29" s="13">
        <v>1073.46799626923</v>
      </c>
      <c r="D29" s="23">
        <v>1073.8616862937</v>
      </c>
      <c r="E29" s="22">
        <f t="shared" ref="E29:E36" si="6">AVERAGE(B10:D10)</f>
        <v>1065.3605</v>
      </c>
    </row>
    <row r="30">
      <c r="A30" s="10" t="s">
        <v>12</v>
      </c>
      <c r="B30" s="13">
        <v>0.488199392795562</v>
      </c>
      <c r="C30" s="13">
        <v>0.476958793163299</v>
      </c>
      <c r="D30" s="23">
        <v>0.4767839345932</v>
      </c>
      <c r="E30" s="22">
        <f t="shared" si="6"/>
        <v>0.4806473735</v>
      </c>
    </row>
    <row r="31">
      <c r="A31" s="10" t="s">
        <v>13</v>
      </c>
      <c r="B31" s="13">
        <v>0.481572687625885</v>
      </c>
      <c r="C31" s="13">
        <v>0.473740816116333</v>
      </c>
      <c r="D31" s="23">
        <v>0.475001811981201</v>
      </c>
      <c r="E31" s="22">
        <f t="shared" si="6"/>
        <v>0.4767717719</v>
      </c>
    </row>
    <row r="32">
      <c r="A32" s="10" t="s">
        <v>14</v>
      </c>
      <c r="B32" s="13">
        <v>0.551598858833312</v>
      </c>
      <c r="C32" s="13">
        <v>0.530901432037353</v>
      </c>
      <c r="D32" s="23">
        <v>0.529640543460846</v>
      </c>
      <c r="E32" s="22">
        <f t="shared" si="6"/>
        <v>0.5373802781</v>
      </c>
    </row>
    <row r="33">
      <c r="A33" s="10" t="s">
        <v>15</v>
      </c>
      <c r="B33" s="13">
        <v>0.582798397541046</v>
      </c>
      <c r="C33" s="13">
        <v>0.55131447315216</v>
      </c>
      <c r="D33" s="23">
        <v>0.547962754964828</v>
      </c>
      <c r="E33" s="22">
        <f t="shared" si="6"/>
        <v>0.5606918752</v>
      </c>
    </row>
    <row r="34">
      <c r="A34" s="10" t="s">
        <v>16</v>
      </c>
      <c r="B34" s="13">
        <v>0.723425480127334</v>
      </c>
      <c r="C34" s="13">
        <v>0.600044515132904</v>
      </c>
      <c r="D34" s="23">
        <v>0.60231012225151</v>
      </c>
      <c r="E34" s="22">
        <f t="shared" si="6"/>
        <v>0.6419267058</v>
      </c>
    </row>
    <row r="35">
      <c r="A35" s="10" t="s">
        <v>17</v>
      </c>
      <c r="B35" s="13">
        <v>1.07976877689361</v>
      </c>
      <c r="C35" s="13">
        <v>0.655635476112365</v>
      </c>
      <c r="D35" s="23">
        <v>0.65491783618927</v>
      </c>
      <c r="E35" s="22">
        <f t="shared" si="6"/>
        <v>0.7967740297</v>
      </c>
    </row>
    <row r="36">
      <c r="A36" s="10" t="s">
        <v>8</v>
      </c>
      <c r="B36" s="37">
        <v>0.00912037037037037</v>
      </c>
      <c r="C36" s="38">
        <v>0.008611111111111111</v>
      </c>
      <c r="D36" s="39">
        <v>0.008587962962962962</v>
      </c>
      <c r="E36" s="15">
        <f t="shared" si="6"/>
        <v>0.008773148148</v>
      </c>
    </row>
  </sheetData>
  <mergeCells count="7">
    <mergeCell ref="A1:D1"/>
    <mergeCell ref="H1:I1"/>
    <mergeCell ref="K1:L1"/>
    <mergeCell ref="A8:D8"/>
    <mergeCell ref="H8:I8"/>
    <mergeCell ref="A23:E23"/>
    <mergeCell ref="A27:E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9.43"/>
    <col customWidth="1" min="3" max="3" width="20.29"/>
    <col customWidth="1" min="4" max="4" width="20.43"/>
    <col customWidth="1" min="8" max="8" width="20.71"/>
    <col customWidth="1" min="9" max="9" width="16.57"/>
    <col customWidth="1" min="10" max="10" width="18.57"/>
    <col customWidth="1" min="11" max="12" width="18.14"/>
    <col customWidth="1" min="13" max="13" width="16.86"/>
  </cols>
  <sheetData>
    <row r="1">
      <c r="A1" s="1" t="s">
        <v>20</v>
      </c>
      <c r="B1" s="2"/>
      <c r="C1" s="2"/>
      <c r="D1" s="3"/>
      <c r="E1" s="4"/>
      <c r="F1" s="4"/>
      <c r="G1" s="4"/>
      <c r="H1" s="1" t="s">
        <v>1</v>
      </c>
      <c r="I1" s="3"/>
      <c r="J1" s="4"/>
      <c r="K1" s="4"/>
    </row>
    <row r="2">
      <c r="A2" s="5"/>
      <c r="B2" s="6" t="s">
        <v>2</v>
      </c>
      <c r="C2" s="6" t="s">
        <v>3</v>
      </c>
      <c r="D2" s="6" t="s">
        <v>4</v>
      </c>
      <c r="E2" s="13" t="s">
        <v>6</v>
      </c>
      <c r="F2" s="13" t="s">
        <v>7</v>
      </c>
      <c r="G2" s="4"/>
      <c r="H2" s="7" t="s">
        <v>5</v>
      </c>
      <c r="I2" s="36">
        <f t="shared" ref="I2:I3" si="1">AVERAGE(B3:D3)</f>
        <v>218.6524753</v>
      </c>
    </row>
    <row r="3">
      <c r="A3" s="10" t="s">
        <v>5</v>
      </c>
      <c r="B3" s="42">
        <v>218.909659586532</v>
      </c>
      <c r="C3" s="42">
        <v>221.524663408278</v>
      </c>
      <c r="D3" s="43">
        <v>215.52310289618</v>
      </c>
      <c r="E3" s="4">
        <f>STDEV(B3:D3)</f>
        <v>3.009034723</v>
      </c>
      <c r="F3" s="19">
        <f>E3/I2</f>
        <v>0.01376172266</v>
      </c>
      <c r="G3" s="4"/>
      <c r="H3" s="14" t="s">
        <v>8</v>
      </c>
      <c r="I3" s="15">
        <f t="shared" si="1"/>
        <v>0.03975308642</v>
      </c>
    </row>
    <row r="4">
      <c r="A4" s="14" t="s">
        <v>8</v>
      </c>
      <c r="B4" s="44">
        <v>0.03671296296296296</v>
      </c>
      <c r="C4" s="44">
        <v>0.0409375</v>
      </c>
      <c r="D4" s="45">
        <v>0.041608796296296297</v>
      </c>
      <c r="E4" s="13" t="s">
        <v>9</v>
      </c>
    </row>
    <row r="5">
      <c r="E5" s="20">
        <f>E3/SQRT(3)</f>
        <v>1.737267007</v>
      </c>
    </row>
    <row r="6">
      <c r="A6" s="4"/>
      <c r="B6" s="4"/>
      <c r="C6" s="4"/>
      <c r="D6" s="4"/>
    </row>
    <row r="7">
      <c r="A7" s="4"/>
      <c r="B7" s="4"/>
      <c r="C7" s="4"/>
      <c r="D7" s="4"/>
      <c r="E7" s="4"/>
      <c r="F7" s="4"/>
      <c r="G7" s="4"/>
      <c r="H7" s="4"/>
    </row>
    <row r="8">
      <c r="A8" s="1" t="s">
        <v>21</v>
      </c>
      <c r="B8" s="2"/>
      <c r="C8" s="2"/>
      <c r="D8" s="3"/>
      <c r="E8" s="4"/>
      <c r="F8" s="4"/>
      <c r="G8" s="4"/>
      <c r="H8" s="1" t="s">
        <v>1</v>
      </c>
      <c r="I8" s="3"/>
    </row>
    <row r="9">
      <c r="A9" s="21"/>
      <c r="B9" s="10" t="s">
        <v>2</v>
      </c>
      <c r="C9" s="10" t="s">
        <v>3</v>
      </c>
      <c r="D9" s="10" t="s">
        <v>4</v>
      </c>
      <c r="E9" s="13" t="s">
        <v>6</v>
      </c>
      <c r="F9" s="13" t="s">
        <v>7</v>
      </c>
      <c r="H9" s="10" t="s">
        <v>11</v>
      </c>
      <c r="I9" s="22">
        <f t="shared" ref="I9:I16" si="2">AVERAGE(B10:D10)</f>
        <v>1165.491744</v>
      </c>
      <c r="K9" s="9">
        <f t="shared" ref="K9:K17" si="3">I9</f>
        <v>1165.491744</v>
      </c>
    </row>
    <row r="10">
      <c r="A10" s="10" t="s">
        <v>11</v>
      </c>
      <c r="B10" s="46">
        <v>1146.64570283706</v>
      </c>
      <c r="C10" s="46">
        <v>1190.2972547673</v>
      </c>
      <c r="D10" s="47">
        <v>1159.53227402344</v>
      </c>
      <c r="E10" s="4">
        <f>STDEV(B10:D10)</f>
        <v>22.42768283</v>
      </c>
      <c r="F10" s="19">
        <f>E10/I9</f>
        <v>0.01924310743</v>
      </c>
      <c r="H10" s="10" t="s">
        <v>12</v>
      </c>
      <c r="I10" s="22">
        <f t="shared" si="2"/>
        <v>0.4394072654</v>
      </c>
      <c r="K10" s="9">
        <f t="shared" si="3"/>
        <v>0.4394072654</v>
      </c>
    </row>
    <row r="11">
      <c r="A11" s="10" t="s">
        <v>12</v>
      </c>
      <c r="B11" s="46">
        <v>0.446519791364669</v>
      </c>
      <c r="C11" s="46">
        <v>0.430144653320312</v>
      </c>
      <c r="D11" s="47">
        <v>0.441557351589202</v>
      </c>
      <c r="E11" s="13" t="s">
        <v>9</v>
      </c>
      <c r="H11" s="10" t="s">
        <v>13</v>
      </c>
      <c r="I11" s="22">
        <f t="shared" si="2"/>
        <v>0.4353454113</v>
      </c>
      <c r="K11" s="9">
        <f t="shared" si="3"/>
        <v>0.4353454113</v>
      </c>
    </row>
    <row r="12">
      <c r="A12" s="10" t="s">
        <v>13</v>
      </c>
      <c r="B12" s="46">
        <v>0.443727791309356</v>
      </c>
      <c r="C12" s="46">
        <v>0.425532281398773</v>
      </c>
      <c r="D12" s="47">
        <v>0.436776161193847</v>
      </c>
      <c r="E12" s="20">
        <f>E10/SQRT(3)</f>
        <v>12.94862872</v>
      </c>
      <c r="H12" s="10" t="s">
        <v>14</v>
      </c>
      <c r="I12" s="22">
        <f t="shared" si="2"/>
        <v>0.4939741095</v>
      </c>
      <c r="K12" s="9">
        <f t="shared" si="3"/>
        <v>0.4939741095</v>
      </c>
    </row>
    <row r="13">
      <c r="A13" s="10" t="s">
        <v>14</v>
      </c>
      <c r="B13" s="46">
        <v>0.501907765865325</v>
      </c>
      <c r="C13" s="46">
        <v>0.483053934574127</v>
      </c>
      <c r="D13" s="47">
        <v>0.496960628032684</v>
      </c>
      <c r="H13" s="10" t="s">
        <v>15</v>
      </c>
      <c r="I13" s="22">
        <f t="shared" si="2"/>
        <v>0.5128665825</v>
      </c>
      <c r="K13" s="9">
        <f t="shared" si="3"/>
        <v>0.5128665825</v>
      </c>
    </row>
    <row r="14">
      <c r="A14" s="10" t="s">
        <v>15</v>
      </c>
      <c r="B14" s="46">
        <v>0.520187884569167</v>
      </c>
      <c r="C14" s="46">
        <v>0.501600354909896</v>
      </c>
      <c r="D14" s="47">
        <v>0.516811507940292</v>
      </c>
      <c r="H14" s="10" t="s">
        <v>16</v>
      </c>
      <c r="I14" s="22">
        <f t="shared" si="2"/>
        <v>0.565925889</v>
      </c>
      <c r="K14" s="9">
        <f t="shared" si="3"/>
        <v>0.565925889</v>
      </c>
    </row>
    <row r="15">
      <c r="A15" s="10" t="s">
        <v>16</v>
      </c>
      <c r="B15" s="46">
        <v>0.568379802703857</v>
      </c>
      <c r="C15" s="46">
        <v>0.557560753822326</v>
      </c>
      <c r="D15" s="47">
        <v>0.571837110519409</v>
      </c>
      <c r="H15" s="10" t="s">
        <v>17</v>
      </c>
      <c r="I15" s="22">
        <f t="shared" si="2"/>
        <v>0.6596933603</v>
      </c>
      <c r="K15" s="9">
        <f t="shared" si="3"/>
        <v>0.6596933603</v>
      </c>
    </row>
    <row r="16">
      <c r="A16" s="10" t="s">
        <v>17</v>
      </c>
      <c r="B16" s="42">
        <v>0.616565585136413</v>
      </c>
      <c r="C16" s="42">
        <v>0.605917572975158</v>
      </c>
      <c r="D16" s="43">
        <v>0.75659692287445</v>
      </c>
      <c r="H16" s="10" t="s">
        <v>8</v>
      </c>
      <c r="I16" s="27">
        <f t="shared" si="2"/>
        <v>0.008032407407</v>
      </c>
      <c r="K16" s="40">
        <f t="shared" si="3"/>
        <v>0.008032407407</v>
      </c>
    </row>
    <row r="17">
      <c r="A17" s="10" t="s">
        <v>8</v>
      </c>
      <c r="B17" s="44">
        <v>0.008148148148148147</v>
      </c>
      <c r="C17" s="44">
        <v>0.007916666666666667</v>
      </c>
      <c r="D17" s="45">
        <v>0.008032407407407408</v>
      </c>
      <c r="K17" s="22" t="str">
        <f t="shared" si="3"/>
        <v/>
      </c>
    </row>
    <row r="21">
      <c r="A21" s="48" t="s">
        <v>22</v>
      </c>
      <c r="B21" s="2"/>
      <c r="C21" s="2"/>
      <c r="D21" s="3"/>
      <c r="H21" s="1" t="s">
        <v>1</v>
      </c>
      <c r="I21" s="3"/>
    </row>
    <row r="22">
      <c r="A22" s="49"/>
      <c r="B22" s="50" t="s">
        <v>2</v>
      </c>
      <c r="C22" s="50" t="s">
        <v>3</v>
      </c>
      <c r="D22" s="50" t="s">
        <v>4</v>
      </c>
      <c r="H22" s="7" t="s">
        <v>5</v>
      </c>
      <c r="I22" s="36">
        <f t="shared" ref="I22:I23" si="4">AVERAGE(B23:D23)</f>
        <v>243.3818207</v>
      </c>
    </row>
    <row r="23">
      <c r="A23" s="51" t="s">
        <v>5</v>
      </c>
      <c r="B23" s="13">
        <v>244.674885967956</v>
      </c>
      <c r="C23" s="13">
        <v>243.347360340826</v>
      </c>
      <c r="D23" s="23">
        <v>242.123215754449</v>
      </c>
      <c r="E23" s="13" t="s">
        <v>6</v>
      </c>
      <c r="F23" s="13" t="s">
        <v>7</v>
      </c>
      <c r="H23" s="14" t="s">
        <v>8</v>
      </c>
      <c r="I23" s="15">
        <f t="shared" si="4"/>
        <v>0.03703703704</v>
      </c>
    </row>
    <row r="24">
      <c r="A24" s="51" t="s">
        <v>8</v>
      </c>
      <c r="B24" s="37">
        <v>0.036631944444444446</v>
      </c>
      <c r="C24" s="37">
        <v>0.037314814814814815</v>
      </c>
      <c r="D24" s="37">
        <v>0.03716435185185185</v>
      </c>
      <c r="E24" s="4">
        <f>STDEV(B24:D24)</f>
        <v>0.0003587962963</v>
      </c>
      <c r="F24" s="19">
        <f>E24/I23</f>
        <v>0.0096875</v>
      </c>
    </row>
    <row r="25">
      <c r="A25" s="52"/>
      <c r="B25" s="52"/>
      <c r="C25" s="52"/>
      <c r="D25" s="52"/>
    </row>
    <row r="26">
      <c r="A26" s="52"/>
      <c r="B26" s="52"/>
      <c r="C26" s="52"/>
      <c r="D26" s="52"/>
    </row>
    <row r="27">
      <c r="A27" s="53"/>
      <c r="B27" s="53"/>
      <c r="C27" s="53"/>
      <c r="D27" s="53"/>
      <c r="H27" s="4"/>
    </row>
    <row r="28">
      <c r="A28" s="54" t="s">
        <v>23</v>
      </c>
      <c r="B28" s="55"/>
      <c r="C28" s="55"/>
      <c r="D28" s="56"/>
      <c r="E28" s="4"/>
      <c r="F28" s="4"/>
      <c r="H28" s="1" t="s">
        <v>1</v>
      </c>
      <c r="I28" s="3"/>
    </row>
    <row r="29">
      <c r="A29" s="57"/>
      <c r="B29" s="50" t="s">
        <v>2</v>
      </c>
      <c r="C29" s="50" t="s">
        <v>3</v>
      </c>
      <c r="D29" s="50" t="s">
        <v>4</v>
      </c>
      <c r="E29" s="4"/>
      <c r="F29" s="4"/>
      <c r="H29" s="10" t="s">
        <v>11</v>
      </c>
      <c r="I29" s="22">
        <f t="shared" ref="I29:I36" si="5">AVERAGE(B30:D30)</f>
        <v>1389.962976</v>
      </c>
    </row>
    <row r="30">
      <c r="A30" s="51" t="s">
        <v>11</v>
      </c>
      <c r="B30" s="13">
        <v>1399.20184748956</v>
      </c>
      <c r="C30" s="13">
        <v>1406.92676786373</v>
      </c>
      <c r="D30" s="23">
        <v>1363.76031178855</v>
      </c>
      <c r="E30" s="13" t="s">
        <v>6</v>
      </c>
      <c r="F30" s="13" t="s">
        <v>7</v>
      </c>
      <c r="H30" s="10" t="s">
        <v>12</v>
      </c>
      <c r="I30" s="22">
        <f t="shared" si="5"/>
        <v>0.3684230653</v>
      </c>
    </row>
    <row r="31">
      <c r="A31" s="51" t="s">
        <v>12</v>
      </c>
      <c r="B31" s="13">
        <v>0.365922901630401</v>
      </c>
      <c r="C31" s="13">
        <v>0.363913752794265</v>
      </c>
      <c r="D31" s="23">
        <v>0.37543254160881</v>
      </c>
      <c r="E31" s="4">
        <f>STDEV(B31:D31)</f>
        <v>0.006152945464</v>
      </c>
      <c r="F31" s="19">
        <f>E31/I30</f>
        <v>0.01670076074</v>
      </c>
      <c r="H31" s="10" t="s">
        <v>13</v>
      </c>
      <c r="I31" s="22">
        <f t="shared" si="5"/>
        <v>0.3656226198</v>
      </c>
    </row>
    <row r="32">
      <c r="A32" s="51" t="s">
        <v>13</v>
      </c>
      <c r="B32" s="13">
        <v>0.362565577030181</v>
      </c>
      <c r="C32" s="13">
        <v>0.361094772815704</v>
      </c>
      <c r="D32" s="23">
        <v>0.373207509517669</v>
      </c>
      <c r="H32" s="10" t="s">
        <v>14</v>
      </c>
      <c r="I32" s="22">
        <f t="shared" si="5"/>
        <v>0.4155694366</v>
      </c>
    </row>
    <row r="33">
      <c r="A33" s="51" t="s">
        <v>14</v>
      </c>
      <c r="B33" s="13">
        <v>0.41495349407196</v>
      </c>
      <c r="C33" s="13">
        <v>0.410945630073547</v>
      </c>
      <c r="D33" s="23">
        <v>0.420809185504913</v>
      </c>
      <c r="H33" s="10" t="s">
        <v>15</v>
      </c>
      <c r="I33" s="22">
        <f t="shared" si="5"/>
        <v>0.4313941499</v>
      </c>
    </row>
    <row r="34">
      <c r="A34" s="51" t="s">
        <v>15</v>
      </c>
      <c r="B34" s="13">
        <v>0.432467794418334</v>
      </c>
      <c r="C34" s="13">
        <v>0.424340718984603</v>
      </c>
      <c r="D34" s="23">
        <v>0.4373739361763</v>
      </c>
      <c r="H34" s="10" t="s">
        <v>16</v>
      </c>
      <c r="I34" s="22">
        <f t="shared" si="5"/>
        <v>0.4754541151</v>
      </c>
    </row>
    <row r="35">
      <c r="A35" s="51" t="s">
        <v>16</v>
      </c>
      <c r="B35" s="13">
        <v>0.478908259868621</v>
      </c>
      <c r="C35" s="13">
        <v>0.463281857967376</v>
      </c>
      <c r="D35" s="23">
        <v>0.484172227382659</v>
      </c>
      <c r="H35" s="10" t="s">
        <v>17</v>
      </c>
      <c r="I35" s="22">
        <f t="shared" si="5"/>
        <v>0.5163680712</v>
      </c>
    </row>
    <row r="36">
      <c r="A36" s="51" t="s">
        <v>17</v>
      </c>
      <c r="B36" s="13">
        <v>0.52320921421051</v>
      </c>
      <c r="C36" s="13">
        <v>0.492682337760925</v>
      </c>
      <c r="D36" s="23">
        <v>0.533212661743164</v>
      </c>
      <c r="H36" s="10" t="s">
        <v>8</v>
      </c>
      <c r="I36" s="58">
        <f t="shared" si="5"/>
        <v>0.006986882716</v>
      </c>
    </row>
    <row r="37">
      <c r="A37" s="51" t="s">
        <v>8</v>
      </c>
      <c r="B37" s="37">
        <v>0.007141203703703703</v>
      </c>
      <c r="C37" s="37">
        <v>0.006793981481481482</v>
      </c>
      <c r="D37" s="37">
        <v>0.007025462962962963</v>
      </c>
    </row>
  </sheetData>
  <mergeCells count="8">
    <mergeCell ref="A1:D1"/>
    <mergeCell ref="H1:I1"/>
    <mergeCell ref="A8:D8"/>
    <mergeCell ref="H8:I8"/>
    <mergeCell ref="A21:D21"/>
    <mergeCell ref="H21:I21"/>
    <mergeCell ref="A28:D28"/>
    <mergeCell ref="H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57"/>
    <col customWidth="1" min="9" max="9" width="20.71"/>
    <col customWidth="1" min="10" max="10" width="20.29"/>
    <col customWidth="1" min="11" max="11" width="18.57"/>
    <col customWidth="1" min="12" max="12" width="18.71"/>
    <col customWidth="1" min="13" max="13" width="19.43"/>
    <col customWidth="1" min="14" max="14" width="18.71"/>
  </cols>
  <sheetData>
    <row r="2">
      <c r="H2" s="10" t="s">
        <v>24</v>
      </c>
      <c r="I2" s="10" t="s">
        <v>25</v>
      </c>
      <c r="J2" s="10" t="s">
        <v>26</v>
      </c>
      <c r="K2" s="13"/>
    </row>
    <row r="3">
      <c r="H3" s="13" t="s">
        <v>27</v>
      </c>
      <c r="I3" s="11">
        <f>'Trainval Baseline'!I2</f>
        <v>584.0845469</v>
      </c>
      <c r="J3" s="59">
        <f>'Trainval Baseline'!I9</f>
        <v>1732.254549</v>
      </c>
    </row>
    <row r="4">
      <c r="H4" s="13" t="s">
        <v>28</v>
      </c>
      <c r="I4" s="11">
        <f>'Trainval PCIe Switch'!I2</f>
        <v>457.7089799</v>
      </c>
      <c r="J4" s="11">
        <f>'Trainval PCIe Switch'!I9</f>
        <v>1065.3605</v>
      </c>
    </row>
    <row r="5">
      <c r="H5" s="13" t="s">
        <v>29</v>
      </c>
      <c r="I5" s="20">
        <f>'Trainval Riser'!I2</f>
        <v>218.6524753</v>
      </c>
      <c r="J5" s="13">
        <f>'Trainval Riser'!I9</f>
        <v>1165.491744</v>
      </c>
    </row>
    <row r="6">
      <c r="L6" s="60"/>
      <c r="M6" s="61"/>
      <c r="N6" s="52"/>
      <c r="O6" s="52"/>
    </row>
    <row r="7">
      <c r="H7" s="62" t="s">
        <v>30</v>
      </c>
      <c r="I7" s="2"/>
      <c r="J7" s="2"/>
      <c r="K7" s="3"/>
    </row>
    <row r="8">
      <c r="H8" s="63"/>
      <c r="I8" s="64" t="s">
        <v>27</v>
      </c>
      <c r="J8" s="65" t="s">
        <v>28</v>
      </c>
      <c r="K8" s="50" t="s">
        <v>29</v>
      </c>
    </row>
    <row r="9">
      <c r="H9" s="66" t="s">
        <v>25</v>
      </c>
      <c r="I9" s="61">
        <f>(I3-I3)/I3</f>
        <v>0</v>
      </c>
      <c r="J9" s="61">
        <f>(I4-I3)/I3</f>
        <v>-0.2163651952</v>
      </c>
      <c r="K9" s="67">
        <f>(I5-I3)/I3</f>
        <v>-0.6256492721</v>
      </c>
    </row>
    <row r="10">
      <c r="H10" s="66" t="s">
        <v>26</v>
      </c>
      <c r="I10" s="61">
        <f>(J3-J3)/J3</f>
        <v>0</v>
      </c>
      <c r="J10" s="61">
        <f>(J4-J3)/J3</f>
        <v>-0.3849861728</v>
      </c>
      <c r="K10" s="67">
        <f>(J5-J3)/J3</f>
        <v>-0.3271821715</v>
      </c>
    </row>
    <row r="21">
      <c r="H21" s="68" t="s">
        <v>24</v>
      </c>
      <c r="I21" s="69" t="s">
        <v>12</v>
      </c>
      <c r="J21" s="10" t="s">
        <v>13</v>
      </c>
      <c r="K21" s="10" t="s">
        <v>14</v>
      </c>
      <c r="L21" s="10" t="s">
        <v>15</v>
      </c>
      <c r="M21" s="10" t="s">
        <v>16</v>
      </c>
      <c r="N21" s="10" t="s">
        <v>17</v>
      </c>
    </row>
    <row r="22">
      <c r="H22" s="13" t="s">
        <v>27</v>
      </c>
      <c r="I22" s="70">
        <f>'Trainval Baseline'!I10</f>
        <v>0.295577634</v>
      </c>
      <c r="J22" s="70">
        <f>'Trainval Baseline'!I11</f>
        <v>0.2907663385</v>
      </c>
      <c r="K22" s="70">
        <f>'Trainval Baseline'!I12</f>
        <v>0.3368121068</v>
      </c>
      <c r="L22" s="70">
        <f>'Trainval Baseline'!I13</f>
        <v>0.3522535622</v>
      </c>
      <c r="M22" s="70">
        <f>'Trainval Baseline'!I14</f>
        <v>0.3903714144</v>
      </c>
      <c r="N22" s="70">
        <f>'Trainval Baseline'!I15</f>
        <v>0.4522550106</v>
      </c>
    </row>
    <row r="23">
      <c r="H23" s="13" t="s">
        <v>28</v>
      </c>
      <c r="I23" s="25">
        <f>'Trainval PCIe Switch'!I10</f>
        <v>0.4806473735</v>
      </c>
      <c r="J23" s="25">
        <f>'Trainval PCIe Switch'!I11</f>
        <v>0.4767717719</v>
      </c>
      <c r="K23" s="25">
        <f>'Trainval PCIe Switch'!I12</f>
        <v>0.5373802781</v>
      </c>
      <c r="L23" s="25">
        <f>'Trainval PCIe Switch'!I13</f>
        <v>0.5606918752</v>
      </c>
      <c r="M23" s="25">
        <f>'Trainval PCIe Switch'!I14</f>
        <v>0.6419267058</v>
      </c>
      <c r="N23" s="25">
        <f>'Trainval PCIe Switch'!I15</f>
        <v>0.7967740297</v>
      </c>
    </row>
    <row r="24">
      <c r="H24" s="13" t="s">
        <v>29</v>
      </c>
      <c r="I24" s="13">
        <f>'Trainval Riser'!I10</f>
        <v>0.4394072654</v>
      </c>
      <c r="J24" s="13">
        <f>'Trainval Riser'!I11</f>
        <v>0.4353454113</v>
      </c>
      <c r="K24" s="13">
        <f>'Trainval Riser'!I12</f>
        <v>0.4939741095</v>
      </c>
      <c r="L24" s="20">
        <f>'Trainval Riser'!I13</f>
        <v>0.5128665825</v>
      </c>
      <c r="M24" s="13">
        <f>'Trainval Riser'!I14</f>
        <v>0.565925889</v>
      </c>
      <c r="N24" s="13">
        <f>'Trainval Riser'!I15</f>
        <v>0.6596933603</v>
      </c>
    </row>
    <row r="25">
      <c r="H25" s="4"/>
    </row>
    <row r="26">
      <c r="H26" s="62" t="s">
        <v>30</v>
      </c>
      <c r="I26" s="2"/>
      <c r="J26" s="2"/>
      <c r="K26" s="3"/>
    </row>
    <row r="27">
      <c r="H27" s="64"/>
      <c r="I27" s="64" t="s">
        <v>27</v>
      </c>
      <c r="J27" s="65" t="s">
        <v>28</v>
      </c>
      <c r="K27" s="50" t="s">
        <v>29</v>
      </c>
    </row>
    <row r="28">
      <c r="H28" s="10" t="s">
        <v>12</v>
      </c>
      <c r="I28" s="71">
        <v>0.0</v>
      </c>
      <c r="J28" s="19">
        <f>(I23-I22)/I22</f>
        <v>0.6261290375</v>
      </c>
      <c r="K28" s="19">
        <f>(I24-I22)/I22</f>
        <v>0.4866052599</v>
      </c>
    </row>
    <row r="29">
      <c r="H29" s="10" t="s">
        <v>13</v>
      </c>
      <c r="I29" s="71">
        <v>0.0</v>
      </c>
      <c r="J29" s="19">
        <f>(J23-J22)/J22</f>
        <v>0.6397075891</v>
      </c>
      <c r="K29" s="19">
        <f>(J24-J22)/J22</f>
        <v>0.4972345614</v>
      </c>
    </row>
    <row r="30">
      <c r="H30" s="10" t="s">
        <v>14</v>
      </c>
      <c r="I30" s="71">
        <v>0.0</v>
      </c>
      <c r="J30" s="19">
        <f>(K23-K22)/K22</f>
        <v>0.5954897918</v>
      </c>
      <c r="K30" s="19">
        <f>(K24-K22)/K22</f>
        <v>0.4666162515</v>
      </c>
    </row>
    <row r="31">
      <c r="H31" s="10" t="s">
        <v>15</v>
      </c>
      <c r="I31" s="71">
        <v>0.0</v>
      </c>
      <c r="J31" s="19">
        <f>(L23-L22)/L22</f>
        <v>0.5917280487</v>
      </c>
      <c r="K31" s="19">
        <f>(L24-L22)/L22</f>
        <v>0.4559585409</v>
      </c>
    </row>
    <row r="32">
      <c r="H32" s="10" t="s">
        <v>16</v>
      </c>
      <c r="I32" s="71">
        <v>0.0</v>
      </c>
      <c r="J32" s="19">
        <f>(M23-M22)/M22</f>
        <v>0.6443998769</v>
      </c>
      <c r="K32" s="19">
        <f>(M24-M22)/M22</f>
        <v>0.4497113982</v>
      </c>
    </row>
    <row r="33">
      <c r="H33" s="10" t="s">
        <v>17</v>
      </c>
      <c r="I33" s="71">
        <v>0.0</v>
      </c>
      <c r="J33" s="19">
        <f>(N23-N22)/N22</f>
        <v>0.7617804359</v>
      </c>
      <c r="K33" s="19">
        <f>(N24-N22)/N22</f>
        <v>0.4586756252</v>
      </c>
    </row>
    <row r="40">
      <c r="H40" s="68" t="s">
        <v>24</v>
      </c>
      <c r="I40" s="69" t="s">
        <v>31</v>
      </c>
      <c r="J40" s="10" t="s">
        <v>32</v>
      </c>
    </row>
    <row r="41">
      <c r="H41" s="13" t="s">
        <v>27</v>
      </c>
      <c r="I41" s="40">
        <f>'Trainval Baseline'!I3</f>
        <v>0.01530092593</v>
      </c>
      <c r="J41" s="40">
        <f>'Trainval Baseline'!I16</f>
        <v>0.005659722222</v>
      </c>
    </row>
    <row r="42">
      <c r="H42" s="13" t="s">
        <v>28</v>
      </c>
      <c r="I42" s="72">
        <f>'Trainval PCIe Switch'!I3</f>
        <v>0.01979938272</v>
      </c>
      <c r="J42" s="40">
        <f>'Trainval PCIe Switch'!I16</f>
        <v>0.008773148148</v>
      </c>
    </row>
    <row r="43">
      <c r="H43" s="13" t="s">
        <v>29</v>
      </c>
      <c r="I43" s="40">
        <f>'Trainval Riser'!I3</f>
        <v>0.03975308642</v>
      </c>
      <c r="J43" s="40">
        <f>'Trainval Riser'!I16</f>
        <v>0.008032407407</v>
      </c>
    </row>
    <row r="45">
      <c r="H45" s="62" t="s">
        <v>30</v>
      </c>
      <c r="I45" s="2"/>
      <c r="J45" s="2"/>
      <c r="K45" s="3"/>
    </row>
    <row r="46">
      <c r="H46" s="64"/>
      <c r="I46" s="64" t="s">
        <v>27</v>
      </c>
      <c r="J46" s="65" t="s">
        <v>28</v>
      </c>
      <c r="K46" s="50" t="s">
        <v>29</v>
      </c>
    </row>
    <row r="47">
      <c r="H47" s="10" t="s">
        <v>31</v>
      </c>
      <c r="I47" s="19">
        <f t="shared" ref="I47:I48" si="1">(I41-I41)/I41</f>
        <v>0</v>
      </c>
      <c r="J47" s="19">
        <f>(I42-I41)/I41</f>
        <v>0.2939989914</v>
      </c>
      <c r="K47" s="19">
        <f>(I43-I41)/I41</f>
        <v>1.598083712</v>
      </c>
    </row>
    <row r="48">
      <c r="H48" s="10" t="s">
        <v>32</v>
      </c>
      <c r="I48" s="19">
        <f t="shared" si="1"/>
        <v>0</v>
      </c>
      <c r="J48" s="19">
        <f>(J42-J41)/J41</f>
        <v>0.5501022495</v>
      </c>
      <c r="K48" s="19">
        <f>(J43-J41)/J41</f>
        <v>0.4192229039</v>
      </c>
    </row>
  </sheetData>
  <mergeCells count="3">
    <mergeCell ref="H7:K7"/>
    <mergeCell ref="H26:K26"/>
    <mergeCell ref="H45:K45"/>
  </mergeCells>
  <drawing r:id="rId1"/>
</worksheet>
</file>