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kyd1218/Desktop/"/>
    </mc:Choice>
  </mc:AlternateContent>
  <xr:revisionPtr revIDLastSave="0" documentId="13_ncr:1_{D69570C8-65E6-914F-A9B5-516866542DB3}" xr6:coauthVersionLast="34" xr6:coauthVersionMax="34" xr10:uidLastSave="{00000000-0000-0000-0000-000000000000}"/>
  <bookViews>
    <workbookView xWindow="20" yWindow="460" windowWidth="25580" windowHeight="14620" activeTab="1" xr2:uid="{00000000-000D-0000-FFFF-FFFF00000000}"/>
  </bookViews>
  <sheets>
    <sheet name="Data" sheetId="1" r:id="rId1"/>
    <sheet name="PivotTable_Category" sheetId="2" r:id="rId2"/>
    <sheet name="PivotTable_Sub" sheetId="5" r:id="rId3"/>
    <sheet name="PivotTable_Date" sheetId="6" r:id="rId4"/>
    <sheet name="Bonus" sheetId="7" r:id="rId5"/>
  </sheet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 l="1"/>
  <c r="S2" i="1"/>
  <c r="Q2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1" i="7" l="1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D12" i="7"/>
  <c r="C12" i="7"/>
  <c r="B12" i="7"/>
  <c r="H13" i="7"/>
  <c r="G13" i="7"/>
  <c r="F13" i="7"/>
  <c r="E13" i="7"/>
  <c r="D13" i="7"/>
  <c r="C13" i="7"/>
  <c r="B13" i="7"/>
  <c r="H2" i="7"/>
  <c r="G2" i="7"/>
  <c r="F2" i="7"/>
  <c r="E2" i="7"/>
  <c r="D2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E11" i="7" l="1"/>
  <c r="G11" i="7" s="1"/>
  <c r="E10" i="7"/>
  <c r="H10" i="7" s="1"/>
  <c r="E9" i="7"/>
  <c r="G9" i="7" s="1"/>
  <c r="E8" i="7"/>
  <c r="H8" i="7" s="1"/>
  <c r="E7" i="7"/>
  <c r="H7" i="7" s="1"/>
  <c r="E6" i="7"/>
  <c r="F6" i="7" s="1"/>
  <c r="E5" i="7"/>
  <c r="G5" i="7" s="1"/>
  <c r="E4" i="7"/>
  <c r="G4" i="7" s="1"/>
  <c r="E12" i="7"/>
  <c r="H12" i="7" s="1"/>
  <c r="E3" i="7"/>
  <c r="F11" i="7" l="1"/>
  <c r="H11" i="7"/>
  <c r="F10" i="7"/>
  <c r="G10" i="7"/>
  <c r="H9" i="7"/>
  <c r="F9" i="7"/>
  <c r="G8" i="7"/>
  <c r="F8" i="7"/>
  <c r="G7" i="7"/>
  <c r="F7" i="7"/>
  <c r="G6" i="7"/>
  <c r="H6" i="7"/>
  <c r="F5" i="7"/>
  <c r="H5" i="7"/>
  <c r="F4" i="7"/>
  <c r="H4" i="7"/>
  <c r="F12" i="7"/>
  <c r="G12" i="7"/>
  <c r="H3" i="7"/>
  <c r="F3" i="7"/>
  <c r="G3" i="7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<sst xmlns="http://schemas.openxmlformats.org/spreadsheetml/2006/main" count="24821" uniqueCount="8400">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</sst>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0" xfId="0" applyAlignment="1">
      <alignment horizontal="right"/>
    </xf>
    <xf numFmtId="1" fontId="1" fillId="0" borderId="0" xfId="0" applyNumberFormat="1" applyFont="1" applyAlignment="1">
      <alignment horizontal="center"/>
    </xf>
  </cellXfs>
  <cellStyles count="1">
    <cellStyle name="Normal" xfId="0" builtinId="0"/>
  </cellStyles>
  <dxfs count="31"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[HW1.xlsx]PivotTable_Category!PivotTable1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E3-C248-9CE0-78407ADDEB10}"/>
            </c:ext>
          </c:extLst>
        </c:ser>
        <c:ser>
          <c:idx val="1"/>
          <c:order val="1"/>
          <c:tx>
            <c:strRef>
              <c:f>PivotTable_Category!$C$3:$C$4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E3-C248-9CE0-78407ADDEB10}"/>
            </c:ext>
          </c:extLst>
        </c:ser>
        <c:ser>
          <c:idx val="2"/>
          <c:order val="2"/>
          <c:tx>
            <c:strRef>
              <c:f>PivotTable_Category!$D$3:$D$4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PivotTable_Category!$D$5:$D$14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8E3-C248-9CE0-78407ADDEB10}"/>
            </c:ext>
          </c:extLst>
        </c:ser>
        <c:ser>
          <c:idx val="3"/>
          <c:order val="3"/>
          <c:tx>
            <c:strRef>
              <c:f>PivotTable_Category!$E$3:$E$4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E3-C248-9CE0-78407ADDE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3415376"/>
        <c:axId val="1790879312"/>
      </c:barChart>
      <c:catAx>
        <c:axId val="179341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879312"/>
        <c:crosses val="autoZero"/>
        <c:auto val="1"/>
        <c:lblAlgn val="ctr"/>
        <c:lblOffset val="100"/>
        <c:noMultiLvlLbl val="0"/>
      </c:catAx>
      <c:valAx>
        <c:axId val="179087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41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[HW1.xlsx]PivotTable_Sub!PivotTable3</c:name>
    <c:fmtId val="0"/>
  </c:pivotSource>
  <c:chart>
    <c:autoTitleDeleted val="0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8800852388652953"/>
          <c:y val="2.1247658356051722E-2"/>
          <c:w val="0.79526455786116945"/>
          <c:h val="0.7028818593033704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PivotTable_Sub!$B$4:$B$5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PivotTable_Sub!$A$6:$A$47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PivotTable_Sub!$B$6:$B$47</c:f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40</c:v>
                </c:pt>
                <c:pt idx="30">
                  <c:v>0</c:v>
                </c:pt>
                <c:pt idx="31">
                  <c:v>0</c:v>
                </c:pt>
                <c:pt idx="32">
                  <c:v>18</c:v>
                </c:pt>
                <c:pt idx="33">
                  <c:v>17</c:v>
                </c:pt>
                <c:pt idx="34">
                  <c:v>0</c:v>
                </c:pt>
                <c:pt idx="35">
                  <c:v>0</c:v>
                </c:pt>
                <c:pt idx="36">
                  <c:v>10</c:v>
                </c:pt>
                <c:pt idx="37">
                  <c:v>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6-FB49-91D4-3881D13A48F7}"/>
            </c:ext>
          </c:extLst>
        </c:ser>
        <c:ser>
          <c:idx val="1"/>
          <c:order val="1"/>
          <c:tx>
            <c:strRef>
              <c:f>PivotTable_Sub!$C$4:$C$5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PivotTable_Sub!$A$6:$A$47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PivotTable_Sub!$C$6:$C$47</c:f>
              <c:numCache>
                <c:formatCode>General</c:formatCode>
                <c:ptCount val="4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40</c:v>
                </c:pt>
                <c:pt idx="4">
                  <c:v>0</c:v>
                </c:pt>
                <c:pt idx="5">
                  <c:v>0</c:v>
                </c:pt>
                <c:pt idx="6">
                  <c:v>80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2">
                  <c:v>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6">
                  <c:v>0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5">
                  <c:v>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80</c:v>
                </c:pt>
                <c:pt idx="34">
                  <c:v>0</c:v>
                </c:pt>
                <c:pt idx="35">
                  <c:v>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56-FB49-91D4-3881D13A48F7}"/>
            </c:ext>
          </c:extLst>
        </c:ser>
        <c:ser>
          <c:idx val="2"/>
          <c:order val="2"/>
          <c:tx>
            <c:strRef>
              <c:f>PivotTable_Sub!$D$4:$D$5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PivotTable_Sub!$A$6:$A$47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PivotTable_Sub!$D$6:$D$47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56-FB49-91D4-3881D13A48F7}"/>
            </c:ext>
          </c:extLst>
        </c:ser>
        <c:ser>
          <c:idx val="3"/>
          <c:order val="3"/>
          <c:tx>
            <c:strRef>
              <c:f>PivotTable_Sub!$E$4:$E$5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PivotTable_Sub!$A$6:$A$47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PivotTable_Sub!$E$6:$E$47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180</c:v>
                </c:pt>
                <c:pt idx="6">
                  <c:v>0</c:v>
                </c:pt>
                <c:pt idx="7">
                  <c:v>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140</c:v>
                </c:pt>
                <c:pt idx="13">
                  <c:v>140</c:v>
                </c:pt>
                <c:pt idx="14">
                  <c:v>0</c:v>
                </c:pt>
                <c:pt idx="15">
                  <c:v>9</c:v>
                </c:pt>
                <c:pt idx="16">
                  <c:v>20</c:v>
                </c:pt>
                <c:pt idx="17">
                  <c:v>0</c:v>
                </c:pt>
                <c:pt idx="18">
                  <c:v>60</c:v>
                </c:pt>
                <c:pt idx="19">
                  <c:v>0</c:v>
                </c:pt>
                <c:pt idx="20">
                  <c:v>60</c:v>
                </c:pt>
                <c:pt idx="21">
                  <c:v>0</c:v>
                </c:pt>
                <c:pt idx="22">
                  <c:v>103</c:v>
                </c:pt>
                <c:pt idx="23">
                  <c:v>0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7">
                  <c:v>0</c:v>
                </c:pt>
                <c:pt idx="28">
                  <c:v>260</c:v>
                </c:pt>
                <c:pt idx="29">
                  <c:v>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356-FB49-91D4-3881D13A4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4886896"/>
        <c:axId val="216378640"/>
      </c:barChart>
      <c:catAx>
        <c:axId val="23488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378640"/>
        <c:crosses val="autoZero"/>
        <c:auto val="1"/>
        <c:lblAlgn val="ctr"/>
        <c:lblOffset val="100"/>
        <c:noMultiLvlLbl val="0"/>
      </c:catAx>
      <c:valAx>
        <c:axId val="21637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88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[HW1.xlsx]PivotTable_Date!PivotTable4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PivotTable_Date!$A$6:$A$18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EF-2F48-B3B6-908746C4BA59}"/>
            </c:ext>
          </c:extLst>
        </c:ser>
        <c:ser>
          <c:idx val="1"/>
          <c:order val="1"/>
          <c:tx>
            <c:strRef>
              <c:f>PivotTable_Date!$C$4:$C$5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PivotTable_Date!$A$6:$A$18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EF-2F48-B3B6-908746C4BA59}"/>
            </c:ext>
          </c:extLst>
        </c:ser>
        <c:ser>
          <c:idx val="2"/>
          <c:order val="2"/>
          <c:tx>
            <c:strRef>
              <c:f>PivotTable_Date!$D$4:$D$5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EF-2F48-B3B6-908746C4BA59}"/>
            </c:ext>
          </c:extLst>
        </c:ser>
        <c:ser>
          <c:idx val="3"/>
          <c:order val="3"/>
          <c:tx>
            <c:strRef>
              <c:f>PivotTable_Date!$E$4:$E$5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PivotTable_Date!$A$6:$A$18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EF-2F48-B3B6-908746C4B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7720912"/>
        <c:axId val="236073104"/>
      </c:lineChart>
      <c:catAx>
        <c:axId val="21772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073104"/>
        <c:crosses val="autoZero"/>
        <c:auto val="1"/>
        <c:lblAlgn val="ctr"/>
        <c:lblOffset val="100"/>
        <c:noMultiLvlLbl val="0"/>
      </c:catAx>
      <c:valAx>
        <c:axId val="23607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72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50000+</c:v>
                </c:pt>
              </c:strCache>
            </c:strRef>
          </c:cat>
          <c:val>
            <c:numRef>
              <c:f>Bonus!$F$2:$F$13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F6-6D44-8739-8297E2F2D2E1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50000+</c:v>
                </c:pt>
              </c:strCache>
            </c:strRef>
          </c:cat>
          <c:val>
            <c:numRef>
              <c:f>Bonus!$G$2:$G$13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F6-6D44-8739-8297E2F2D2E1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50000+</c:v>
                </c:pt>
              </c:strCache>
            </c:strRef>
          </c:cat>
          <c:val>
            <c:numRef>
              <c:f>Bonus!$H$2:$H$13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F6-6D44-8739-8297E2F2D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202464"/>
        <c:axId val="238776304"/>
      </c:lineChart>
      <c:catAx>
        <c:axId val="24120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776304"/>
        <c:crosses val="autoZero"/>
        <c:auto val="1"/>
        <c:lblAlgn val="ctr"/>
        <c:lblOffset val="100"/>
        <c:noMultiLvlLbl val="0"/>
      </c:catAx>
      <c:valAx>
        <c:axId val="238776304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202464"/>
        <c:crosses val="autoZero"/>
        <c:crossBetween val="between"/>
        <c:dispUnits>
          <c:builtInUnit val="hundre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326010</xdr:colOff>
      <xdr:row>2</xdr:row>
      <xdr:rowOff>9688</xdr:rowOff>
    </xdr:from>
    <xdr:to>
      <xdr:col>10</xdr:col>
      <xdr:colOff>655949</xdr:colOff>
      <xdr:row>16</xdr:row>
      <xdr:rowOff>3404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EF25923-5D7B-2247-921C-D42D18CE1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4</xdr:row>
      <xdr:rowOff>184150</xdr:rowOff>
    </xdr:from>
    <xdr:to>
      <xdr:col>15</xdr:col>
      <xdr:colOff>0</xdr:colOff>
      <xdr:row>24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29524A-33C3-8A40-9EB8-37145BD7A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654050</xdr:colOff>
      <xdr:row>3</xdr:row>
      <xdr:rowOff>114300</xdr:rowOff>
    </xdr:from>
    <xdr:to>
      <xdr:col>13</xdr:col>
      <xdr:colOff>812800</xdr:colOff>
      <xdr:row>18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D5B344-0139-1B49-8B67-1F1D8E8DC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61205</xdr:rowOff>
    </xdr:from>
    <xdr:to>
      <xdr:col>11</xdr:col>
      <xdr:colOff>88900</xdr:colOff>
      <xdr:row>40</xdr:row>
      <xdr:rowOff>29990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4897C2-0EA7-514A-A67F-54845EB78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Delgado" refreshedDate="43271.445010648145" createdVersion="6" refreshedVersion="6" minRefreshableVersion="3" recordCount="4114" xr:uid="{B7960E52-B594-C344-80E0-B1587DA6A497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MixedTypes="1" containsNumber="1" minValue="4.4241914790072116E-3" maxValue="2500000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Delgado" refreshedDate="43271.476901620372" createdVersion="6" refreshedVersion="6" minRefreshableVersion="3" recordCount="4114" xr:uid="{9BD4D72C-16D3-3D43-8F8A-B6744DB9008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MixedTypes="1" containsNumber="1" minValue="4.4241914790072116E-3" maxValue="2500000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73.067996217656656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70.122159284788097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95.238095238095227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96.246390760346486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81.30640169649503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1.093394077448735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93.90773564972414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98.79253567508232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99.956590280792341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79.366339148240456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99.50248756218906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2.98755186721992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0.498507703476648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62.511162707626369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9.07529722589167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93.808630393996253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99.758915953113316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99.337748344370851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4.054707861374638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68.825910931174079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99.800399201596804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1.629519564140665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85.365853658536579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84.388185654008439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91.905272447928439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75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4.432989690721655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89.505482210785416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99.651220727453918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81.081081081081081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98.71692674463659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99.75455820476858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97.94776119402985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6.65094339622641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0.06006006006006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70.348223707351394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54.51346730430903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90.876045074518359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6.3475339746526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98.66798223976319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70.493454179254783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2.398107950495692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83.333333333333343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96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92.927302970885876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92.63547938860583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78.113904274960944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86.051114361930985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1.213134691395553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99.009900990099013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77.547339945897207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93.229227362778232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98.135426889106967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97.1722864639004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99.87445780653718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96.808961498000357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67.43088334457181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64.627315812149931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88.091368367270533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57.692307692307686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92.998538594393523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84.317032040472171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86.02150537634408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78.636959370904322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90.1369450606306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78.616352201257868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80.681308830121026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92.243186582809216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88.548861261644191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6.63366336633663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65.217391304347828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5.47770700636942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3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78.740157480314963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93.240093240093231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0.505050505050505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99.987501562304715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97.5609756097560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9.681274900398407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93.926111458985588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95.60229445506691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97.222222222222214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86.906141367323286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99.601593625498012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83.333333333333343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95.057034220532316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90.415913200723324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96.15384615384616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76.08695652173914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87.20930232558139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94.117647058823522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94.117647058823522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4.32241918140717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78.27788649706457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95.098756400877832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83.333333333333343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93.101988997037665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99.50248756218906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97.592713077423554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40.54054054054054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5.558086560364465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76.470588235294116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64.695009242144181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96.15384615384616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70.921985815602838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96.774193548387103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71.202531645569621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87.983911513323278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99.508648407198237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88.470834704631272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5.64168211647685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0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0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23.841059602652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14.28571428571433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02.451333813986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10.526315789474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56.186395286556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45.068582625735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44.41687344913157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83.3616298811544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28.07424593967517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0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62.31884057971013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31.360946745562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91.304347826088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0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69.565217391304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31.72157279489898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71.42857142858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66.666666666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27.576601671308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50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66.6666666667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60.7843137254904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37.5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0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0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43.67816091954023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50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66.66666666666669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0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61.5384615384619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46.4285714285714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76.9230769230771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0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42.020046260601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0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99.25187032418955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74.0997229916897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278.8933511825077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41.1764705882351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1818.181818181818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25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27.53623188406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2400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00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52.9411764704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33.33333333334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38.90784982935153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54.19847328244282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60.5734767025078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81.78867996563901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71.0526315789473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35.12064343163541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97.15440475799298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15.38461538461547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57.27699530516429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96.0396039603960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24.21524663677127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0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0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0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0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79.53824200462347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837.31055848614255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00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67.2149744753261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88.888888888889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69.23076923076928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00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0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36.363636363636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49.37655860349128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0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00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92.90733051225385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88.780487804878049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88.13559322033897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97.473487211478485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87.906567876428483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96.41342074816815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2.73751063969096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74.571215510812834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98.684592432633252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88.5582713425433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94.711917916337811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79.635949943117183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54.182921543129602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99.27200529450695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5.50863744123952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93.691515998997502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71.890726096333566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93.697454133088414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52.31767290990896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75.793236858311715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93.984962406015043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3.109869646182503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666666666666671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84.687572302014843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84.602368866328263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0.00900090009000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68.728522336769757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5.971197275217804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89.766606822262119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67.9192008735495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65.52706552706553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95.529231944975152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56.359090063704556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92.785207811029935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64.102564102564102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92.255177821855256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67.750677506775077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90.594859787032391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66.512292457013359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3.565398138132103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64.043447074495347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2.927241146386194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98.825079609091901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87.5101183574350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95.578399855103143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43.701504986185647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1.614242960972334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56.721497447532613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96.889254225970163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95.40164090822361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93.73437760373271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83.319446758873511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98.515438025908253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98.63429438543246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75.12633244063216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84.227407261413234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99.364069952305243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91.800041441161568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55.880750478478923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98.306532351106895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84.221164778708896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9.54210631096953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72.744907856450041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3.169121381411884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76.726342710997443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4.141345168999656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89.83258472846060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94.726870855699403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4.072863148061643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96.034726156978365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96.059956782625434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89.385474860335194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95.47879809042403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5.963910164870828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98.767383059418449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87.89405836165474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9.203068681591219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35.295778624876469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88.746893858714941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93.82623381497467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7.406211733273963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92.668099933278967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81.251880830574791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98.425196850393704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95.789110693896319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88.55063856817159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73.313782991202345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96.511681773961925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94.786729857819907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98.204264870931539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3.804230570798737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88.483829580144231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79.854664510590723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98.823994465856316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97.30967372638808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85.58777231461517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8.845159058335113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90.798811625153448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92.521202775636084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79.985374103021172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93.708165997322624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99.634937588675101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98.01170194380074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97.958944967541967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81.1188811188811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58.72376809279295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89.61336314471213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97.087378640776706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93.777223294728657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87.138375740676182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78.529194382852921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85.792724776938911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92.065607125602227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96.206706981858161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86.016220201523723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97.378189622601084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57.47126436781609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97.004501008846816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95.369458128078819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98.643649815043162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90.027638485014904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80.541666666666671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98.68421052631578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90.775874366189882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96.178507309566555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98.701298701298697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96.75849370247343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96.05040725372676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90.780601442433934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81.95377806916899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87.589706457697091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9.787234042553195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93.75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76.540375047837742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83.333333333333343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94.37596302003082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87.412587412587413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89.472114524306591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86.147484493452779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70.671378091872796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95.483624558388243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9.087947882736159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8.377723970944309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89.20208732884349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94.355645298258196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99.833610648918466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6.731270598652166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79.264426125554849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.08565333042999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99.393698439518928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9.1053731183371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90.541984318128328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89.370602776193195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92.554456728477604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93.75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96.246137663532977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79.897730904442312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93.628575441224655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89.045212706751855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96.32797749778446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70.596540769502298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95.002850085502573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97.001274873898353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92.88537549407114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92.846508142307172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8.473658296405702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98.582709250015611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73.099415204678365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77.9423226812158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98.960910440376054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78.839482812992742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95.16021113671845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7.225141896153033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97.897990294113541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83.18291090278413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99.752992589777691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99.37006476798863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99.564405724953332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58.62068965517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83.388704318937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02.3255813953474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71.8954248366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71.3094654242275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33.33333333337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18.7969924812023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75.1479289940828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66.6666666666661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22.89156626506031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52.6315789473686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00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66.666666666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66.0980810234541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0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254.07263488267824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0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00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0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70.757180156658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0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48.4087306426045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44.4444444444443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26.262626262625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56.25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03.84615384613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95.12195121951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44.4444444444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70.491803278688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18.0267965895248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0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0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00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0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71.01449275362319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57.89473684210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63.49942062572421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03.921568627451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40.850022932273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67.3758865248227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84.3205574912895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0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83.7657110131477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07.1253071253071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15.19835136527558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39.3442622950818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0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99.203187250996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91.275167785236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56.4756987664476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0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82.325581395351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16.129032258061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0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4933.333333333334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74.61589846359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47.1204188481674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23.2558139534885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95.652173913044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01.754385964912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13.4328358208959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76.923076923078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0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25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00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0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33.3333333333335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27.272727272721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18.1844297615628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00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93.49316457750194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17.0731707317073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37.03568827385288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97.943192948090115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5.565749235474001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87.20930232558139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82.91873963515755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92.019297761301928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87.719298245614027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99.157164105106602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86.46616541353383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76.67731629392970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92.77929155313351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81.13590263691683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99.800399201596804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95.54140127388535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97.5609756097560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84.56117873158231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82.98755186721992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3.06659612459493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99.360120821906918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0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00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0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28.57142857142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33.333333333332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65.176745544843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84.61538461538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11.11111111111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76.4705882352941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85.714285714286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83.6022216344884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25.20325203251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73.30508474576271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00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80.96632503660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0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33.33333333337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72.727272727276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94.11764705883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0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0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00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00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59.1549295774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84.905660377361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90.17341040462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75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66.023166023166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0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0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57.14285714296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57.1428571428569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0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0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00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57.142857142859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00.9174311926606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90.033222591362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75000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42.1524663677128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34.42622950819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00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34.7826086956521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53.846153846156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74.178403755868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33.33333333337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0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94.1176470588235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90.32258064518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00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42.857142857143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42.28670214569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16.7938931297713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0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66.94045174538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00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68.0917459822125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33.3333333333335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0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00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78.544061302682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59.5307917888563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75.3739930955121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0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42.857142857145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90.00000000001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46.376811594203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03.21285140562259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0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0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0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1111111.1111111112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0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69.306930693069305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83.919018147487677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5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94.510812036897022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3.320236259134411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.880875493362034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75.82866513113619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93.41429238673517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78.850139677390288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71.44898542440697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88.967971530249116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99.47477319751710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99.535500995355008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70.698358384118322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7.41231488698363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68.079312398944765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46.825248173815318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79.55449482895782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95.728534976969215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99.436526350679486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70.1111837802487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26.31578947368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0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71.428571428572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27.433628318584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36.4806866952789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0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98.00399201596815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92.9824561403511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64.9540857840288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41.56893999772285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53.6354413256679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62.36360273719254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80.48780487805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33.33333333337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73.40067340067344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98.0965329707687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90.86929330831765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17.3285198555955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45.74600657074882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85.9215807347947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0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39.622641509442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44.9664429530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36.2284950726573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61.6636528028933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16.9014084507044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37.00506918755994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73.4642988789869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10.37277147487839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30.7692307692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31.3935681470139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82.98149301035716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23.72881355932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33.962264150943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0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15.610176800344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49.77257959714098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1.326671690213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22.0843672456576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75.93984962406017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24.534131254584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92.114695340501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34.511434511434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35.414534288639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26.698788535995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52.64229942288108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90.163934426229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95.93678790210413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90.476190476191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62.814070351758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66.96309470875951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79.8416126709863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79.02097902097898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86.885245901642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33.333333333334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31.9587628865975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9.4698354661791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1.893538400079905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75.743804156819976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1.424392027793004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94.812278460952911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99.651220727453918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98.619329388560161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64.302774205401434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94.727469071481352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76.540375047837742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75.648687495271957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79.365079365079367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62.5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83.00132802124834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79.662605435801311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87.40771047590708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.732040546496254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81.699346405228752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93.691442848219864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3.15789473684210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93.109869646182503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97.789947193428517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90.322580645161281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67.567567567567565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97.732603596559812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5.8350100603621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90.024110910186863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99.95716121662144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99.750623441396513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4.732853353543007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97.4775169993419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84.388185654008439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89.525514771709936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78.125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96.385542168674704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98.12810820782748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84.951456310679603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42.016806722689076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98.039215686274503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8.11616954474097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27.6595744680849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0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77.66759222530743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24.8587570621471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41.54589371980677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0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00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46.875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42.45014245014244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82.3529411764703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94.55252918287937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85.714285714286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0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50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96.15384615384616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75.101151863916712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7.506750675067508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97.5609756097560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55.36240228535997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70.028011204481786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7.591240875912419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49.138841797498834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1.397849462365585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69.264261165052588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96.277278562259312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99.55756617591423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97.29588208446698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94.955489614243334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9.456869009584665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98.66798223976319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92.994420334779917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87.043024123352396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99.980003999200164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65.73181419807187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89.66880825670386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98.68421052631578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81.128747795414455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95.238095238095227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95.751047277079593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95.124851367419737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96.362322331968201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95.238095238095227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96.15384615384616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65.86169045005489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62.50156253906347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78.55459544383346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3.45794392523365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86.864262181161621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72.933785846955743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64.22018348623854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91.954022988505741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4.599030212607232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83.91608391608392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55.710306406685241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74.415143481698536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99.569858212521893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98.56630824372759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96.774193548387103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3.45794392523365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96.15384615384616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92.735703245749619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42.85714285714285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9.396596395481822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98.360655737704917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76.325284485151272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85.287846481876329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99.078176644499578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82.101806239737272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68.7757909215956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5.75108517998295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83.045028675448407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98.69719699960521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95.858895705521476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7.434489643124529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51.510989010989007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83.070139441536057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81.966602335303023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83.402835696413675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64.44337038827130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76.657723265619012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95.264017419706036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84.587695837250834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96.666666666666671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45.87155963302752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69.441631415394056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95.533795080009554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51.18110236220468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55.4455445544554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11.76470588235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22.222222222222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40.74074074074073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88.8888888888887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46.87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16.31973355537053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0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46.15384615384619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58.0645161290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46.153846153846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07.692307692309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77.7777777777774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10.95890410958907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245.10108864696733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48.03849000740192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92.3076923076924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26.08695652173913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45.1327433628321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00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96.68874172185429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49.87506246876561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00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33.33333333333331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43.90243902439025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88.8888888888889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59.178416485900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00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76.9230769230771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45.398773006134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0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55.2974214960428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02.564102564102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5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71.4285714285716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67.85714285714283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09.523809523809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33.333333333328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25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12.582781456957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16.3265306122448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76.9230769230771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47.15447154471548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66.666666666668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13.6226034308779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33.3333333333333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66.666666666664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89.7959183673468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20000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23.62459546925567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75.35211267605632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45.454545454545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17.43119266055044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50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20.6349206349206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60.86956521739131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26.7175572519084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87.90731354091236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66.6666666666667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28.9473684210526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00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50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0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75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82.9015544041451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06.6322136089575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22.754491017964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38.062283737024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50.41272699984995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25.7648953301127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44.7552447552443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33.33333333333337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26.0073260073259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56.63338088445079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60.48450117218027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50.35765379113019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04.761904761905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30.37935800952235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66.3683466792274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07.200929152149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50.2145922746786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82.74687854710555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57.33401955738549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16.9167803547067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37.03186207240699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51.12359550561797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83.81962864721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14.220705346985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89.2617449664431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75.67567567567573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61.48231330713077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47.1698113207549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14.28571428571428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17.77003484320559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47.787610619467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88.80866425992781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66.1800486618004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57.142857142859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35.8266206367475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92.107995846314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97.02970297029702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77.7358568153547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20.74728077123704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72.9475100942127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72.72727272729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33.33333333326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38.9125556892458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33.962264150943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88.9830508474577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84.31372549019602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56.42965204236009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96.30292188431724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53.846153846156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58.4905660377358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13.276231263386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98.61055748533681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83.5724994645534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77.410468319559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53.8461538461543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92.3076923076924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70.7698875764906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83.916802191218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13.2163034705409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96.15384615384616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37.8040540540540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22.85892245406421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21.64266251459712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33.2427282781042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09.401709401709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25.6317689530686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0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61.61462300076164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86.36363636364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66.666666666668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0.4643598908029855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89.6200185356812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26.7973856209150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50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18.6488388458833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37.08586114656367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20.6119162640903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11.26760563380282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48.650345260514754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8.424945353042556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87.032201914708438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42.167404596247096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84.290202739010141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0.96837393511771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99.99171497218802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96.999870684081216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85.273300929478978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89.477451682176095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9.231218941829873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93.109869646182503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92.1684155907995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97.218155197657396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76.922011849066706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92.891760904684972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88.999291961188405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97.943192948090115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.807339449541288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78.003120124804994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0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00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71.3716762328686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66.66666666667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59.398496240601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0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75.4716981132078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e v="#DIV/0!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00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00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104.7368421052631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14.27510214188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03.7037037037039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69.7089685210849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84.61538461538464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66.666666666657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58.8235294117647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85.714285714286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58.82352941175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00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84.97211623128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22.222222222222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59.32361813315205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40.41394335511984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33.333333333333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34.808259587021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98.2976386600767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66.6666666667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57.142857142859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95.12195121951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23.9766081871344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12000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05.07055406010966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77.6831345826236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80.00000000003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00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23.8095238095248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10.05917159763317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46.446428517217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86.1762135536665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57.62081784386612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65.95744680849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86.5779256794233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00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00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02.43902439025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82.3529411764707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72.8395061728388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19.52204644900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93.081761006295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42.42424242424244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12.9692832764504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22.22222222222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07.843137254902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0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81.39361466725848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00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00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71.698113207545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80.66323101055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04.8192771084339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28.440366972477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0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68.96551724127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54.545454545456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76.470588235294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00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82.9059829059834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0000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38.095238095237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54.545454545456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95.41029207232259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00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0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00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51.85185185185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16455696202533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0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0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93.54838709677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0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32.075471698113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47.94520547944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66.666666666657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92.06349206349205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1756.311745334797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00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38.4615384615386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97.87234042553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22.5165562913899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28.571428571428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97.402597402597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28.5714285714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82.97512678097075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22.4660397074191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28.7027579162414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64.705882352941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23.529411764706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0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0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66.66666666669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93.0022573363431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18.8034188034189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0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0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7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51.063829787234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00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80.952380952381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00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95.295850298882428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94.840667678300449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93.691442848219864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96.037756558006805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62.285892245406416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92.783505154639172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74.074074074074076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1.68081494057725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4.482758620689658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96.193486326783017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1.03277060575968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4.074074074074076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7.04933949970616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9.47991788177080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8.372985418265543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98.700334199777188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79.615193232708563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97.62018264736173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50.18971713075425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97.604790419161674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97.138160352686242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99.145820622330689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86.956521739130437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95.999080248332945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64.39150032195750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94.33962264150943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9.32131411831783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98.911968348170134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7.495350278983267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97.817908201655385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75.872534142640376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12.721348279730234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8.634179821551129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97.465886939571149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58.045791680103186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62.82662158007992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96.370061034371986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89.75891571229819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35.666518056174766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89.20124341127179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15.0943396226414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72.727272727272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81.3113061435211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41.29692832764505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00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00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62.0689655172415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87.619047619047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61.7977528089887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19.502074688797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97.08316909735908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20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09.63926670609101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96.339113680154142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83.160083160083161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85.470085470085465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1.87134502923976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5.945660775520977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95.748755266181547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49.961696033041335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98.23182711198428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72.644250726442507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5E-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50.288973954814985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49.41525284137704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84.77179292059455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3.929673041332507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46.916124915746451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95.93246354566385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87.976539589442808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98.76543209876543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9.7350343473994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84.033613445378151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60.073937153419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83.929432133462171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99.52854897852279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98.23182711198428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85.714285714285708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2.039557426808969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87.168758716875871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98.23182711198428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94.33962264150943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96.618357487922708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64.52638664623847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1.674842009613052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95.766177301500647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4.229096060281492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64.541753549796439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90.275869381290036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90.161677920847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90.322580645161281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80.897422068816738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47.382136934375737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99.009900990099013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98.376783079193302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92.307692307692307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41.32231404958678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99.552015928322547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79.957356076759055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92.10526315789474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68.634179821551129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90.909090909090907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97.815454841865019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81.96721311475410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98.07767752059631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70.83333333333334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1.303355398310899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5.556617295747728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0.645161290322577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74.074074074074076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97.323600973236012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76.769032688254114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52.35000946312533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84.96086231233159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53.26524640871662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68.507903421921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80.28169014084506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89.292646944638548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45.16129032258061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12.22680154864497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28.57142857142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1.3883978788366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75.7396449704138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47.5002475002475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0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44.1353449027645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52.528548123980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62.10045662100458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80.715705765408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75.6936368167471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18.867924528306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26.1261261261261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16.260162601626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15.2263374485601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49.557522123894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15.2492668621699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90.6178489702515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54.90196078431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44.55734789787886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16.3593795727247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29.87485142976993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06.07287449392715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17.7204609933252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02.50293629257624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27.2452068617558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07.3861923424781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42.12620807276861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0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97.753621771686639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6.473702788563358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80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67.876437179664777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97.847358121330714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98.162071846282373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48.971596474045057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96.107640557424318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98.750802350269097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73.453797561333928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74.850299401197603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76.775431861804222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81.512879034887504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54.701426741918667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79.808459696727851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89.552238805970148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86.387434554973822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57.736720554272516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79.375578780261932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.659028414298803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84.286574352799519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99.7340425531915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79.05813302637695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87.519691930684402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90.334236675700083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94.923443773259692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96.463022508038591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93.382254836557706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80.645161290322577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95.229025807065995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52.77973258268824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58.368597694440396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39.606080068507815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86.092715231788077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49.176297024834028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89.605734767025098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3.584905660377359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93.370681605975719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95.819858665708466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47.078964262786215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0.589454294266645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90.574685054837317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5.71428571428571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3.193046660567248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74.179904070548048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68.7757909215956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1.653027823240592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90.744101633393825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87.997184090109116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97.703957010258918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81.877729257641917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89.376915219611845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93.196644920782859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87.834870443566089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1.17281392457520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79.274200651810091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59.726962457337883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20.140175622331427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1.608647856357635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97.489641725566656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16.5975103734436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09.523809523809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0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00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88.8888888888889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0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57.142857142855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87.5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00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0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50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81.818181818181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0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15.730337078651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66.6666666666665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0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53.846153846156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0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91.15913555992148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93.3174224343675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22.222222222222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40.69478908188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3.01786043085986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90.6832298136646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01.221001221001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0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87.012987012986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71.74721189591077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33.3333333333335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13.8888888888889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0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10.8910891089108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66.6666666667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0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0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66.666666666668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52.3809523809524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48.275862068966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98.77069986942513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92.15103554726195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67.720090293453723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61.274509803921575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21.9099086466358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92.69789697439858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86.896072297532157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97.686375321336754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92.229771978823621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79.91475759190197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301423455415446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72.095974160802854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82.976534236118027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89.073634204275535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53.002690769934759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5.115908788590914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89.83918785374179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26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72.793448589626934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.440582909832855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61.9047619047624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0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00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66.6666666666661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66.666666666672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66.6666666666661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24.02234636871509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00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33.333333333334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23.5955056179776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0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63.1578947368416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0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99.42938659058484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60.121167275586188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98.575141141679353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92.685736035967011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5.979187423890181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96.542569239123878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89.766606822262119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46.511627906976742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0.283539114733301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80.879151757943021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98.975602513980306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89.451153280940503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7.89640537914813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66.6583343748698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93.91787820729553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63.617683171214267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92.03118233001299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61.736016792196565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48.69339392955689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96.74558598263954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96.64429530201343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93.62127075271502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71.960178725924365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80.100450294423268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48.309178743961354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57.469358885094444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83.107497741644082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90.543389685814432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5.515567657156389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99.325631240524856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74.169827714085912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831922611850061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20.66030329325234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68.898994074686513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.938716884774976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75.51444213705870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39.950714135661308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55.58643690939410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97.438752783964361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3.536927671284047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84.841628959276022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0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00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0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0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46.02076124567475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66.6666666666665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94.1176470588235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42.57425742574264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03.3096926713947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21.56573116691285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00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42.857142857142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0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59.574468085106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25.37313432836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58.8235294117649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0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00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70.58823529411768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28.5714285714284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33.13782991202345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41.54589371980677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2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00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35.874439461883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76.284584980237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36.49061545176784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69.23076923076928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81.81818181818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25.3658536585365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03.571428571429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00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75.2688172043011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33.33333333331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26.58227848101266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0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5882.3529411764703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42.13098729227761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33.33333333326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87.8048780487804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14.28571428571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33.333333333333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0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62.397820163487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92.379435598600267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99.833610648918466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99.96701088640747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81.895291020766308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99.31144067796610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99.0058574340404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68.91323823306456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98.76543209876543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84.507042253521121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6.78499172337686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79.920079920079928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90.909090909090907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98.522167487684726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97.370983446932811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87.623220153340625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95.969289827255281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8.560235063663072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95.17766497461929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75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88.495575221238937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82.508250825082513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98.30460179512751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98.944591029023741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84.745762711864401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64.37768240343348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8.826436071649169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85.470085470085465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99.083477830071828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96.463022508038591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7.700282752120643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64.139567699313702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98.4009840098401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99.50248756218906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79.808459696727851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96.566523605150209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96.339113680154142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95.238095238095227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58.872012245378549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8.61932938856016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80.192461908580597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1.324200913242009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90.252707581227426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90.744101633393825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95.492742551566081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79.833391183616797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99.415801356764064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70.64641469445425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99.255583126550874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99.337748344370851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7.39526512020864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83.396512509476878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9.99533364442371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99.666184725293419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95.298178470616719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5.62389715149987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88.652482269503537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2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97.554951839960481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97.430276458409452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92.592592592592595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81.693473018279732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83.712030614685489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62.15813028344106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78.831439833062831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97.430276458409452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1.5563506261180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97.465886939571149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99.331005676766964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88.541666666666657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78.066914498141259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49.578582052553301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72.771729638470035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6.705202312138724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89.552238805970148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84.459459459459467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57.142857142857139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85.106382978723403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8.59781768141012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60.5263157894737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1.63802978235968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97.222222222222214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77.777777777777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0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25.73363431151245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93.70078740157481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98.74526986656042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09.2050209205020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71.4285714285713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0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54.09252669039142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94.85352335708626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63.4259259259261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83.7298541826554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0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165000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03.921568627451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53.60983102918587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26.6940451745381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58.8235294117649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05.882352941177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52.3809523809524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00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70.9710218607017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54.545454545456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33.333333333333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34.05017921146953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46666.666666666672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28.571428571429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77.7777777777778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0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38.4615384615386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42.85714285714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82.14285714285711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95.9927140255009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0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46.19883040935673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0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09.09090909090912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36.36363636363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70.58823529411768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0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0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90.225563909774436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91.954022988505741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99.585062240663902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84.420567920184183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7.708307229670467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67.5219446320054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95.278424730044463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76.953858466463515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80.979815478828414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49.5982541414542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97.181729834791071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8.436899423446505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92.592592592592595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90.47365620010644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83.333333333333343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97.24874460711507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6.206896551724128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87.18395815170009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93.808630393996253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60.444874274661508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64.516129032258064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1.299435028248588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98.12740207703001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10.20408163265307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68.15811705957373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18.72265966754156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73.7967914438505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00.277520814061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76.9464105156724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69.2737430167597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41.02564102564111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98.2951518380394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17.77003484320559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53.60620096417429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92.5373134328358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37.32718894009213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25.1256281407041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75.96588058203713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51.61452654533255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88.14396612561751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45.51825894503872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22.07449614857023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51.50905432595573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94.53946012775606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09.94475138121547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52.31572080887145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36.8421052631575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00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17.11491442542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03.7383177570091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63.60185851711276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00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02.7081243731194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58.15969020837173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53.46062052505971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48.03849000740192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33.27222731439042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28.1970499785193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89.00634249471454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21.86836518046709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06.24631703005304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24.67532467532465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84.29933969185618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74.69173483091197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84.094754653130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04.15913200723332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41.50422632396067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21.0526315789474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00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00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51.4450867052023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03.3209081667231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11.5913555992147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91.1030894999469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00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23.1400117164617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74.134479946623173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86.313193588162761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99.933377748167885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95.192765349833408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99.009900990099013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99.341860176331792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99.8402555910543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59.994000599940001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98.48982271831910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97.087378640776706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70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38.09523809523809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84.70986869970352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96.15384615384616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49.91514425476689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2.590983161325369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99.851221679697261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8.70920603994154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91.83673469387756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98.280098280098287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79.840319361277452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80.641194263830556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98.61932938856016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72.502295906037034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82.726671078755786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93.13877677739832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99.667774086378742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98.500601948123006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99.923136049192934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85.49444286121402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98.159509202453989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97.9204950860231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64.910208780904682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98.76543209876543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91.955706730888593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75.853350189633375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74.925074925074924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37.1134020618558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0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33.14203730272598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0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00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0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54.2317173377155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69.52908587257627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39.3056150878696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33.962264150943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22.22222222222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84.61538461538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07.843137254902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33.33333333334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98.00796812749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57.90907695826782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99.112426035502949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95.415472779369622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74.019245003700959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85.963923337091316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97.95918367346938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89.955022488755617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0.211946050096344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93.808630393996253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69.163746899879129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94.741828517290386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73.20644216691069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96.15384615384616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87.336244541484717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98.309492847854358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80.679785330948121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97.602213341530899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9.2041522491349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75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1.437433022080299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07.8651685393261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33.333333333332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14.59227467811158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0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23.809523809519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33.8634237605238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94.117647058825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73.6720554272515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08.6454747924681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53.83742459535327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0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68.63406408094434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35.3218210361065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10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50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07.843137254902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90.2207047920985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15.384615384615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10.9704641350211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32.39600278875204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73.099415204678365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86.542622241453913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41.52823920265780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87.412587412587413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90.634441087613297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51.182486035711726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96.774193548387103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96.958174904942965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99.688473520249218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78.740157480314963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82.918052089120323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93.466263129784593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57.993427411560027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893059375505587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92.250922509225092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85.822078244560885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3.405965446340353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86.2564692351926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90.334236675700083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58.505850585058504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79.29059906236013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72.23328461599581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9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2.68946159248936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8.734145934980376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66.779449737334161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99.370241097047455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2.496703994321498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94.337308707522254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9.870668732420583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47.071228182485733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50.38484665659833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44.25823203115779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4.307215987455432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5.088104045385101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34.009749461512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59.699817378258636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4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63.80220296246388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84.815586681529581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7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51.833614098743027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78.812012609922022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38.52414185314597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8.12719231355802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48.36921030831067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7.017534379812496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35.091905701031003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7.26877115424466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38.018806896273198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.826236508124776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8.936138067230949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6.631442145855083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47.91374567503580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8.85170225043277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.855218353093232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87.031327056721054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8.182984906151503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68.5039370078741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25.5813953488368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72.88776796973514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37.2549019607841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0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35.4452054794520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2400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00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89.39096267190564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28.5714285714287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0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82.051282051282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81.67938931297709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35.593220338984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00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6.169167011623866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46.126691016024317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2.051282051282051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42.658388891619026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80.853750926786134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.348612007746929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6.423551454854064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85.415443175638927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2.769909358430716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1.244825075846816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12.20160963634322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42.57130693912303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20.205540864443552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8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88.495466450999942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0.851375010281677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9.934517643146734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97.805794707442558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20.622394167162035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51.993067590987877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35.574528637495547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79.91241599207268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.935228138412846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7.083796019475528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49.714143673875213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4.91586199539298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83.160774725777344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9.260237780713339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7.68549280177187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4.201041357541747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83.09098462816784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2.874406616960563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55.967225592692913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5.85181823957801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47.385184808736213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75.94840571638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3.280483924860654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3.780505930263665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73.412383788196465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0.294742610615778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54.986398101522262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0.95199546668826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9.75467123092283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2.410054213898476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2.207271497939336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82.576383154417826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97.088340482865888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67.41620265151891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3.201112898086123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1.129587761742769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76.709176335219098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8.3247603725272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98.99029895070282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88.03481147973941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59.731209556993527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65.166957745744597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9.448109648216253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59.424326833797579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69.707461021911371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50.916496945010181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92.661230541141578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86.97391652243491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67.544748395812221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52.31034912498350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0.19699181977272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45.745654162854528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78.821656050955411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95.0354615321160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77.87758049309903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.513214120945193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5.62141559505575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90.30856478850113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65.528952984942094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97.5609756097560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6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8.404371998667195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86.57409010631298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76.216607598795775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4.701738557101713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9.692792437967704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87.281795511221944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90.307043949428049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88.235294117647058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92.307692307692307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0.949811117107402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99.304865938430993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96.58725048293625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86.57209146630037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83.056202471088127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86.926003153240771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3.009749033858753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98.732927431298336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97.592713077423554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82.958046930552271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98.360655737704917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99.667774086378742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75.547720977083856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73.170731707317074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88.300220750551873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73.529411764705884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68.43541006687785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77.22007722007721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9.370078740157481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93.41825902335456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92.822069375214653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93.185789167152009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93.874677305796766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99.651220727453918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93.896713615023472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95.367847411444146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95.510983763132757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44.313146233382575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99.103935252095638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67.681895093062607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4.288133956363154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9.255583126550874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99.12730796252491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05.63380281690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06.451612903227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0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56.5217391304347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42.2535211267605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0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6.706290242694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0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47.45762711864415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11.764705882357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00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32.6300645057481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50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69.2307692307695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46.0251046025105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50.05242189139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52.03830176723227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81.25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45.0184501845019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85.7142857142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47.088186356073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88.8888888888889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48.4349258649099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28.58707557502737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0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59.351988217966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00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45.679012345678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35.593220338982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0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55.8823529412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00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47.82608695652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50.8372404554584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54.71055618615208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17.4422398256763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46.153846153846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64.705882352941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86.393088552915771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9.073634204275535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642965204236006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97.43135518157662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72.129255626081928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68.212824010914048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83.333333333333343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82.249280204563107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55.292259083728283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4.272920103700216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78.784468204839612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97.110949259529008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4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79.352483732740836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99.8801438274071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72.129255626081928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.957868649318456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93.297333002438791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65.316786414108435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9.077901430842608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20.438287725672762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5.119758376062371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1.178481878276727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67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24.26142636343563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9.870839542970693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54.168092142775691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83.51893095768375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81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22.105635463334121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8.609151980944226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83.107497741644082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87.845893204492683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.51490324554055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75.248791316289484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68.037496220139104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8.445079774970026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6.12888667189244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4.200889330694336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1.282519397535367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75.263421976919219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65.789473684210535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97.345132743362825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98.425196850393704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66.312997347480106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89.74646623289207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51.12474437627811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7.425324202243914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34.1878393855305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63.95348837209302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94.637223974763401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98.82352941176471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81.411347113560694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98.522167487684726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98.870056497175142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92.48982611912688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61.5006150061500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94.517958412098295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41.126876413736376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0.583876693602969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92.197480857498022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3.541717581504479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2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8.46327401631455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79.394731926022786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0.16942315449778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0.116853391157694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29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5.225026340876028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8.618259192765478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8.334408991452452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72.780203784570602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8.108719213838867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36.943992906753365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2.400793650793652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4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6E-2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6.523791841281628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3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99.8801438274071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95.73587249016766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93.271152564956694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59.251735229388856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.25523221947837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74.377482348473379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36.727198530912055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88.740987243483076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21.748586341887776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4.8847478583414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44.901777362020582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5.71981010469393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68.259385665529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0.588523186100574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12.828736369467608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64.871240416748577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86.545118855296565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55.54526939455656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3.500837520938028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1.223980016652792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6.279482294198804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97.465886939571149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3.884106585509437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5.324455120279765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79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45.380286803412595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83.6120401337792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4.523674778343711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94.501647446457994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70.880587058038685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6.941263391207983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65.019505851755525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4.778447807233789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4.054054054054056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53.956834532374096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99.151920572701499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94.143194937606594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82.394946443284809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99.933377748167885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3.348922668869548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99.900099900099903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93.109869646182503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96.092248558616262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57.870370370370374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93.239658556370358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92.391304347826093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8.45526585287046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79.840319361277452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67.081935793004305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99.40357852882704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95.171626165852416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8.557829604950026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98.76543209876543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74.847834352760827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58.598726114649679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1.442537934476107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99.304537224305761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98.787113769826036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93.669293867337515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93.757815259204108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98.710622111850583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93.743115739937849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23.31873202566925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6.051227321238002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92.707045735475901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869752343602485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3.706440721156909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97.465886939571149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96.11441459913882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96.15384615384616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82.603667602841568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92.850510677808728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92.030185900975525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55.61743341404357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76.4705882352941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08.33333333333334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82.3151125401929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50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88.888888888889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9.007998620127918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39.300451955197488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94.410876132930511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97.63445659451015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69.293466492278114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94.066297926778802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47.132757266300082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98.087297694948504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97.778473091364205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9.203715995860062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90.368250621281717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98.869591009458517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3.989558407657164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94.538063387771501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33.3333333333335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0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46.1538461538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66.666666666667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25.92592592592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00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0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45.454545454546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81.19891008174386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0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50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50.57034220532319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62.6865671641799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0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87.80487804878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55.5555555555557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0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0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19.31480403272769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72.727272727276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96.499045194143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00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98.8505747126437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00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48.730964467004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19.883040935672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91.3606911447087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33.333333333336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0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0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66.66666666669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0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30.348258706468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76.923076923078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94.05940594059405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44.04973357015984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41.63568773234201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95.89706676264171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0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34.78260869565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56.29139072847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00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60.8695652173915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10.447761194031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0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50000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74.53018792482999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0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0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0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64.5161290322576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0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0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0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82.5436408977548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85.714285714286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0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0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23.076923076922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24.83660130719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0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0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0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92.69558769002596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79.401839475947853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49.379070532817451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92.081031307550646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57.870370370370374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59.53089653530182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23.40823970037453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93.023255813953483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2.592592592592595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98.489628713797671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86.617583369423983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74.906367041198507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4.641241111829345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99.161378059836807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54.945054945054949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55.28934758569848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97.74755631109222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90.7605736068251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97.799511002444987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99.217929263452788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6.339113680154142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90.327436958976293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86.02150537634408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90.00900090009000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5.51149881046788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84.388185654008439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93.268791329733148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87.976539589442808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96.933038656895803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78.125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73.659254254067463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99.99640012959533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95.492742551566081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95.217691447070877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8.365758754863819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78.431372549019613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74.938176004796048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88.565330215833711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99.900099900099903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87.929656274980019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83.810052896116247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96.852300242130752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7.641154328732746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99.949358991444342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93.720712277413313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74.810302447365601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82.372322899505761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96.899224806201545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80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77.7000777000776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99.004673020566585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78.408823606283164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8.674886828675696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94.696969696969703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9.352251696483648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8.235294117647058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14.5907473309608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06.97674418605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66.666666666664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00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66.666666666657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14.2857142857147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37.63440860215053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18.6757215619695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69.23076923075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1.334276877302997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63.92045454545454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98.425196850393704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99.676052828308002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88.534749889331565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97.919216646266833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93.240310583474567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95.892600287677794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99.601593625498012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79.286422200198217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90.361445783132538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95.238095238095227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96.362322331968201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86.206896551724128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90.909090909090907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88.481785287150444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99.750623441396513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6.71179883945842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93.432995194874536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96.551724137931032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63.9386189258312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99.18666931164452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51.20327700972862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89.514066496163679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83.434466019417471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98.183603338242506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97.27385377942998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99.16094584286804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97.338100913786249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93.896713615023472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64.29489927132448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81.433224755700323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93.153237074988354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94.783715012722652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84.427767354596625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91.84423218221896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89.887640449438194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99.900099900099903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33.333333333334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00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0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00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82.758620689655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64.406779661018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0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02.16606498195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66.666666666664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43.3962264150943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0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00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0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0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08.463434675431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75.1072961373393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0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69.2307692307695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0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0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21.91780821917814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23.93410852713174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64.705882352941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56.41025641025641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45.555555555555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42.5851125216388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5.119443604475356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0.666223710101963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98.536036036036037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95.952714502293276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93.091173402138878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90.86403436312572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.527839097375519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44.657809534442336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2.916271632221047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70.758836850916268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51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220332519607155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98.99683210137276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98.039215686274503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58.90491610244333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87.310318333420639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11.394712853236099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94.888663967611336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53.07855626326964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69.612525970826994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.549492733753766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76.228808391267236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87.719298245614027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0.460251046025103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89.28571428571429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5.463917525773196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90.604751619870399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78.284014404258656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63.331222292590247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7.21037977940135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72.987721691678033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8.19919914274434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94.32048681541581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53.39028296849973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60.168471720818296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98.300283286118983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60.975609756097562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94.637223974763401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00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97.97616673387523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70.9206039941546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52.38095238095241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88.0316738748509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44.4444444444443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20.75471698113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06.45161290323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59.776536312849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50.6592776609978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99.435028248588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67.93737236215111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78.43137254901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475.43581616481777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74.3806470416788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33.67678399254271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92.30769230769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675.9189797449358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63.15789473683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97.181729834791071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93.63295880149812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5.605722002461846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96.685082872928177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.206496519721583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62.77657002632221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0.361445783132538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58.58230814294083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79.920079920079928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58.6372745490983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81.52327221438645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01.29557095510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62.5815808556924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59.13430935709738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17.8703215603584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98.48771266540643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71.0102489019033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72.72727272729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03.030303030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1594.20289855072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45.454545454546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53.35689045936391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66.666666666672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50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0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67.56756756755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0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31.74935942231537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14.28571428571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00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00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0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26.760563380281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69.9115044247787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79.47533410328327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57.40099961553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84.285714285716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16.56050955414011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90.6131938390003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6.385542168674704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59.3886462882097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48.82116158711904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89.04946061469570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8.50264557993442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2.878824228336597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98.419384682006978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64.977110188508334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99.288979177247342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76.114032659839467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97.807801150219746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85.94314001856371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7.789693427962931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83.347155069882419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83.26117364950376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96.540627514078835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1.883614088820835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84.656801327418634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7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9.597687495050288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71.40307033202427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3.684187539580286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69.183804071466867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94.567119012719274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20.27533910504653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49.54746647288102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95.748755266181547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58.722447482014076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95.874213032501359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84.566596194503177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92.990384794212275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6E-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.223541134758541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81.366965012205057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0.64036205685749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67.59497093416250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6.035502958579883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96.774193548387103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57.142857142859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41.99726402188782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16.167664670658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56.88178183894917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74.53183520599248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7.14285714285717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33.962264150943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90.909090909090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72.7272727272726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26.31578947368428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92.3076923076923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54.19847328244282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00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54.70085470085473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52.3809523809524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88.888888888889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00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77.777777777774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88.8888888888887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00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64.705882352941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98.60279441117768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0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60.4994597190537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0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01.75438596491222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33.3333333333335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68.882175226586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0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91.45907473309609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16.9811320754716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94.984802431610944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83.333333333333343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87.336244541484717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84.033613445378151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95.529231944975152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84.860828241683635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83.54218880534669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97.5609756097560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98.846787479406913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94.936708860759495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97.5609756097560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92.936802973977692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90.44248988174644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66.666666666666657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95.890410958904098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86.580086580086572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97.423038843783374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98.619329388560161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5.737704355818337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75.18796992481202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75.075075075075077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98.199672667757781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78.155529503712387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86.956521739130437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90.909090909090907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89.206066012488847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79.365079365079367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99.75615162935047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97.65625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92.421441774491683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9.730727037000094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88.261253309796999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8.384824697938484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92.821782178217831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1.32231404958678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70.63809748057453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76.923076923076934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94.312930302744505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95.419847328244273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3.529411764705884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0.645161290322577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85.526315789473685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96.774193548387103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92.807424593967511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83.160083160083161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9.622483221476514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93.879083740142704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90.361445783132538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87.169062653635478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92.370851864522749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8.82352941176471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53.447640019454944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92.783505154639172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83.160083160083161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89.743589743589752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96.15384615384616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00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33.3333333333333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6.99070160608625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00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00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72.3472668810286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63.1578947368416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39.80815347721824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0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54.794520547945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6.66666666666663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14.2857142857147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03.7593984962407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12.5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90.909090909092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0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6250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11.11111111111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96.03174603174602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38.02874117706799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99.435028248588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66.66666666666674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41.327623126338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62.32948583420773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45.0184501845019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14.2857142857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23.07692307692298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61.9047619047624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20.68965517241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28.57142857142856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97.61904761904765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24.10901467505244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24.324324324327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07.69230769230774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00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0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62.69702276707528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23.8095238095248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63.00366300366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00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20000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73.913043478261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80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81.8181818181815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73.4177215189875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61.52716593245228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00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0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20.5128205128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00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62.70096463022514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61.946902654867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0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36.363636363636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0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0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73.97260273972603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11.33004926108367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0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0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63.66612111292963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75.862068965517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57.66590389016022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67.1071953010279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76.4705882352941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72.57824143070042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77.51937984496125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96.899224806201545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97.61242185312193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80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76.433121019108285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97.97257992419371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9.08838684106223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94.33962264150943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95.15039901780232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97.31413001167769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92.592592592592595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9.12206173888417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78.125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75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98.643649815043162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97.205346294046166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93.248787765759047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0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89.59608323133415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00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0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32.0895522388059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33.333333333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00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62.0437956204378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46.1059190031153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15.702479338841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67.83216783216784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97.5794251134643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57.14285714285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1.224229155263643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82.10180623973727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93.589143659335519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99.29125899330578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91.743119266055047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004928275983445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7.780898876404493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94.33962264150943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1.53846153846154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94.33962264150943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99.8439937597503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94.921689606074992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57.20823798627002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98.039215686274503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99.875156054931338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8.333333333333336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88.054006457293809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77.2399588053553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98.619329388560161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1.603053435114504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77.564475470234626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97.981579463060939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68.240950088157305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99.64923469387756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82.203041512535975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94.786729857819907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90.579053774972635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56.645990879995466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6.81093394077449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95.693779904306226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99.700897308075781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1.8461448836328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95.274390243902445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58.158856763044199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6.404126096596926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97.060051053586847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4.112149532710276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.377481894009879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92.160680830446722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98.846787479406913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88.64069494304834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82.990150791538127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92.807424593967511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5.555555555555557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98.846787479406913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83.503123016800828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63.291139240506332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80.8625336927223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378868729989335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63.710499490316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88.414202857547039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96.921322690992014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97.454712221967441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94.48142581060768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99.290780141843967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2.48556502612044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99.431818181818173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86.190384983719596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99.12767644726407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97.087378640776706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40.581121662202747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3.090668431502316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69.767441860465112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76.08034083992696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59.516724199500061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1.177096313406068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93.73326191751473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78.616352201257868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68.243858052775252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8.860453543754886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91.922883319342674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78.906669191680081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46.904315196998127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99.50248756218906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1.984557632464671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93.023255813953483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0.5125408942202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78.125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90.903581601115079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1.456443868607579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75.354259211116258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52.397691848510974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67.114093959731548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60.096153846153847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93.75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94.33962264150943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23.21644498186214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66.666666666657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00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0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0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25.942350332594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71.64179104477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49.61101137043687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11.07325383304942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85.37362767087711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0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34.32657926102502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00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57.14285714287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09.2198581560282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94.011976047904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67.29401923881221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0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08.5271317829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36.36363636363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57.407407407407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64.01062416998673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52.38095238095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07.042253521126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80.15321574915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14.89361702127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51.117451260106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14.28571428571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63.61702127659578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98.360655737705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00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00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87.30158730159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27.05842159207378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68.1595521343595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28.140703517588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51.7279557805596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39.56043956043959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0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39.999999999996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15.7232704402518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83.09037900874637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71.6154721274174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19.42446043165467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56.81444991789817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33.33333333333337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55.6727388942154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72.727272727272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37.5527426160337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36.06623586429725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39.024390243902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06.00885515496526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192307.69230769231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99.51756369666816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0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75.37537537537537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11.3243761996164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56.5264293419636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33.3333333333335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74.41860465116278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0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58.0645161290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0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2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00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171.55172413793102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46.7273922434031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23.076923077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e v="#DIV/0!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03.8461538461538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92.075379043643736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00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66.666666666667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35.65891472868213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0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92.592592592592595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44.44444444444446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79.62962962962968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78.247261345852891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00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51.85185185185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16.666666666668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93.79844961240309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11.1111111111113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32.62599469496021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52.3809523809524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85.088279089555414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76.23888182973316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96.15384615384616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99.009900990099013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99.601593625498012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94.380094380094377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9.798857710454435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88.551549652118908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53.049103311006739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98.214285714285708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9.009900990099013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7.719298245614027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74.916842305041399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98.48982271831910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95.147478591817318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78.647267007471484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89.965397923875429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93.668040464593489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61.475409836065573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2.411030846562831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86.083213773314199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80.515297906602257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97.07559762164785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89.086859688196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91.899698043849284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86.956521739130437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97.087378640776706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98.87936717205011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274187659729833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87.076076993583868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85.178875638841561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58.229813664596278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87.59452909598275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83.507306889352819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91.743119266055047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99.12206173888417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91.743119266055047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93.275488069414308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97.859327217125383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85.989451960559506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53.84615384615387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11.20943952802361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83.4437086092717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03.921568627451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51.78875638841566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69.08212560386474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66.66666666669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73.36244541484723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72.727272727276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91.717791411042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0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00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83.4189288334556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00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30.4029304029305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15.6862745098039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96.618357487922708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83.806028741057006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9.51232441028359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3.511855052467226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79.207920792079207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99.883469285833186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97.911227154046998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99.649802123964349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99.950024987506254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86.190384983719596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97.943192948090115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99.890120867046249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99.166997223324088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96.688421561518012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80.12820512820513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1.31075110456554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98.007187193727546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97.703957010258918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96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80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97.710776102735892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92.708478190330496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1.004550227511373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2.11180124223602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76.21951219512195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84.1750841750841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99.608786491056378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96.892965570699559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99.40357852882704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99.218610916768625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89.03020667726549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94.411642492003523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99.436526350679486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86.72584430160186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78.552003783064507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97.240792512458967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97.146326654523378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5.872899926953977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89.911886351375642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94.464386926128853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9.214551467548574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95.304106740599551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98.471718922325508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90.307043949428049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78.233657858136297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98.207709305180458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98.75792912219394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57.142857142857139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8.088396064344835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94.073819726339266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5.04412763068566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94.190494131522698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1.541559868180158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99.54751131221719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7.048763026012253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89.15325801666097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97.087378640776706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60.975609756097562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76.171131141297437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97.943192948090115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78.125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98.522167487684726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98.360655737704917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76.923076923076934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64.754257592436701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93.109869646182503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98.69468322190385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99.722991689750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85.58387219475085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92.081031307550646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96.71179883945842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7.50754375377187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97.087378640776706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82.23684210526315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97.4214735783535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95.465393794749403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98.425196850393704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89.2041399000713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98.264002620373404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99.735799866154565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75.164233850964351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82.508250825082513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87.719298245614027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4.948096885813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58.670143415906125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84.507042253521121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97.220871932334276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9.412309116149927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99.927325581395351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98.299420033421796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86.058519793459553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73.439412484700114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74.925074925074924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96.71848013816925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86.28954937679770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95.67852017222134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98.015192354814999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57.034220532319388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93.73828271466067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81.775700934579447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62.72401433691756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99.923136049192934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1.041514930808461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99.960015993602553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6.169754416199922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47.449584816132862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90.909090909090907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9.913340903944601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94.170403587443957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9.617834394904463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92.592592592592595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99.009900990099013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93.109869646182503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98.507462686567166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79.428117553613973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98.360655737704917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88.888888888888886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98.643649815043162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98.76543209876543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68.311195445920305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85.6164383561643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.10288582183187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95.675468809797167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95.628415300546436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72.139396198285496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99.681020733652318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90.744101633393825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97.866510080250535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95.831336847149018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72.376357056694815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98.360655737704917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8.333333333333336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98.57612267250822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76.923076923076934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0.909090909090907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83.717036416910844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99.709934735315443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65.189048239895698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95.759233926128601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8.911968348170134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93.0059523809523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.746031746031743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98.103335513407458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79.185520361990953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98.619329388560161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9.009900990099013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97.096805515098552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94.117647058823522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98.640946953090747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8.136788295434513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45.87155963302752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98.60050890585240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94.398993077407184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96.15384615384616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45.248868778280546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84.269662921348313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95.60229445506691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46390760346486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84.937712344280854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2.202166064981952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96.618357487922708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99.750623441396513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93.833780160857899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99.987501562304715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98.960910440376054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92.905405405405403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96.478533526290406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95.754867539099905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7.799511002444987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99.26262053318207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89.514066496163679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9.989001209866913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95.238095238095227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85.5675984027381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96.339113680154142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87.336244541484717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97.65625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44.843049327354265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94.517958412098295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70.24265644955299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54.347826086956516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95.846645367412137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89.285714285714292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90.029259509340534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96.385542168674704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99.591674136042229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98.17197020988490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1.102338293349533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81.96721311475410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72.689511941848394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99.69095803010667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93.370681605975719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47.393364928909953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80.906148867313917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92.165898617511516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96.5561635017702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76.923076923076934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96.618357487922708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83.6120401337792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9.99941176816607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99.132589838909553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93.856655290102381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72.463768115942031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98.863074641621353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1.659028414298803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71.428571428571431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96.540627514078835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97.11535037599826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92.478421701602969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97.323600973236012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76.923076923076934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92.12386975527294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1.199270405836756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99.73753280839895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94.741828517290386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89.285714285714292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94.428706326723315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99.009900990099013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95.969289827255281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74.250993107032798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95.04041118283494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97.465886939571149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53.908355795148246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4.602076124567475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92.421441774491683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92.764378478664185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1.106290672451195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8.608058608058613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65.789473684210535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98.784194528875375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65.2741514360313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77.922077922077932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99.290780141843967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99.354197714853456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52.273915316257188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71.32667617689016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80.42763157894737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79.239302694136299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2.631578947368418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71.942446043165461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49.504950495049506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6.730508802476294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97.729165119288211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97.087378640776706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8.651685393258433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99.009900990099013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82.11528986697322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88.188976377952756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66.666666666666657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46.59832246039142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97.99118079372856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99.009900990099013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88.235294117647058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96.15384615384616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86.705202312138724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88.613203367301736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78.20646506777893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70.09345794392523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84.1750841750841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72.289156626506028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62.523329600597236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87.535014005602235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99.397590361445793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64.432989690721655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78.27788649706457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82.508250825082513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88.731144631765744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78.431372549019613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63.21112515802781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94.994775287359204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93.580385551188471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80.385852090032145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91.992882562277572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97.633136094674555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94.786729857819907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94.0733772342426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99.337748344370851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94.876660341555976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92.971364819635554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6.376252891287578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98.522167487684726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95.785440613026822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55.555555555555557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4.043887147335425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99.44751381215469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98.814229249011859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84.464555052790345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90.909090909090907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97.402597402597408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90.871090271341075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98.66798223976319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9.255583126550874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59.021922428330519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87.98944126704795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98.463962189838512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94.33962264150943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8.039215686274503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5.53100498930862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98.861593768723793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75.757575757575751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78.125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84.06304728546409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9.239302694136299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64.020486555697815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96.94619486185168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65.217391304347828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5.418719211822662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77.851304009342158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83.56545961002785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81.300813008130078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95.238095238095227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97.812555575315656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95.54140127388535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99.601593625498012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97.777777777777771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87.40549281089821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98.130841121495322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98.039215686274503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95.419847328244273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98.199672667757781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94.097519247219836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88.16616147456142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99.54751131221719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99.964012955336074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69.444444444444443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96.618357487922708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92.21902017291066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97.65625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67.164179104477611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94.79571523367143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99.50248756218906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76.5957446808510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.465393794749403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91.911764705882348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90.090090090090087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99.522292993630572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450808919982521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81.9224467504096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97.276264591439684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94.232331437855393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8.687456824237643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76.923076923076934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99.986668444207439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87.804878048780495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4.843205574912893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92.165898617511516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86.580086580086572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83.950617283950606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91.38540270500792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78.988941548183249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99.50248756218906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78.431372549019613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99.940035978412951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7.142857142857139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8.585461689587419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90.388671286532087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79.404466501240705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84.388185654008439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92.827004219409275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97.465886939571149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90.826521344232518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49.504950495049506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76.923076923076934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95.831336847149018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99.950024987506254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58.59375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88.62629246676515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54.347826086956516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76.765609007164798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94.82758620689655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65.22462562396006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1.614294516327782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73.529411764705884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69.252077562326875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99.206349206349216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93.63295880149812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80.12820512820513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84.0909090909090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99.009900990099013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88.495575221238937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95.065640561339976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1.130012150668279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9.901097913066067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3.333333333333343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95.29860228716646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97.402597402597408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98.207709305180458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0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0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95.9885386819484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0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83.76844494892168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54.7880690737834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74.29467084639498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23.97408207343415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27.7777777777778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0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18.181818181818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66.6666666666661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09.0133982947624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0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79.002079002079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66.6666666666667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99.6189574876098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6.15384615384616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96.15384615384616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9.893617021276597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99.50248756218906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57.339449541284402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6.01410631343540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94.500094500094505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90.293453724604973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99.33774834437085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98.007187193727546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0.090090090090087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98.595020951441953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6.15384615384616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1.428571428571431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86.834733893557427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6.92708821334298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96.618357487922708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72.358900144717794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1.286307053941911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99.150141643059484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98.48982271831910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88.008800880088017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71.428571428571431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77.669902912621353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97.177794873871321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97.5609756097560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90.826521344232518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88.67868755542419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89.365504915102761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71.839080459770116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90.206185567010309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71.907957813998081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94.607379375591293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98.591549295774655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99.755598782981693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1.603053435114504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84.507042253521121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83.333333333333343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78.149421694279468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9.365079365079367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77.441860465116278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93.085106382978722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99.875156054931338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64.516129032258064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92.592592592592595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90.481360839667019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99.206349206349216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82.508250825082513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99.667774086378742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1.603053435114504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81.018518518518519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73.347839906114771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6.64957264957264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82.417582417582409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53.763440860215049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3.333333333333329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92.3787528868360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70.84468664850136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87.719298245614027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65.04770164787511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98.522167487684726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97.703957010258918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7.493036211699163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64.205457463884429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99.255583126550874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41.771094402673349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47.619047619047613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95.679907219483908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99.206349206349216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89.928057553956833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7.99651567944251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97.515619507659508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78.740157480314963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9.524140326502256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99.255583126550874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74.1138560687434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81.2154696132598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87.09677419354841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48.85496183206101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51.2880562060889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50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00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66.66666666666669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55.55555555555554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96.89440993788816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58.659217877094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00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0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4207.9207920792078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00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6.599690880989186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95.238095238095227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99.552015928322547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75.41478129713424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88.495575221238937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96.767950454809366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83.333333333333343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77.138849929873771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98.901098901098905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92.153765139547133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97.719869706840385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90.707678631765361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98.994806732438818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94.126506024096386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88.139007806597832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97.418317176505425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85.65310492505354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92.89126380886693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68.493150684931507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90.744101633393825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2.421441774491683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99.750623441396513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3.709734098629497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69.832402234636874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95.200317334391116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96.172340834775909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83.333333333333343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1.1854103343465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98.280098280098287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77.569489334195225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86.956521739130437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66.33499170812604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0.117152297987374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99.715099715099726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00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60.34482758620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14.28571428571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67.62452107279694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00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00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0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11.52416356877323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29.2682926829275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87.5621890547263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97.1623155505108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73.7089201877934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08.9058524173028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0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0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29.6703296703296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98.76543209876543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82.14676889375684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0.303030303030305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1.282519397535367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99.057071023919931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71.360608943862985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9.999000009999904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83.86588168201412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93.240093240093231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43.859649122807014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93.984962406015043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69.767441860465112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95.654550423613003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90.892564988183963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94.33962264150943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92.592592592592595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94.858660595712379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83.91608391608392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65.502183406113531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99.800399201596804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44.444444444444443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94.320046782743205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95.54140127388535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85.714285714285708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1.715071843472941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62.5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88.888888888888886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97.943192948090115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99.18273426961835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98.76543209876543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46.788990825688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55.7885141294439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69.48356807511738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41.0231185440236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50.593824228029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03.7037037037039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18.73895109015905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10.61531235321752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19.7823000473261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31.578947368420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93.42723004694835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0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15.3846153846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15.21252796420583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00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0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23.0769230769231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00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0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66.03773584905662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2000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0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33.333333333332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71.230769230769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81.81818181818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96.81274900398409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5000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00.6637168141597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66.66666666666674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50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89.4123360854783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14.5044319097501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0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65.30612244897952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00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e v="#DIV/0!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14.2857142857147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69.00369003690037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79.661016949153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94.29477020602212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07.69230769230774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64.03712296983758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84.6153846153848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00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41.17647058823536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68.18181818181813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07.12530712530713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00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51.85185185185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00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04.778156996587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33.33333333337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67.05202312138726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48.51485148514851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53.59477124183002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53.8461538461538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44.444444444445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43.2432432432433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67.29034413631808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0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0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75.027502750275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0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0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0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55.5555555555557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51.85185185185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29.5081967213114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30.92485549132937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55.02183406113534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0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33.333333333328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00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68.04915514592938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15.0110375275935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0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35.20871143375678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09.09090909090912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28.1368821292775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16.09657947686117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19.89924433249359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0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54.545454545456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00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80.5836139169472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0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76.9230769230771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70.2970297029706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34.11540900443879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00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0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0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11.76470588235293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0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12.01248049921998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10.95890410958907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66.666666666667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09.523809523809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11.1111111111109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87.3015873015875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01.75438596491222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66.666666666664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4.63414634146341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48.76660341555987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38.8625592417063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63.63636363638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94.11764705882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73.93364928909955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28.0409731113956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12.5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09.67741935483869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96.551724137932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34.57943925233644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54.545454545455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55.55555555555554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48.9795918367345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0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87.33556873871549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78.9473684210525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12.01248049921998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24.5901639344263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64.90066225165566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87.5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91.30434782608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0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48.4288354898335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66.6666666667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0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85.71428571428572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03.621730382293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74.82517482517483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05.53633217993081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0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64.90066225165566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34.78260869565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95.02487562189049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5000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00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0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0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66.6666666666667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73.3333333333335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13.3180252583237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15.7894736842104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92.3076923076924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0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14.28571428571433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23.8095238095248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53.8461538461538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68.965517241379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00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00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43.75848574395016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00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00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95.348837209302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56.50623885918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25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64.40677966101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89.12469737007058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50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71.37042062415196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12.53985122210412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75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30.56478405315613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66.66666666666669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0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09.523809523809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19.047619047618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66.66666666666663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0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17.391304347826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45.454545454545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66.47784071976014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0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0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66.42984014209594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54.54545454545456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67.53688989784337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88.67924528301887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51.6129032258065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47.3684210526317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00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08.771929824561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81.6326530612246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37.0370370370365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19.48051948051943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14.814814814816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0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64.20361247947454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99.9999999999982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90.69767441860461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06.060606060606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0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59.45945945946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74.1496598639456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47.22222222222223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23.5955056179776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0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35.42857142857144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00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61.1330698287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0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0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27.6595744680849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25.9259259259259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83.333333333333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25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84.31372549019602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0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66.6666666666661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73.97260273972603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50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75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00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64.963503649635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0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68.01872074882994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34.782608695652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41.64305949008497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78.0487804878048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84.7457627118647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48.83720930232556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91.489361702128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0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73.067996217656656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70.122159284788097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95.238095238095227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96.246390760346486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81.30640169649503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1.093394077448735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93.90773564972414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98.79253567508232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99.956590280792341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79.366339148240456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99.50248756218906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2.98755186721992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60.498507703476648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62.511162707626369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99.07529722589167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93.808630393996253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99.758915953113316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99.337748344370851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4.054707861374638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68.825910931174079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99.800399201596804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91.629519564140665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85.365853658536579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84.388185654008439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91.905272447928439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75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4.432989690721655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89.505482210785416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99.651220727453918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81.081081081081081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98.71692674463659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99.75455820476858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97.94776119402985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6.65094339622641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0.06006006006006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70.348223707351394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54.51346730430903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90.876045074518359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6.3475339746526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98.66798223976319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70.493454179254783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2.398107950495692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83.333333333333343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96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92.927302970885876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92.63547938860583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78.113904274960944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86.051114361930985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91.213134691395553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99.009900990099013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77.547339945897207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93.229227362778232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98.135426889106967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97.1722864639004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99.87445780653718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96.808961498000357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67.43088334457181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64.627315812149931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88.091368367270533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57.692307692307686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92.998538594393523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84.317032040472171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86.02150537634408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78.636959370904322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90.1369450606306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78.616352201257868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80.681308830121026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92.243186582809216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88.548861261644191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6.63366336633663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65.217391304347828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25.47770700636942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3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78.740157480314963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93.240093240093231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0.505050505050505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99.98750156230471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97.5609756097560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9.681274900398407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93.926111458985588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95.60229445506691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97.222222222222214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86.90614136732328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99.601593625498012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83.333333333333343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95.057034220532316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90.415913200723324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96.15384615384616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76.08695652173914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87.20930232558139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94.117647058823522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94.117647058823522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4.32241918140717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78.27788649706457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95.098756400877832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83.333333333333343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93.101988997037665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99.50248756218906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97.592713077423554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40.54054054054054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5.55808656036446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76.470588235294116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64.695009242144181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96.15384615384616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70.921985815602838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96.77419354838710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71.202531645569621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87.983911513323278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99.508648407198237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88.470834704631272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5.64168211647685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0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0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23.841059602652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14.28571428571433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02.451333813986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10.526315789474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56.186395286556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45.068582625735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44.41687344913157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83.3616298811544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28.07424593967517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0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62.31884057971013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31.360946745562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91.304347826088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0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69.565217391304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31.72157279489898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71.42857142858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66.666666666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27.576601671308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50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66.6666666667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60.7843137254904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37.5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0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0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43.67816091954023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50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66.66666666666669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0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61.5384615384619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46.4285714285714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76.9230769230771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0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42.020046260601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0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99.25187032418955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74.0997229916897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78.8933511825077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41.1764705882351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18.181818181818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25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27.53623188406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0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00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52.9411764704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33.33333333334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38.90784982935153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54.19847328244282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60.5734767025078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81.78867996563901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71.0526315789473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35.12064343163541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97.15440475799298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15.38461538461547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57.27699530516429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96.0396039603960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24.21524663677127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0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0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0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0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79.53824200462347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37.31055848614255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00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67.2149744753261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88.888888888889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69.23076923076928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00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0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36.363636363636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49.37655860349128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0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00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92.90733051225385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88.780487804878049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88.13559322033897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97.473487211478485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87.906567876428483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96.41342074816815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2.73751063969096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74.571215510812834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98.684592432633252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88.5582713425433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94.711917916337811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79.635949943117183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54.182921543129602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99.27200529450695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5.50863744123952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93.691515998997502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71.890726096333566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93.697454133088414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52.31767290990896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75.793236858311715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93.984962406015043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3.109869646182503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666666666666671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84.687572302014843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84.602368866328263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0.00900090009000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68.728522336769757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5.971197275217804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89.766606822262119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67.9192008735495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65.52706552706553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95.529231944975152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56.359090063704556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92.785207811029935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64.102564102564102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92.255177821855256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67.750677506775077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90.594859787032391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66.512292457013359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63.565398138132103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64.043447074495347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2.927241146386194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98.825079609091901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87.5101183574350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95.578399855103143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43.701504986185647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91.614242960972334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56.721497447532613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96.889254225970163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95.40164090822361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93.73437760373271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83.319446758873511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98.515438025908253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98.63429438543246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75.12633244063216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84.227407261413234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99.364069952305243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91.800041441161568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55.880750478478923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98.306532351106895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84.221164778708896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9.54210631096953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72.744907856450041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3.169121381411884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76.726342710997443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4.141345168999656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89.83258472846060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94.726870855699403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4.072863148061643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96.034726156978365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96.059956782625434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89.385474860335194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95.47879809042403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5.963910164870828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98.767383059418449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87.89405836165474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9.203068681591219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35.295778624876469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88.746893858714941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93.82623381497467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7.406211733273963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92.668099933278967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81.251880830574791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98.425196850393704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95.789110693896319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88.55063856817159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73.313782991202345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96.511681773961925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94.786729857819907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98.204264870931539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3.804230570798737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88.483829580144231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79.854664510590723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98.823994465856316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97.30967372638808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85.58777231461517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8.845159058335113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90.798811625153448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92.521202775636084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79.985374103021172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93.708165997322624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99.634937588675101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98.01170194380074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97.958944967541967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81.1188811188811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58.72376809279295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89.61336314471213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97.087378640776706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93.777223294728657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87.138375740676182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78.529194382852921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85.792724776938911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92.065607125602227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96.206706981858161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86.016220201523723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97.378189622601084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57.47126436781609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97.004501008846816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95.369458128078819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98.643649815043162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90.027638485014904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80.541666666666671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98.68421052631578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90.775874366189882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96.178507309566555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98.701298701298697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96.75849370247343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96.05040725372676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90.780601442433934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81.95377806916899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87.589706457697091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9.787234042553195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93.75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76.540375047837742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83.333333333333343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94.37596302003082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87.412587412587413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89.472114524306591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86.147484493452779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70.671378091872796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95.483624558388243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39.087947882736159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8.377723970944309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89.20208732884349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94.355645298258196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99.833610648918466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6.731270598652166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79.264426125554849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.08565333042999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99.393698439518928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9.1053731183371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90.541984318128328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89.370602776193195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92.554456728477604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93.75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96.246137663532977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79.897730904442312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93.628575441224655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89.045212706751855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96.32797749778446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70.596540769502298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95.002850085502573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97.001274873898353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92.88537549407114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92.846508142307172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8.473658296405702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98.582709250015611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73.099415204678365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77.9423226812158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98.960910440376054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78.839482812992742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95.16021113671845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7.22514189615303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97.897990294113541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83.18291090278413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99.752992589777691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99.37006476798863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99.564405724953332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58.62068965517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83.388704318937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02.3255813953474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71.8954248366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71.3094654242275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33.33333333337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18.796992481202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75.1479289940828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66.6666666666661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22.89156626506031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52.6315789473686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00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66.666666666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66.0980810234541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0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54.07263488267824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0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00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0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70.757180156658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0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48.4087306426045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44.4444444444443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26.262626262625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56.25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03.84615384613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95.12195121951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44.4444444444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70.491803278688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18.0267965895248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0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0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00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0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71.01449275362319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57.89473684210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63.49942062572421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03.921568627451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40.850022932273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67.3758865248227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84.3205574912895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0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83.7657110131477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07.1253071253071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15.19835136527558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39.3442622950818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0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99.203187250996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91.275167785236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56.4756987664476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0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82.325581395351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16.129032258061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0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33.333333333334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74.61589846359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47.1204188481674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23.255813953488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95.652173913044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01.754385964912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13.4328358208959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76.923076923078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0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25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00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0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33.3333333333335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27.27272727272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18.1844297615628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00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93.49316457750194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17.0731707317073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37.03568827385288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97.943192948090115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5.565749235474001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87.20930232558139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82.91873963515755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92.019297761301928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87.719298245614027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99.157164105106602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86.46616541353383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76.67731629392970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92.77929155313351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81.13590263691683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99.800399201596804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95.54140127388535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97.5609756097560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84.56117873158231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82.98755186721992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3.06659612459493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99.360120821906918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0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00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0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28.57142857142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33.333333333332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65.176745544843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84.61538461538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11.11111111111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76.4705882352941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85.714285714286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83.6022216344884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25.20325203251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73.30508474576271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00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80.96632503660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0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33.33333333337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72.727272727276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94.11764705883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0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0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00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00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59.1549295774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84.905660377361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90.17341040462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75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66.023166023166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0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0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57.14285714296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57.1428571428569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0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0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00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57.142857142859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00.9174311926606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90.033222591362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0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42.1524663677128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34.42622950819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00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34.7826086956521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53.846153846156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74.178403755868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33.33333333337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0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94.1176470588235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90.32258064518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00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42.857142857143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42.28670214569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16.7938931297713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0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66.9404517453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00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68.0917459822125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33.3333333333335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0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00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78.544061302682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59.5307917888563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75.3739930955121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0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42.857142857145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90.00000000001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46.376811594203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03.21285140562259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0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0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0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11.1111111112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0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69.306930693069305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83.919018147487677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5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94.510812036897022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3.320236259134411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.880875493362034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75.82866513113619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93.41429238673517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78.850139677390288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71.44898542440697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88.967971530249116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99.47477319751710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99.535500995355008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70.698358384118322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7.41231488698363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68.079312398944765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46.825248173815318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79.55449482895782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95.728534976969215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99.436526350679486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70.1111837802487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26.31578947368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0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71.428571428572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27.433628318584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36.4806866952789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0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98.00399201596815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92.9824561403511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64.9540857840288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41.56893999772285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53.635441325667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62.36360273719254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80.48780487805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33.33333333337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73.40067340067344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98.0965329707687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90.86929330831765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17.3285198555955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45.74600657074882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85.9215807347947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0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39.622641509442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44.9664429530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36.2284950726573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61.6636528028933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16.901408450704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37.00506918755994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73.4642988789869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10.37277147487839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30.7692307692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31.3935681470139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82.98149301035716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23.72881355932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33.962264150943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0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15.610176800344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49.77257959714098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1.326671690213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22.0843672456576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75.93984962406017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24.534131254584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92.114695340501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34.511434511434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35.414534288639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26.698788535995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52.64229942288108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90.163934426229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95.93678790210413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90.476190476191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62.814070351758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66.96309470875951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79.8416126709863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79.02097902097898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86.885245901642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33.333333333334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31.9587628865975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9.4698354661791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1.893538400079905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75.743804156819976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91.424392027793004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94.812278460952911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99.651220727453918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98.619329388560161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64.302774205401434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94.727469071481352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76.540375047837742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75.648687495271957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79.365079365079367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62.5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83.00132802124834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79.662605435801311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87.40771047590708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.732040546496254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81.699346405228752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93.691442848219864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3.15789473684210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93.109869646182503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97.789947193428517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90.32258064516128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67.567567567567565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97.73260359655981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5.8350100603621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90.024110910186863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99.95716121662144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99.750623441396513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4.732853353543007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97.4775169993419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84.388185654008439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89.525514771709936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78.125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96.385542168674704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98.12810820782748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84.951456310679603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42.016806722689076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98.039215686274503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8.11616954474097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27.6595744680849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0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77.66759222530743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24.8587570621471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41.54589371980677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0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00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46.875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42.45014245014244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82.3529411764703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94.55252918287937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85.714285714286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0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50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96.15384615384616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75.101151863916712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7.506750675067508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97.5609756097560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55.36240228535997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70.028011204481786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7.591240875912419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49.138841797498834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91.39784946236558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69.264261165052588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96.277278562259312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99.55756617591423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97.29588208446698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94.955489614243334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9.456869009584665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98.66798223976319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92.994420334779917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87.043024123352396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99.980003999200164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65.73181419807187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89.66880825670386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98.68421052631578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81.128747795414455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95.238095238095227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95.751047277079593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95.124851367419737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96.36232233196820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95.238095238095227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96.15384615384616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65.86169045005489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62.50156253906347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78.55459544383346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3.45794392523365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86.864262181161621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72.933785846955743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64.22018348623854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91.954022988505741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4.599030212607232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83.91608391608392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55.710306406685241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74.415143481698536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99.569858212521893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98.56630824372759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96.77419354838710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3.45794392523365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96.15384615384616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92.735703245749619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42.85714285714285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9.396596395481822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98.360655737704917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76.325284485151272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85.287846481876329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99.078176644499578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82.101806239737272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68.7757909215956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5.75108517998295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83.045028675448407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98.69719699960521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95.858895705521476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37.434489643124529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51.510989010989007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83.070139441536057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81.966602335303023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83.402835696413675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64.44337038827130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76.657723265619012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95.264017419706036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84.587695837250834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96.666666666666671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45.87155963302752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69.441631415394056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95.533795080009554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51.18110236220468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55.4455445544554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11.76470588235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22.222222222222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40.74074074074073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88.8888888888887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46.87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16.31973355537053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0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46.15384615384619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58.0645161290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46.153846153846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07.692307692309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77.7777777777774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10.95890410958907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45.10108864696733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48.03849000740192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92.3076923076924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26.08695652173913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45.1327433628321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00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96.68874172185429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49.87506246876561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00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33.33333333333331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43.90243902439025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88.8888888888889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59.178416485900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00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76.9230769230771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45.398773006134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0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55.2974214960428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02.564102564102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5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71.4285714285716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67.85714285714283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09.523809523809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33.333333333328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25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12.582781456957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16.3265306122448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76.9230769230771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47.15447154471548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66.666666666668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13.6226034308779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33.3333333333333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66.666666666664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89.7959183673468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00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23.62459546925567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75.35211267605632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45.454545454545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17.43119266055044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50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20.6349206349206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60.86956521739131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26.7175572519084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87.90731354091236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66.6666666666667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28.9473684210526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00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50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0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75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82.9015544041451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06.6322136089575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22.754491017964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38.062283737024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50.41272699984995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25.7648953301127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44.7552447552443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33.33333333333337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26.0073260073259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56.63338088445079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60.48450117218027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50.35765379113019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04.761904761905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30.37935800952235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66.3683466792274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07.200929152149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50.2145922746786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82.74687854710555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57.33401955738549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16.9167803547067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37.03186207240699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51.12359550561797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83.81962864721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14.220705346985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89.2617449664431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75.67567567567573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61.48231330713077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47.1698113207549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14.28571428571428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17.77003484320559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47.787610619467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88.80866425992781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66.1800486618004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57.142857142859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35.8266206367475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92.107995846314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97.02970297029702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77.7358568153547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20.74728077123704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72.9475100942127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72.72727272729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33.33333333326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38.9125556892458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33.962264150943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88.9830508474577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84.31372549019602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56.42965204236009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96.30292188431724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53.846153846156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58.4905660377358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13.276231263386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98.61055748533681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83.5724994645534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77.410468319559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53.8461538461543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92.3076923076924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70.7698875764906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83.91680219121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13.2163034705409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96.15384615384616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37.8040540540540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22.85892245406421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21.64266251459712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33.2427282781042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09.401709401709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25.6317689530686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0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61.61462300076164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86.36363636364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66.666666666668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0.4643598908029855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89.6200185356812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26.7973856209150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50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18.6488388458833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37.08586114656367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20.6119162640903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11.26760563380282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48.650345260514754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8.424945353042556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87.032201914708438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42.167404596247096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84.290202739010141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90.96837393511771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99.99171497218802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96.999870684081216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85.273300929478978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89.477451682176095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29.231218941829873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93.109869646182503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92.1684155907995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97.218155197657396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76.922011849066706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92.891760904684972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88.999291961188405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97.943192948090115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.807339449541288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78.003120124804994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0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00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71.3716762328686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66.66666666667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59.398496240601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0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75.4716981132078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00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00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04.7368421052631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14.27510214188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03.7037037037039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69.7089685210849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84.61538461538464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66.666666666657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58.8235294117647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85.714285714286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58.82352941175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00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84.97211623128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22.222222222222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59.32361813315205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40.41394335511984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33.333333333333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34.808259587021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98.2976386600767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66.6666666667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57.142857142859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95.12195121951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23.9766081871344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0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05.07055406010966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77.6831345826236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80.00000000003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00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23.8095238095248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10.05917159763317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46.446428517217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86.1762135536665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57.62081784386612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65.95744680849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86.5779256794233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00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00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02.43902439025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82.3529411764707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72.8395061728388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19.52204644900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93.081761006295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42.42424242424244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12.9692832764504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22.22222222222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07.843137254902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0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81.39361466725848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00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0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71.698113207545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80.66323101055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04.8192771084339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28.440366972477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0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68.96551724127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54.545454545456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76.470588235294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00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82.9059829059834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0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38.095238095237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54.545454545456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95.41029207232259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00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0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00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51.85185185185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16455696202533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0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0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93.54838709677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0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32.075471698113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47.94520547944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66.666666666657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92.06349206349205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56.311745334797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00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38.4615384615386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97.87234042553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22.5165562913899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28.571428571428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97.402597402597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28.5714285714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82.97512678097075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22.4660397074191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28.7027579162414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64.705882352941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23.529411764706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0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0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66.66666666669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93.0022573363431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18.8034188034189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0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0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7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51.063829787234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00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80.952380952381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00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95.295850298882428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94.840667678300449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93.691442848219864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96.037756558006805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62.285892245406416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92.783505154639172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74.074074074074076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91.68081494057725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34.482758620689658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96.193486326783017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1.03277060575968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4.074074074074076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37.04933949970616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39.47991788177080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38.372985418265543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98.700334199777188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79.615193232708563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97.62018264736173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50.18971713075425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97.604790419161674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97.138160352686242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99.145820622330689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86.956521739130437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95.999080248332945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64.39150032195750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94.33962264150943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9.32131411831783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98.911968348170134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7.495350278983267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97.817908201655385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75.872534142640376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12.721348279730234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8.634179821551129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97.465886939571149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58.045791680103186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62.82662158007992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96.370061034371986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89.75891571229819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35.666518056174766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89.20124341127179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15.0943396226414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72.727272727272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81.311306143521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41.29692832764505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00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00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62.0689655172415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87.619047619047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61.7977528089887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19.502074688797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97.08316909735908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20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09.63926670609101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96.339113680154142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83.160083160083161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85.470085470085465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1.87134502923976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5.945660775520977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95.748755266181547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49.961696033041335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98.23182711198428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72.644250726442507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5E-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50.288973954814985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49.41525284137704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84.77179292059455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33.929673041332507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46.916124915746451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95.93246354566385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87.976539589442808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98.76543209876543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9.7350343473994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84.033613445378151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60.073937153419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83.929432133462171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99.52854897852279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98.23182711198428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85.714285714285708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2.039557426808969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87.168758716875871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98.23182711198428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94.33962264150943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96.618357487922708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64.52638664623847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1.674842009613052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95.766177301500647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4.229096060281492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64.541753549796439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90.275869381290036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90.161677920847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90.32258064516128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80.897422068816738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47.382136934375737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99.009900990099013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98.376783079193302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92.307692307692307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41.32231404958678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99.552015928322547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79.957356076759055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92.10526315789474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68.634179821551129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90.909090909090907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97.815454841865019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81.96721311475410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98.07767752059631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70.83333333333334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1.303355398310899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5.556617295747728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0.645161290322577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74.074074074074076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97.323600973236012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76.769032688254114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52.35000946312533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84.96086231233159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53.26524640871662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68.507903421921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80.28169014084506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89.292646944638548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45.16129032258061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12.22680154864497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28.57142857142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1.3883978788366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75.7396449704138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47.5002475002475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0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44.1353449027645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52.528548123980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62.10045662100458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80.715705765408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75.6936368167471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18.867924528306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26.1261261261261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16.260162601626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15.2263374485601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49.557522123894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15.2492668621699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90.6178489702515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54.90196078431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44.55734789787886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16.3593795727247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29.87485142976993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06.07287449392715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17.7204609933252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02.50293629257624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27.2452068617558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07.3861923424781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42.12620807276861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0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97.753621771686639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26.473702788563358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80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67.876437179664777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97.847358121330714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98.162071846282373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48.971596474045057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96.107640557424318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98.750802350269097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73.453797561333928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74.850299401197603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76.775431861804222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81.512879034887504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54.701426741918667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79.808459696727851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89.552238805970148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86.387434554973822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57.736720554272516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79.375578780261932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.659028414298803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84.286574352799519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99.7340425531915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79.05813302637695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87.519691930684402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90.334236675700083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94.923443773259692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96.463022508038591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93.382254836557706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80.645161290322577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95.229025807065995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52.77973258268824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58.368597694440396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39.606080068507815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86.092715231788077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49.176297024834028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89.605734767025098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3.584905660377359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93.370681605975719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95.819858665708466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47.078964262786215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0.589454294266645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90.574685054837317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5.71428571428571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3.193046660567248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74.179904070548048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68.7757909215956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91.653027823240592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90.744101633393825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87.997184090109116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97.703957010258918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81.877729257641917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89.376915219611845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93.196644920782859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87.834870443566089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91.17281392457520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79.274200651810091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59.726962457337883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20.14017562233142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91.608647856357635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97.489641725566656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16.5975103734436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09.523809523809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0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00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88.8888888888889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0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57.142857142855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87.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00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0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50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81.818181818181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0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15.730337078651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66.6666666666665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0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53.846153846156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0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91.15913555992148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93.3174224343675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22.222222222222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40.69478908188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3.01786043085986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90.6832298136646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01.221001221001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0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87.012987012986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71.74721189591077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33.3333333333335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13.8888888888889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0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10.8910891089108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66.6666666667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0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0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66.666666666668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52.3809523809524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48.275862068966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98.77069986942513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92.15103554726195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67.720090293453723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61.274509803921575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21.9099086466358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92.69789697439858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86.896072297532157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97.686375321336754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92.229771978823621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79.91475759190197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301423455415446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72.095974160802854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82.976534236118027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89.073634204275535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53.002690769934759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15.115908788590914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89.83918785374179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26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72.793448589626934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.440582909832855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61.9047619047624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0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00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66.6666666666661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66.666666666672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66.6666666666661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24.02234636871509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00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33.333333333334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23.5955056179776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0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63.1578947368416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0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99.42938659058484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60.121167275586188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98.575141141679353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92.685736035967011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35.979187423890181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96.542569239123878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89.766606822262119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46.511627906976742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0.283539114733301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80.879151757943021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98.975602513980306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89.451153280940503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7.89640537914813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66.6583343748698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93.91787820729553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63.617683171214267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92.03118233001299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61.736016792196565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48.69339392955689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96.74558598263954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96.64429530201343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93.62127075271502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71.960178725924365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80.100450294423268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48.309178743961354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57.469358885094444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83.107497741644082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90.543389685814432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35.515567657156389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99.325631240524856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74.169827714085912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831922611850061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20.66030329325234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68.898994074686513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.938716884774976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75.51444213705870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39.950714135661308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55.58643690939410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97.438752783964361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3.536927671284047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84.841628959276022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0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00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0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0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46.02076124567475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66.6666666666665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94.1176470588235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42.57425742574264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03.3096926713947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21.56573116691285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00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42.857142857142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0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59.574468085106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25.37313432836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58.8235294117649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0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00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70.58823529411768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28.5714285714284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33.13782991202345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41.54589371980677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2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00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35.874439461883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76.284584980237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36.49061545176784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69.23076923076928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81.81818181818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25.3658536585365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03.571428571429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00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75.2688172043011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33.33333333331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26.58227848101266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0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82.3529411764703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42.13098729227761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33.33333333326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87.8048780487804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14.28571428571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33.333333333333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0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62.397820163487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92.379435598600267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99.833610648918466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99.96701088640747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81.895291020766308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99.31144067796610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99.0058574340404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68.91323823306456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98.76543209876543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84.507042253521121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6.78499172337686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79.920079920079928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90.909090909090907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98.522167487684726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97.370983446932811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87.623220153340625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95.969289827255281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8.560235063663072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95.17766497461929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75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88.495575221238937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82.508250825082513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98.30460179512751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98.944591029023741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84.745762711864401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64.37768240343348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8.826436071649169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85.470085470085465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99.083477830071828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96.463022508038591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37.700282752120643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64.139567699313702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98.4009840098401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99.50248756218906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79.808459696727851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96.566523605150209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96.339113680154142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95.238095238095227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58.872012245378549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8.61932938856016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80.192461908580597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1.324200913242009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90.252707581227426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90.744101633393825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95.492742551566081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79.833391183616797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99.415801356764064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70.64641469445425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99.255583126550874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99.337748344370851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7.39526512020864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83.396512509476878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9.99533364442371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99.666184725293419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95.298178470616719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5.62389715149987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88.652482269503537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2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97.554951839960481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97.430276458409452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92.592592592592595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81.693473018279732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83.712030614685489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62.15813028344106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78.831439833062831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97.430276458409452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1.5563506261180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97.465886939571149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99.331005676766964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88.541666666666657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78.066914498141259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49.578582052553301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72.771729638470035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6.705202312138724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89.552238805970148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84.459459459459467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57.142857142857139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85.106382978723403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8.59781768141012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60.5263157894737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91.63802978235968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97.222222222222214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77.777777777777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0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25.73363431151245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93.70078740157481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98.74526986656042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09.2050209205020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71.4285714285713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0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54.09252669039142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94.85352335708626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63.4259259259261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83.7298541826554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0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0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03.921568627451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53.60983102918587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26.6940451745381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58.8235294117649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05.882352941177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52.3809523809524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00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70.9710218607017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54.545454545456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33.333333333333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34.0501792114695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66.666666666672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28.571428571429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77.7777777777778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0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38.4615384615386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42.85714285714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82.14285714285711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95.9927140255009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0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46.19883040935673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0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09.09090909090912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36.36363636363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70.58823529411768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0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0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90.225563909774436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91.954022988505741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99.585062240663902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84.420567920184183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7.708307229670467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67.5219446320054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95.278424730044463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76.953858466463515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80.979815478828414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49.5982541414542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97.181729834791071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8.436899423446505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92.592592592592595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90.47365620010644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83.333333333333343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97.24874460711507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6.206896551724128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87.18395815170009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93.808630393996253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60.444874274661508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64.516129032258064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1.299435028248588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98.12740207703001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10.20408163265307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68.15811705957373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18.7226596675415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73.7967914438505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00.277520814061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76.9464105156724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69.2737430167597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41.02564102564111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98.2951518380394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17.77003484320559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53.60620096417429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92.5373134328358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37.32718894009213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25.1256281407041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75.96588058203713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51.61452654533255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88.14396612561751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45.51825894503872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22.07449614857023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51.50905432595573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94.53946012775606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09.94475138121547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52.31572080887145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36.8421052631575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00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17.11491442542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03.7383177570091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63.60185851711276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00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02.7081243731194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58.15969020837173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53.46062052505971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48.03849000740192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33.27222731439042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28.1970499785193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89.00634249471454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21.86836518046709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06.24631703005304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24.67532467532465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84.29933969185618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74.69173483091197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84.094754653130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04.15913200723332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41.50422632396067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21.0526315789474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00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0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51.4450867052023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03.3209081667231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11.5913555992147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91.1030894999469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00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23.1400117164617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74.134479946623173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86.313193588162761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99.933377748167885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95.192765349833408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99.009900990099013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99.341860176331792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99.8402555910543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59.994000599940001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98.48982271831910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97.087378640776706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70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38.09523809523809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84.70986869970352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96.15384615384616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49.91514425476689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2.590983161325369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99.851221679697261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8.70920603994154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91.83673469387756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98.280098280098287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79.840319361277452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80.641194263830556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98.61932938856016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72.502295906037034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82.726671078755786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93.13877677739832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99.667774086378742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98.500601948123006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99.923136049192934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85.49444286121402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98.159509202453989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97.9204950860231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64.910208780904682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98.76543209876543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91.955706730888593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5.853350189633375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74.925074925074924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37.1134020618558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0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33.14203730272598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0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00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0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54.2317173377155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69.52908587257627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39.3056150878696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33.962264150943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22.22222222222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84.61538461538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07.843137254902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33.33333333334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98.00796812749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57.90907695826782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99.112426035502949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95.415472779369622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74.019245003700959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85.963923337091316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97.95918367346938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89.955022488755617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60.211946050096344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93.808630393996253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69.163746899879129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94.741828517290386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73.20644216691069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96.15384615384616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87.336244541484717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98.309492847854358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80.679785330948121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97.602213341530899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9.2041522491349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75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91.437433022080299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07.8651685393261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33.333333333332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14.59227467811158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0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23.809523809519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33.8634237605238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94.117647058825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73.6720554272515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08.6454747924681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53.83742459535327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0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68.63406408094434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35.3218210361065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10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50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07.843137254902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90.2207047920985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15.384615384615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10.9704641350211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32.39600278875204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73.099415204678365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86.542622241453913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41.52823920265780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87.412587412587413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90.634441087613297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51.182486035711726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96.77419354838710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96.958174904942965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99.688473520249218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78.740157480314963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82.918052089120323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93.466263129784593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57.993427411560027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893059375505587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92.250922509225092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85.822078244560885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3.405965446340353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86.2564692351926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90.334236675700083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58.505850585058504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79.29059906236013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72.23328461599581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9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2.68946159248936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8.734145934980376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66.779449737334161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99.370241097047455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2.496703994321498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94.337308707522254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9.870668732420583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47.071228182485733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50.38484665659833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44.25823203115779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14.307215987455432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25.088104045385101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34.009749461512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59.699817378258636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4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63.80220296246388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84.815586681529581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7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51.833614098743027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78.812012609922022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38.52414185314597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38.12719231355802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48.3692103083106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27.017534379812496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35.091905701031003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17.26877115424466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38.018806896273198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.826236508124776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8.936138067230949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26.631442145855083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47.91374567503580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8.85170225043277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.855218353093232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87.031327056721054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28.182984906151503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68.5039370078741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25.5813953488368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72.88776796973514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37.2549019607841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0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35.4452054794520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0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00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89.39096267190564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28.571428571428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0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82.051282051282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81.67938931297709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35.593220338984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00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26.169167011623866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46.126691016024317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2.051282051282051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42.658388891619026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80.853750926786134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.348612007746929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6.423551454854064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85.415443175638927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2.769909358430716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1.244825075846816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12.20160963634322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42.57130693912303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20.205540864443552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8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88.495466450999942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0.851375010281677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9.934517643146734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97.805794707442558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20.622394167162035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51.993067590987877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35.574528637495547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79.91241599207268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.935228138412846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7.083796019475528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49.714143673875213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4.91586199539298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83.160774725777344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9.260237780713339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27.68549280177187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4.201041357541747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83.09098462816784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2.874406616960563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55.967225592692913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5.85181823957801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47.385184808736213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75.94840571638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3.280483924860654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3.780505930263665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73.412383788196465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0.294742610615778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54.986398101522262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0.95199546668826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19.75467123092283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2.410054213898476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2.207271497939336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82.576383154417826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97.088340482865888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67.41620265151891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3.201112898086123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1.129587761742769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76.709176335219098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8.3247603725272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98.99029895070282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88.03481147973941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59.731209556993527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65.166957745744597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9.448109648216253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59.424326833797579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69.707461021911371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50.916496945010181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92.661230541141578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86.97391652243491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67.544748395812221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52.31034912498350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0.19699181977272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45.745654162854528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78.821656050955411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95.0354615321160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77.87758049309903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.513214120945193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5.62141559505575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90.30856478850113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65.528952984942094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97.5609756097560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6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8.404371998667195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86.57409010631298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76.216607598795775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34.701738557101713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9.692792437967704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87.281795511221944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90.307043949428049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88.235294117647058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92.307692307692307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0.949811117107402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99.304865938430993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96.58725048293625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86.57209146630037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83.056202471088127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86.926003153240771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3.009749033858753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98.732927431298336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97.592713077423554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82.958046930552271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98.360655737704917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99.667774086378742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75.547720977083856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73.170731707317074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88.300220750551873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73.529411764705884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68.43541006687785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77.22007722007721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9.370078740157481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93.41825902335456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92.822069375214653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93.185789167152009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93.874677305796766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99.651220727453918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93.896713615023472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95.36784741144414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95.51098376313275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44.313146233382575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99.103935252095638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67.681895093062607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4.288133956363154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9.255583126550874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99.12730796252491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05.63380281690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06.451612903227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0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56.5217391304347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42.2535211267605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0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6.706290242694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0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47.45762711864415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11.764705882357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00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32.6300645057481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50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69.2307692307695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46.0251046025105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50.05242189139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52.03830176723227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81.25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45.0184501845019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85.7142857142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47.088186356073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88.8888888888889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48.4349258649099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28.58707557502737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0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59.351988217966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00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45.679012345678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35.593220338982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0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55.8823529412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00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47.82608695652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50.8372404554584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54.71055618615208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17.4422398256763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46.153846153846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64.70588235294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86.393088552915771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9.073634204275535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642965204236006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97.43135518157662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72.129255626081928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68.212824010914048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83.333333333333343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82.249280204563107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55.292259083728283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4.272920103700216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78.784468204839612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97.110949259529008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4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79.352483732740836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99.8801438274071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72.129255626081928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.957868649318456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93.297333002438791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65.316786414108435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9.077901430842608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20.438287725672762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35.119758376062371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91.178481878276727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67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24.26142636343563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19.870839542970693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54.168092142775691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83.51893095768375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81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22.105635463334121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18.609151980944226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83.107497741644082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87.845893204492683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0.51490324554055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75.248791316289484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68.037496220139104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18.445079774970026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26.12888667189244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14.200889330694336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91.282519397535367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75.263421976919219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65.789473684210535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97.345132743362825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98.425196850393704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66.312997347480106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89.74646623289207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51.12474437627811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7.42532420224391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34.1878393855305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63.95348837209302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94.637223974763401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98.82352941176471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81.411347113560694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98.522167487684726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98.870056497175142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92.48982611912688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61.5006150061500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94.517958412098295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41.126876413736376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0.583876693602969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92.197480857498022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3.541717581504479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2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8.46327401631455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79.39473192602278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0.16942315449778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0.11685339115769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29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5.225026340876028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8.618259192765478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28.334408991452452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72.780203784570602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8.108719213838867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36.943992906753365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12.400793650793652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4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6E-2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26.523791841281628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3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99.8801438274071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95.73587249016766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93.271152564956694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59.251735229388856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10.25523221947837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74.377482348473379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36.727198530912055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88.740987243483076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21.748586341887776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34.8847478583414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44.901777362020582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5.71981010469393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68.259385665529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0.588523186100574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12.828736369467608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64.871240416748577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86.545118855296565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55.54526939455656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3.500837520938028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1.223980016652792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26.279482294198804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97.465886939571149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3.884106585509437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5.324455120279765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79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45.380286803412595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83.6120401337792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4.523674778343711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94.501647446457994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70.880587058038685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6.941263391207983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65.019505851755525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4.778447807233789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4.054054054054056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53.956834532374096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99.151920572701499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94.143194937606594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82.394946443284809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99.933377748167885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3.348922668869548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99.900099900099903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93.109869646182503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96.092248558616262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57.870370370370374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93.239658556370358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92.391304347826093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8.45526585287046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79.840319361277452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67.081935793004305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99.40357852882704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95.171626165852416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28.557829604950026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98.76543209876543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74.847834352760827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58.598726114649679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91.442537934476107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99.304537224305761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98.787113769826036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93.669293867337515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93.757815259204108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98.710622111850583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93.743115739937849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23.31873202566925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6.051227321238002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92.707045735475901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.869752343602485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3.706440721156909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97.465886939571149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96.11441459913882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96.15384615384616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82.603667602841568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92.850510677808728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92.030185900975525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55.61743341404357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76.4705882352941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08.33333333333334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82.3151125401929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50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88.888888888889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9.007998620127918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39.300451955197488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94.410876132930511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97.63445659451015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69.29346649227811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94.066297926778802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47.132757266300082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98.087297694948504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97.778473091364205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19.203715995860062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90.368250621281717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98.869591009458517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33.989558407657164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94.538063387771501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33.3333333333335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0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46.1538461538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66.666666666667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25.92592592592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00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0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45.454545454546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81.19891008174386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0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50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50.57034220532319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62.6865671641799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0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87.80487804878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55.5555555555557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0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0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19.31480403272769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72.727272727276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96.499045194143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00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98.8505747126437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00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48.730964467004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19.883040935672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91.3606911447087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33.333333333336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0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0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66.66666666669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0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30.348258706468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76.923076923078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94.05940594059405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44.04973357015984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41.63568773234201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95.89706676264171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0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34.78260869565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56.29139072847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00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60.8695652173915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10.447761194031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0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0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74.53018792482999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0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0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0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64.5161290322576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0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0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0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82.5436408977548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85.714285714286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0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0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23.076923076922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24.83660130719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0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0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0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92.69558769002596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79.401839475947853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49.379070532817451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92.081031307550646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57.870370370370374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59.53089653530182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23.40823970037453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93.023255813953483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2.592592592592595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98.489628713797671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86.617583369423983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74.906367041198507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4.641241111829345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99.161378059836807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54.945054945054949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55.28934758569848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97.74755631109222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90.7605736068251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97.799511002444987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99.217929263452788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6.339113680154142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90.32743695897629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86.02150537634408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90.00900090009000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5.51149881046788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84.388185654008439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93.268791329733148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87.976539589442808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96.933038656895803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78.125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73.659254254067463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99.99640012959533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95.492742551566081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95.217691447070877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8.365758754863819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78.431372549019613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74.938176004796048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88.565330215833711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99.900099900099903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87.929656274980019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83.810052896116247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96.852300242130752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37.641154328732746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99.949358991444342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93.720712277413313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74.810302447365601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82.372322899505761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96.899224806201545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80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77.7000777000776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99.004673020566585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78.408823606283164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8.674886828675696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94.696969696969703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9.352251696483648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8.235294117647058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14.5907473309608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06.97674418605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66.666666666664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00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66.666666666657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14.2857142857147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37.63440860215053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18.6757215619695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69.23076923075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91.334276877302997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63.92045454545454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98.425196850393704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99.676052828308002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88.53474988933156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97.919216646266833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93.240310583474567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95.892600287677794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99.601593625498012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79.286422200198217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90.361445783132538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95.238095238095227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96.362322331968201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86.206896551724128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90.909090909090907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88.481785287150444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99.750623441396513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6.71179883945842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93.432995194874536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96.551724137931032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63.9386189258312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99.18666931164452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51.20327700972862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89.514066496163679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83.434466019417471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98.183603338242506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97.27385377942998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99.16094584286804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97.338100913786249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93.896713615023472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64.29489927132448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81.433224755700323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93.153237074988354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94.783715012722652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84.427767354596625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91.84423218221896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89.887640449438194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99.900099900099903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33.333333333334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00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0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00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82.758620689655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64.406779661018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0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02.16606498195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66.666666666664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43.3962264150943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0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00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0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0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08.463434675431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75.1072961373393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0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69.2307692307695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0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0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21.91780821917814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23.93410852713174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64.705882352941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56.41025641025641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45.555555555555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42.5851125216388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15.119443604475356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0.666223710101963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98.536036036036037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95.952714502293276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93.091173402138878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90.86403436312572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.527839097375519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44.657809534442336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2.916271632221047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70.758836850916268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51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220332519607155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98.99683210137276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98.039215686274503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58.90491610244333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87.310318333420639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11.394712853236099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94.888663967611336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53.0785562632696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69.612525970826994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.549492733753766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76.228808391267236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87.719298245614027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0.460251046025103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89.28571428571429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5.463917525773196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90.604751619870399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78.284014404258656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63.331222292590247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7.2103797794013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72.987721691678033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28.19919914274434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94.32048681541581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53.39028296849973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60.168471720818296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98.300283286118983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60.975609756097562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94.637223974763401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00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97.97616673387523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70.9206039941546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52.38095238095241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88.0316738748509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44.4444444444443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20.75471698113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06.45161290323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59.776536312849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50.6592776609978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99.435028248588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67.93737236215111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78.43137254901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75.43581616481777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74.3806470416788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33.67678399254271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92.30769230769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75.9189797449358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63.15789473683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97.181729834791071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93.63295880149812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5.605722002461846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96.685082872928177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.20649651972158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62.77657002632221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0.361445783132538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58.58230814294083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79.920079920079928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58.6372745490983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81.52327221438645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01.29557095510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62.5815808556924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59.13430935709738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17.8703215603584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98.48771266540643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71.0102489019033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72.72727272729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03.030303030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94.20289855072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45.454545454546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53.35689045936391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66.666666666672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50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0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67.56756756755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0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31.74935942231537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14.28571428571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00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00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0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26.760563380281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69.9115044247787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79.47533410328327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57.40099961553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84.285714285716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16.56050955414011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90.6131938390003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6.385542168674704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59.3886462882097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48.82116158711904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89.04946061469570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8.50264557993442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2.878824228336597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98.419384682006978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64.977110188508334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99.288979177247342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76.114032659839467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97.807801150219746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85.94314001856371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37.789693427962931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83.347155069882419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83.26117364950376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96.540627514078835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1.883614088820835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84.65680132741863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7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39.597687495050288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71.40307033202427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33.684187539580286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69.183804071466867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94.567119012719274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20.27533910504653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49.54746647288102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95.748755266181547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58.722447482014076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95.874213032501359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84.566596194503177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92.990384794212275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6E-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0.223541134758541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81.366965012205057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0.64036205685749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67.59497093416250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6.035502958579883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96.77419354838710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57.142857142859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41.99726402188782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16.167664670658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56.88178183894917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74.53183520599248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7.14285714285717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33.962264150943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90.90909090909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72.7272727272726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26.31578947368428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92.3076923076923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54.19847328244282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00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54.70085470085473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52.3809523809524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88.888888888889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00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77.777777777774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88.8888888888887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00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64.70588235294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98.60279441117768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0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60.4994597190537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0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01.75438596491222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33.3333333333335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68.882175226586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0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91.45907473309609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16.9811320754716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94.984802431610944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83.333333333333343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87.336244541484717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84.033613445378151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95.529231944975152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84.860828241683635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83.54218880534669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97.5609756097560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98.846787479406913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94.936708860759495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97.5609756097560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92.936802973977692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90.44248988174644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66.666666666666657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95.890410958904098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86.580086580086572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97.423038843783374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98.619329388560161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5.737704355818337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75.18796992481202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75.075075075075077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98.199672667757781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78.155529503712387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86.956521739130437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90.909090909090907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89.206066012488847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79.365079365079367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99.75615162935047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97.65625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92.421441774491683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9.730727037000094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88.261253309796999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8.384824697938484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92.821782178217831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1.32231404958678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70.63809748057453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76.923076923076934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94.312930302744505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95.419847328244273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3.529411764705884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0.645161290322577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85.526315789473685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96.77419354838710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92.807424593967511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83.160083160083161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9.622483221476514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93.879083740142704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90.361445783132538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87.169062653635478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92.370851864522749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8.82352941176471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53.447640019454944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92.783505154639172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83.160083160083161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89.743589743589752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96.15384615384616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00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33.3333333333333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6.99070160608625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0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00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72.3472668810286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63.1578947368416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39.80815347721824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0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54.794520547945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6.66666666666663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14.2857142857147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03.7593984962407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12.5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90.909090909092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0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50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11.11111111111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96.03174603174602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38.02874117706799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99.435028248588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66.66666666666674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41.327623126338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62.32948583420773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45.0184501845019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14.2857142857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23.07692307692298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61.9047619047624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20.68965517241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28.57142857142856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97.61904761904765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24.10901467505244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24.324324324327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07.69230769230774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00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0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62.69702276707528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23.8095238095248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63.00366300366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00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00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73.913043478261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80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81.8181818181815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73.4177215189875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61.52716593245228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00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0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20.5128205128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00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62.70096463022514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61.946902654867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0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36.363636363636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0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0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73.97260273972603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11.33004926108367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0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0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63.66612111292963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75.862068965517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57.66590389016022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67.1071953010279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76.4705882352941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72.57824143070042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77.51937984496125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96.899224806201545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97.61242185312193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80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76.433121019108285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97.97257992419371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9.08838684106223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94.33962264150943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95.15039901780232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97.31413001167769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92.592592592592595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9.12206173888417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78.125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75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98.643649815043162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97.205346294046166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93.248787765759047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0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89.59608323133415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00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0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32.0895522388059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33.333333333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00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62.0437956204378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46.1059190031153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15.702479338841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67.83216783216784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97.5794251134643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57.14285714285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91.224229155263643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82.10180623973727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93.589143659335519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99.29125899330578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91.743119266055047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004928275983445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7.780898876404493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94.33962264150943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1.53846153846154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94.33962264150943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99.8439937597503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94.921689606074992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57.20823798627002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98.039215686274503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99.875156054931338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8.333333333333336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88.054006457293809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77.2399588053553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98.619329388560161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91.603053435114504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77.564475470234626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97.981579463060939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68.240950088157305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99.64923469387756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82.20304151253597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94.786729857819907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90.579053774972635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56.645990879995466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6.81093394077449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95.693779904306226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99.700897308075781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1.8461448836328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95.274390243902445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58.158856763044199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6.404126096596926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97.060051053586847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4.112149532710276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.37748189400987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92.160680830446722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98.846787479406913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88.64069494304834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82.990150791538127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92.807424593967511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5.555555555555557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98.846787479406913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83.503123016800828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63.291139240506332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80.8625336927223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378868729989335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63.710499490316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88.414202857547039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96.921322690992014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97.454712221967441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94.48142581060768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99.290780141843967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2.48556502612044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99.431818181818173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86.190384983719596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99.12767644726407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97.087378640776706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40.581121662202747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3.090668431502316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69.767441860465112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76.08034083992696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59.516724199500061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1.177096313406068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93.73326191751473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78.616352201257868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68.243858052775252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8.86045354375488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91.92288331934267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78.906669191680081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46.904315196998127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99.50248756218906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1.984557632464671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93.023255813953483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0.5125408942202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78.125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90.903581601115079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91.456443868607579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75.354259211116258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52.397691848510974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67.114093959731548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60.096153846153847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93.75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94.33962264150943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23.21644498186214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66666.666666666657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500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000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60000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325.942350332594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65671.64179104477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49.61101137043687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11.07325383304942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85.37362767087711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00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834.32657926102502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000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42857.14285714287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709.2198581560282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994.011976047904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67.29401923881221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60000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34108.5271317829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3636.36363636363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157.407407407407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664.01062416998673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952.38095238095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4507.042253521126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880.15321574915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1914.89361702127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7551.117451260106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5714.28571428571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863.61702127659578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098.360655737705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000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6000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1587.30158730159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27.05842159207378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968.1595521343595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28.140703517588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8451.7279557805596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39.56043956043959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0000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9839.999999999996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515.7232704402518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583.09037900874637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771.6154721274174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719.42446043165467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656.81444991789817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33.33333333333337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55.6727388942154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7272.727272727272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37.5527426160337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36.06623586429725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439.024390243902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506.00885515496526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92307.69230769231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399.51756369666816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00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75.37537537537537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111.3243761996164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356.5264293419636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333.3333333333335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74.41860465116278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000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2258.0645161290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000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1562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00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71.55172413793102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46.7273922434031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23.076923077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03.8461538461538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92.075379043643736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00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666.666666666667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35.65891472868213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0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92.592592592592595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44.44444444444446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79.62962962962968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78.247261345852891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000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851.85185185185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416.666666666668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93.79844961240309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6111.1111111111113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32.62599469496021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952.3809523809524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85.088279089555414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76.23888182973316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96.15384615384616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99.009900990099013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99.601593625498012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94.380094380094377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29.798857710454435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88.551549652118908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53.049103311006739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98.214285714285708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9.009900990099013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7.719298245614027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74.916842305041399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98.48982271831910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95.147478591817318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78.647267007471484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89.965397923875429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93.668040464593489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61.475409836065573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2.411030846562831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86.083213773314199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80.515297906602257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97.07559762164785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89.086859688196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91.899698043849284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86.956521739130437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97.087378640776706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98.87936717205011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274187659729833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87.076076993583868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85.178875638841561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58.229813664596278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87.59452909598275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83.507306889352819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91.743119266055047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99.12206173888417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91.743119266055047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93.275488069414308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97.859327217125383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85.989451960559506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53.84615384615387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811.20943952802361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483.4437086092717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03.921568627451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851.78875638841566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69.08212560386474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66666.66666666669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73.36244541484723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7272.727272727276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91.717791411042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000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8000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83.4189288334556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00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930.4029304029305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15.6862745098039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96.618357487922708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83.806028741057006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9.51232441028359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3.511855052467226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79.207920792079207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99.883469285833186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97.911227154046998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99.649802123964349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99.950024987506254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86.190384983719596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97.943192948090115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99.890120867046249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99.166997223324088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96.688421561518012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80.12820512820513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91.31075110456554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98.007187193727546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97.703957010258918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96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80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97.710776102735892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92.708478190330496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91.004550227511373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2.11180124223602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76.21951219512195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84.1750841750841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99.608786491056378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96.892965570699559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99.40357852882704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99.218610916768625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89.03020667726549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94.411642492003523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99.436526350679486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86.72584430160186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78.552003783064507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97.240792512458967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97.146326654523378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5.872899926953977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89.91188635137564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94.464386926128853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9.214551467548574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95.304106740599551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98.471718922325508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90.307043949428049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78.233657858136297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98.207709305180458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98.75792912219394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57.142857142857139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8.088396064344835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94.073819726339266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5.04412763068566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94.190494131522698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91.541559868180158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99.54751131221719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7.048763026012253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89.15325801666097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97.087378640776706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60.975609756097562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76.171131141297437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97.943192948090115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78.125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98.522167487684726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98.360655737704917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76.923076923076934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64.754257592436701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93.109869646182503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98.69468322190385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99.722991689750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85.58387219475085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92.08103130755064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96.71179883945842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7.50754375377187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97.087378640776706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82.23684210526315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97.4214735783535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95.465393794749403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98.425196850393704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89.2041399000713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98.264002620373404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99.735799866154565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75.164233850964351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82.508250825082513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87.719298245614027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34.948096885813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58.670143415906125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84.507042253521121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97.220871932334276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9.412309116149927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99.927325581395351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98.299420033421796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86.058519793459553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73.439412484700114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74.925074925074924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96.71848013816925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86.28954937679770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95.67852017222134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98.015192354814999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57.034220532319388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93.73828271466067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81.775700934579447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62.72401433691756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99.923136049192934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91.041514930808461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99.960015993602553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6.169754416199922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47.449584816132862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90.909090909090907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9.913340903944601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94.170403587443957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9.617834394904463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92.592592592592595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99.009900990099013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93.109869646182503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98.507462686567166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79.428117553613973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98.36065573770491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88.888888888888886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98.643649815043162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98.76543209876543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68.311195445920305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85.6164383561643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.10288582183187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95.675468809797167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95.628415300546436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72.139396198285496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99.681020733652318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90.744101633393825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97.866510080250535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95.831336847149018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72.376357056694815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98.360655737704917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8.333333333333336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98.57612267250822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76.923076923076934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0.909090909090907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83.717036416910844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99.709934735315443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65.189048239895698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95.759233926128601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8.911968348170134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93.0059523809523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.746031746031743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98.103335513407458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79.185520361990953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98.619329388560161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9.009900990099013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97.096805515098552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94.117647058823522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98.640946953090747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8.136788295434513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45.87155963302752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98.60050890585240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94.398993077407184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96.15384615384616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45.248868778280546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84.269662921348313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95.60229445506691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46390760346486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84.937712344280854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2.202166064981952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96.618357487922708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99.750623441396513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93.833780160857899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99.98750156230471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98.960910440376054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92.905405405405403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96.478533526290406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95.754867539099905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7.799511002444987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99.26262053318207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89.514066496163679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9.989001209866913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95.238095238095227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85.5675984027381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96.339113680154142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87.336244541484717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97.65625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44.843049327354265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94.517958412098295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70.24265644955299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54.347826086956516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95.846645367412137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89.28571428571429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90.029259509340534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96.385542168674704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99.591674136042229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98.17197020988490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1.102338293349533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81.96721311475410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72.689511941848394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99.69095803010667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93.370681605975719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47.393364928909953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80.906148867313917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92.165898617511516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96.5561635017702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76.923076923076934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96.618357487922708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83.6120401337792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9.99941176816607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99.132589838909553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93.856655290102381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72.463768115942031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98.863074641621353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91.659028414298803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71.428571428571431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96.540627514078835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97.11535037599826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92.478421701602969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97.323600973236012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76.923076923076934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92.12386975527294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91.199270405836756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99.73753280839895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94.741828517290386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89.28571428571429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94.428706326723315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99.009900990099013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95.969289827255281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74.250993107032798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95.04041118283494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97.465886939571149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53.908355795148246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34.602076124567475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92.421441774491683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92.764378478664185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91.106290672451195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8.608058608058613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65.789473684210535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98.784194528875375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65.2741514360313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77.922077922077932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99.290780141843967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99.354197714853456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52.273915316257188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71.32667617689016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80.42763157894737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79.239302694136299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2.631578947368418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71.942446043165461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49.504950495049506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6.730508802476294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97.729165119288211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97.087378640776706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8.651685393258433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99.009900990099013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82.11528986697322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88.188976377952756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66.666666666666657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46.59832246039142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97.99118079372856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99.009900990099013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88.235294117647058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96.15384615384616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86.705202312138724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88.613203367301736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78.20646506777893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70.09345794392523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84.1750841750841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72.289156626506028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62.523329600597236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87.535014005602235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99.397590361445793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64.432989690721655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78.27788649706457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82.508250825082513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88.731144631765744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78.431372549019613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63.21112515802781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94.994775287359204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93.580385551188471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80.385852090032145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91.992882562277572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97.633136094674555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94.786729857819907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94.0733772342426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99.337748344370851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94.876660341555976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92.971364819635554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6.376252891287578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98.522167487684726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95.785440613026822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55.555555555555557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4.043887147335425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99.44751381215469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98.814229249011859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84.464555052790345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90.909090909090907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97.402597402597408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90.871090271341075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98.66798223976319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9.255583126550874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59.021922428330519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87.98944126704795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98.463962189838512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94.33962264150943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8.039215686274503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5.53100498930862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98.861593768723793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75.757575757575751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78.125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84.06304728546409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9.239302694136299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64.020486555697815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96.94619486185168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65.217391304347828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5.418719211822662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77.851304009342158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83.56545961002785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81.300813008130078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95.238095238095227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97.812555575315656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95.54140127388535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99.601593625498012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97.777777777777771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87.40549281089821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98.130841121495322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98.039215686274503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95.419847328244273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98.199672667757781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94.097519247219836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88.1661614745614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99.54751131221719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99.964012955336074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69.444444444444443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96.618357487922708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92.21902017291066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97.65625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67.164179104477611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94.79571523367143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99.50248756218906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76.5957446808510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.465393794749403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91.91176470588234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90.090090090090087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99.522292993630572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450808919982521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81.9224467504096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97.276264591439684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94.232331437855393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8.68745682423764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76.923076923076934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99.986668444207439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87.804878048780495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34.843205574912893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92.165898617511516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86.580086580086572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83.950617283950606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91.38540270500792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78.988941548183249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99.50248756218906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78.431372549019613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99.940035978412951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7.142857142857139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8.585461689587419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90.388671286532087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79.404466501240705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84.388185654008439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92.827004219409275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97.465886939571149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90.826521344232518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49.504950495049506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76.923076923076934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95.831336847149018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99.950024987506254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58.59375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88.62629246676515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54.347826086956516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76.765609007164798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94.82758620689655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65.22462562396006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1.614294516327782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73.529411764705884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69.252077562326875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99.206349206349216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93.63295880149812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80.12820512820513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84.0909090909090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99.009900990099013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88.495575221238937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95.065640561339976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91.130012150668279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99.901097913066067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3.333333333333343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95.29860228716646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97.402597402597408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98.207709305180458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000000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000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95.9885386819484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0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83.76844494892168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354.7880690737834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74.29467084639498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23.97408207343415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527.7777777777778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000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18.181818181818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666.6666666666661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09.0133982947624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000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79.002079002079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666.6666666666667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99.6189574876098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6.15384615384616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96.15384615384616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39.893617021276597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99.50248756218906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57.339449541284402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6.01410631343540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94.500094500094505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90.293453724604973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99.33774834437085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98.007187193727546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0.090090090090087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98.595020951441953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6.15384615384616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91.428571428571431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86.834733893557427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6.92708821334298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96.618357487922708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72.358900144717794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91.286307053941911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99.150141643059484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98.48982271831910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88.008800880088017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71.428571428571431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77.669902912621353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97.177794873871321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97.5609756097560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90.826521344232518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88.67868755542419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89.365504915102761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71.839080459770116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90.206185567010309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71.907957813998081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94.607379375591293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98.591549295774655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99.755598782981693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91.603053435114504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84.507042253521121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83.333333333333343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78.149421694279468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9.365079365079367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77.441860465116278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93.085106382978722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99.875156054931338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64.516129032258064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92.592592592592595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90.481360839667019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99.206349206349216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82.508250825082513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99.667774086378742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91.603053435114504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81.018518518518519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73.347839906114771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6.64957264957264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82.417582417582409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53.763440860215049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3.333333333333329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92.3787528868360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70.84468664850136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87.719298245614027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65.04770164787511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98.522167487684726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97.703957010258918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7.493036211699163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64.205457463884429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99.255583126550874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41.771094402673349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47.619047619047613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95.679907219483908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99.206349206349216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89.928057553956833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7.99651567944251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97.515619507659508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78.740157480314963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9.524140326502256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99.255583126550874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74.1138560687434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381.2154696132598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87.09677419354841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648.85496183206101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51.2880562060889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50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00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66.66666666666669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55.55555555555554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96.89440993788816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58.659217877094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00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0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07.9207920792078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00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6.599690880989186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95.238095238095227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99.552015928322547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75.41478129713424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88.495575221238937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96.767950454809366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83.333333333333343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77.138849929873771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98.901098901098905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92.153765139547133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97.719869706840385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90.70767863176536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98.994806732438818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94.126506024096386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88.139007806597832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97.418317176505425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85.65310492505354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92.89126380886693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68.493150684931507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90.744101633393825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2.421441774491683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99.750623441396513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3.709734098629497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69.832402234636874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95.200317334391116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96.172340834775909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83.333333333333343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1.1854103343465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98.280098280098287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77.569489334195225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86.956521739130437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66.33499170812604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0.117152297987374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99.715099715099726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5000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060.34482758620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714.28571428571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67.62452107279694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00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000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000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11.52416356877323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29.2682926829275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87.5621890547263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497.1623155505108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173.7089201877934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08.9058524173028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00000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5000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29.6703296703296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98.76543209876543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82.14676889375684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0.303030303030305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91.282519397535367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99.057071023919931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71.360608943862985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9.999000009999904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83.86588168201412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93.240093240093231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43.859649122807014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93.984962406015043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69.767441860465112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95.654550423613003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90.892564988183963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94.33962264150943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92.592592592592595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94.858660595712379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83.91608391608392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65.502183406113531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99.800399201596804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44.444444444444443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94.320046782743205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95.54140127388535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85.714285714285708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91.715071843472941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62.5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88.888888888888886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97.943192948090115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99.18273426961835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98.76543209876543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.538461538461538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46.788990825688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55.7885141294439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69.48356807511738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41.0231185440236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750.593824228029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703.7037037037039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618.73895109015905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10.61531235321752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419.7823000473261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631.578947368420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93.42723004694835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5000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84615.3846153846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615.21252796420583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000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0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923.0769230769231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00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0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66.03773584905662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00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0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8333.333333333332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71.230769230769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8181.81818181818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96.81274900398409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0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00.6637168141597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66.66666666666674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50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89.4123360854783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14.5044319097501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0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65.30612244897952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00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14.2857142857147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69.00369003690037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6779.661016949153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594.29477020602212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07.69230769230774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64.03712296983758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884.6153846153848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00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41.17647058823536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68.18181818181813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07.12530712530713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8000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851.85185185185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2000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04.778156996587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33333.33333333337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867.05202312138726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48.51485148514851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53.59477124183002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53.8461538461538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4444.444444444445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243.2432432432433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67.29034413631808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0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0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75.027502750275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000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0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000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555.5555555555557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851.85185185185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229.5081967213114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30.92485549132937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655.02183406113534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0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3333.333333333328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00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68.04915514592938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415.0110375275935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000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635.20871143375678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909.09090909090912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28.1368821292775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16.09657947686117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819.89924433249359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000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5454.545454545456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000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80.5836139169472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000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076.9230769230771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970.2970297029706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634.11540900443879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6000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000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400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11.76470588235293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0000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12.01248049921998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10.95890410958907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666.666666666667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3809.523809523809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11.1111111111109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587.3015873015875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01.75438596491222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6666.666666666664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4.63414634146341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948.76660341555987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38.8625592417063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6363.63636363638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294.11764705882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73.93364928909955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28.0409731113956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12.5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09.67741935483869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896.551724137932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934.57943925233644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454.545454545455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55.55555555555554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448.9795918367345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50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87.33556873871549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78.9473684210525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12.01248049921998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24.5901639344263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64.90066225165566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687.5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91.30434782608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0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848.4288354898335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666666.6666666667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000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85.71428571428572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603.621730382293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74.82517482517483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605.53633217993081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00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64.90066225165566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434.78260869565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995.02487562189049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000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7500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0000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000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666.6666666666667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73.3333333333335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13.3180252583237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315.7894736842104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7692.3076923076924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000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14.28571428571433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523.8095238095248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53.8461538461538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2068.965517241379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00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00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43.75848574395016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000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00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95.348837209302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56.50623885918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25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464.40677966101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389.12469737007058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6750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71.37042062415196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12.53985122210412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75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830.56478405315613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66.66666666666669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0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3809.523809523809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7619.047619047618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66.66666666666663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000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217.391304347826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545.454545454545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566.47784071976014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2500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000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66.42984014209594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54.54545454545456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67.53688989784337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88.67924528301887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51.6129032258065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947.3684210526317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000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508.771929824561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081.6326530612246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7037.0370370370365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19.48051948051943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4814.814814814816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6000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64.20361247947454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999.9999999999982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90.69767441860461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606.060606060606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500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9459.45945945946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74.1496598639456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47.22222222222223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23.5955056179776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6000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635.42857142857144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00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61.1330698287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00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00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127.6595744680849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925.9259259259259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83.333333333333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125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84.31372549019602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000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166.6666666666661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73.97260273972603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750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75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9000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64.963503649635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0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68.01872074882994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434.782608695652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41.64305949008497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878.048780487804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084.7457627118647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48.83720930232556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191.489361702128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000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5000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C715C8-EED6-BC4F-9F84-FA09619B6E90}" name="PivotTable1" cacheId="0" applyNumberFormats="0" applyBorderFormats="0" applyFontFormats="0" applyPatternFormats="0" applyAlignmentFormats="0" applyWidthHeightFormats="1" dataCaption="Values" missingCaption="0" updatedVersion="6" minRefreshableVersion="3" showDrill="0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3">
    <format dxfId="26">
      <pivotArea dataOnly="0" labelOnly="1" fieldPosition="0">
        <references count="1">
          <reference field="5" count="1">
            <x v="0"/>
          </reference>
        </references>
      </pivotArea>
    </format>
    <format dxfId="25">
      <pivotArea dataOnly="0" labelOnly="1" fieldPosition="0">
        <references count="1">
          <reference field="5" count="1">
            <x v="1"/>
          </reference>
        </references>
      </pivotArea>
    </format>
    <format dxfId="24">
      <pivotArea dataOnly="0" labelOnly="1" fieldPosition="0">
        <references count="1">
          <reference field="5" count="1">
            <x v="2"/>
          </reference>
        </references>
      </pivotArea>
    </format>
  </formats>
  <chartFormats count="10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1991B1-179E-8940-A16B-54909EF0D2A7}" name="PivotTable3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B7AC3F-4B50-294C-829E-006F83EF5DA1}" name="PivotTable4" cacheId="1" applyNumberFormats="0" applyBorderFormats="0" applyFontFormats="0" applyPatternFormats="0" applyAlignmentFormats="0" applyWidthHeightFormats="1" dataCaption="Values" updatedVersion="6" minRefreshableVersion="3" printDrill="1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6" zoomScaleNormal="86" workbookViewId="0">
      <selection activeCell="E2" sqref="E2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8.6640625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5" style="11" customWidth="1"/>
    <col min="16" max="16" width="15" bestFit="1" customWidth="1"/>
    <col min="17" max="17" width="10.33203125" bestFit="1" customWidth="1"/>
    <col min="18" max="18" width="12" bestFit="1" customWidth="1"/>
    <col min="19" max="19" width="20.5" customWidth="1"/>
    <col min="20" max="20" width="19.16406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(E2/D2)*100</f>
        <v>136.85882352941178</v>
      </c>
      <c r="P2" s="5">
        <f>(E2/L2)</f>
        <v>63.917582417582416</v>
      </c>
      <c r="Q2" t="str">
        <f>LEFT(N2, SEARCH("/", N2)-1)</f>
        <v>film &amp; video</v>
      </c>
      <c r="R2" t="str">
        <f>RIGHT(N2, LEN(N2)-SEARCH("/",N2))</f>
        <v>television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0">(E3/D3)*100</f>
        <v>142.60827250608273</v>
      </c>
      <c r="P3" s="5">
        <f t="shared" ref="P3:P66" si="1">(E3/L3)</f>
        <v>185.48101265822785</v>
      </c>
      <c r="Q3" t="str">
        <f t="shared" ref="Q3:Q66" si="2">LEFT(N3, SEARCH("/", N3)-1)</f>
        <v>film &amp; video</v>
      </c>
      <c r="R3" t="str">
        <f t="shared" ref="R3:R66" si="3">RIGHT(N3, LEN(N3)-SEARCH("/",N3))</f>
        <v>television</v>
      </c>
      <c r="S3" s="10">
        <f t="shared" ref="S3:S66" si="4">(((J3/60)/60)/24)+DATE(1970,1,1)+(-5/24)</f>
        <v>42766.392164351848</v>
      </c>
      <c r="T3" s="10">
        <f t="shared" ref="T3:T66" si="5">(((I3/60)/60)/24)+DATE(1970,1,1)+(-5/24)</f>
        <v>42796.392164351848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6">(E67/D67)*100</f>
        <v>107.52857142857141</v>
      </c>
      <c r="P67" s="5">
        <f t="shared" ref="P67:P130" si="7">(E67/L67)</f>
        <v>132.05263157894737</v>
      </c>
      <c r="Q67" t="str">
        <f t="shared" ref="Q67:Q130" si="8">LEFT(N67, SEARCH("/", N67)-1)</f>
        <v>film &amp; video</v>
      </c>
      <c r="R67" t="str">
        <f t="shared" ref="R67:R130" si="9">RIGHT(N67, LEN(N67)-SEARCH("/",N67))</f>
        <v>shorts</v>
      </c>
      <c r="S67" s="10">
        <f t="shared" ref="S67:S130" si="10">(((J67/60)/60)/24)+DATE(1970,1,1)+(-5/24)</f>
        <v>41835.612893518519</v>
      </c>
      <c r="T67" s="10">
        <f t="shared" ref="T67:T130" si="11">(((I67/60)/60)/24)+DATE(1970,1,1)+(-5/24)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41717.834699074068</v>
      </c>
      <c r="T114" s="10">
        <f t="shared" si="11"/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12">(E131/D131)*100</f>
        <v>0</v>
      </c>
      <c r="P131" s="5" t="e">
        <f t="shared" ref="P131:P194" si="13">(E131/L131)</f>
        <v>#DIV/0!</v>
      </c>
      <c r="Q131" t="str">
        <f t="shared" ref="Q131:Q194" si="14">LEFT(N131, SEARCH("/", N131)-1)</f>
        <v>film &amp; video</v>
      </c>
      <c r="R131" t="str">
        <f t="shared" ref="R131:R194" si="15">RIGHT(N131, LEN(N131)-SEARCH("/",N131))</f>
        <v>science fiction</v>
      </c>
      <c r="S131" s="10">
        <f t="shared" ref="S131:S194" si="16">(((J131/60)/60)/24)+DATE(1970,1,1)+(-5/24)</f>
        <v>41882.728969907403</v>
      </c>
      <c r="T131" s="10">
        <f t="shared" ref="T131:T194" si="17">(((I131/60)/60)/24)+DATE(1970,1,1)+(-5/24)</f>
        <v>41942.728969907403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18">(E195/D195)*100</f>
        <v>0</v>
      </c>
      <c r="P195" s="5" t="e">
        <f t="shared" ref="P195:P258" si="19">(E195/L195)</f>
        <v>#DIV/0!</v>
      </c>
      <c r="Q195" t="str">
        <f t="shared" ref="Q195:Q258" si="20">LEFT(N195, SEARCH("/", N195)-1)</f>
        <v>film &amp; video</v>
      </c>
      <c r="R195" t="str">
        <f t="shared" ref="R195:R258" si="21">RIGHT(N195, LEN(N195)-SEARCH("/",N195))</f>
        <v>drama</v>
      </c>
      <c r="S195" s="10">
        <f t="shared" ref="S195:S258" si="22">(((J195/60)/60)/24)+DATE(1970,1,1)+(-5/24)</f>
        <v>41911.726458333331</v>
      </c>
      <c r="T195" s="10">
        <f t="shared" ref="T195:T258" si="23">(((I195/60)/60)/24)+DATE(1970,1,1)+(-5/24)</f>
        <v>41971.768124999995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24">(E259/D259)*100</f>
        <v>106.72648571428572</v>
      </c>
      <c r="P259" s="5">
        <f t="shared" ref="P259:P322" si="25">(E259/L259)</f>
        <v>66.70405357142856</v>
      </c>
      <c r="Q259" t="str">
        <f t="shared" ref="Q259:Q322" si="26">LEFT(N259, SEARCH("/", N259)-1)</f>
        <v>film &amp; video</v>
      </c>
      <c r="R259" t="str">
        <f t="shared" ref="R259:R322" si="27">RIGHT(N259, LEN(N259)-SEARCH("/",N259))</f>
        <v>documentary</v>
      </c>
      <c r="S259" s="10">
        <f t="shared" ref="S259:S322" si="28">(((J259/60)/60)/24)+DATE(1970,1,1)+(-5/24)</f>
        <v>42479.418541666666</v>
      </c>
      <c r="T259" s="10">
        <f t="shared" ref="T259:T322" si="29">(((I259/60)/60)/24)+DATE(1970,1,1)+(-5/24)</f>
        <v>42509.418541666666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30">(E323/D323)*100</f>
        <v>102.66285714285715</v>
      </c>
      <c r="P323" s="5">
        <f t="shared" ref="P323:P386" si="31">(E323/L323)</f>
        <v>106.62314540059347</v>
      </c>
      <c r="Q323" t="str">
        <f t="shared" ref="Q323:Q386" si="32">LEFT(N323, SEARCH("/", N323)-1)</f>
        <v>film &amp; video</v>
      </c>
      <c r="R323" t="str">
        <f t="shared" ref="R323:R386" si="33">RIGHT(N323, LEN(N323)-SEARCH("/",N323))</f>
        <v>documentary</v>
      </c>
      <c r="S323" s="10">
        <f t="shared" ref="S323:S386" si="34">(((J323/60)/60)/24)+DATE(1970,1,1)+(-5/24)</f>
        <v>42647.238263888888</v>
      </c>
      <c r="T323" s="10">
        <f t="shared" ref="T323:T386" si="35">(((I323/60)/60)/24)+DATE(1970,1,1)+(-5/24)</f>
        <v>42682.27993055556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36">(E387/D387)*100</f>
        <v>105.982</v>
      </c>
      <c r="P387" s="5">
        <f t="shared" ref="P387:P450" si="37">(E387/L387)</f>
        <v>111.79535864978902</v>
      </c>
      <c r="Q387" t="str">
        <f t="shared" ref="Q387:Q450" si="38">LEFT(N387, SEARCH("/", N387)-1)</f>
        <v>film &amp; video</v>
      </c>
      <c r="R387" t="str">
        <f t="shared" ref="R387:R450" si="39">RIGHT(N387, LEN(N387)-SEARCH("/",N387))</f>
        <v>documentary</v>
      </c>
      <c r="S387" s="10">
        <f t="shared" ref="S387:S450" si="40">(((J387/60)/60)/24)+DATE(1970,1,1)+(-5/24)</f>
        <v>41934.376168981478</v>
      </c>
      <c r="T387" s="10">
        <f t="shared" ref="T387:T450" si="41">(((I387/60)/60)/24)+DATE(1970,1,1)+(-5/24)</f>
        <v>41964.41783564815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42">(E451/D451)*100</f>
        <v>2.25</v>
      </c>
      <c r="P451" s="5">
        <f t="shared" ref="P451:P514" si="43">(E451/L451)</f>
        <v>9</v>
      </c>
      <c r="Q451" t="str">
        <f t="shared" ref="Q451:Q514" si="44">LEFT(N451, SEARCH("/", N451)-1)</f>
        <v>film &amp; video</v>
      </c>
      <c r="R451" t="str">
        <f t="shared" ref="R451:R514" si="45">RIGHT(N451, LEN(N451)-SEARCH("/",N451))</f>
        <v>animation</v>
      </c>
      <c r="S451" s="10">
        <f t="shared" ref="S451:S514" si="46">(((J451/60)/60)/24)+DATE(1970,1,1)+(-5/24)</f>
        <v>41534.359780092593</v>
      </c>
      <c r="T451" s="10">
        <f t="shared" ref="T451:T514" si="47">(((I451/60)/60)/24)+DATE(1970,1,1)+(-5/24)</f>
        <v>41564.359780092593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48">(E515/D515)*100</f>
        <v>13.923999999999999</v>
      </c>
      <c r="P515" s="5">
        <f t="shared" ref="P515:P578" si="49">(E515/L515)</f>
        <v>102.38235294117646</v>
      </c>
      <c r="Q515" t="str">
        <f t="shared" ref="Q515:Q578" si="50">LEFT(N515, SEARCH("/", N515)-1)</f>
        <v>film &amp; video</v>
      </c>
      <c r="R515" t="str">
        <f t="shared" ref="R515:R578" si="51">RIGHT(N515, LEN(N515)-SEARCH("/",N515))</f>
        <v>animation</v>
      </c>
      <c r="S515" s="10">
        <f t="shared" ref="S515:S578" si="52">(((J515/60)/60)/24)+DATE(1970,1,1)+(-5/24)</f>
        <v>42552.445659722223</v>
      </c>
      <c r="T515" s="10">
        <f t="shared" ref="T515:T578" si="53">(((I515/60)/60)/24)+DATE(1970,1,1)+(-5/24)</f>
        <v>42597.083333333336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54">(E579/D579)*100</f>
        <v>0.2</v>
      </c>
      <c r="P579" s="5">
        <f t="shared" ref="P579:P642" si="55">(E579/L579)</f>
        <v>10</v>
      </c>
      <c r="Q579" t="str">
        <f t="shared" ref="Q579:Q642" si="56">LEFT(N579, SEARCH("/", N579)-1)</f>
        <v>technology</v>
      </c>
      <c r="R579" t="str">
        <f t="shared" ref="R579:R642" si="57">RIGHT(N579, LEN(N579)-SEARCH("/",N579))</f>
        <v>web</v>
      </c>
      <c r="S579" s="10">
        <f t="shared" ref="S579:S642" si="58">(((J579/60)/60)/24)+DATE(1970,1,1)+(-5/24)</f>
        <v>42450.380810185183</v>
      </c>
      <c r="T579" s="10">
        <f t="shared" ref="T579:T642" si="59">(((I579/60)/60)/24)+DATE(1970,1,1)+(-5/24)</f>
        <v>42510.380810185183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60">(E643/D643)*100</f>
        <v>119.16249999999999</v>
      </c>
      <c r="P643" s="5">
        <f t="shared" ref="P643:P706" si="61">(E643/L643)</f>
        <v>151.31746031746033</v>
      </c>
      <c r="Q643" t="str">
        <f t="shared" ref="Q643:Q706" si="62">LEFT(N643, SEARCH("/", N643)-1)</f>
        <v>technology</v>
      </c>
      <c r="R643" t="str">
        <f t="shared" ref="R643:R706" si="63">RIGHT(N643, LEN(N643)-SEARCH("/",N643))</f>
        <v>wearables</v>
      </c>
      <c r="S643" s="10">
        <f t="shared" ref="S643:S706" si="64">(((J643/60)/60)/24)+DATE(1970,1,1)+(-5/24)</f>
        <v>42199.361666666664</v>
      </c>
      <c r="T643" s="10">
        <f t="shared" ref="T643:T706" si="65">(((I643/60)/60)/24)+DATE(1970,1,1)+(-5/24)</f>
        <v>42229.361666666664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66">(E707/D707)*100</f>
        <v>0.97699999999999987</v>
      </c>
      <c r="P707" s="5">
        <f t="shared" ref="P707:P770" si="67">(E707/L707)</f>
        <v>195.4</v>
      </c>
      <c r="Q707" t="str">
        <f t="shared" ref="Q707:Q770" si="68">LEFT(N707, SEARCH("/", N707)-1)</f>
        <v>technology</v>
      </c>
      <c r="R707" t="str">
        <f t="shared" ref="R707:R770" si="69">RIGHT(N707, LEN(N707)-SEARCH("/",N707))</f>
        <v>wearables</v>
      </c>
      <c r="S707" s="10">
        <f t="shared" ref="S707:S770" si="70">(((J707/60)/60)/24)+DATE(1970,1,1)+(-5/24)</f>
        <v>42726.283310185179</v>
      </c>
      <c r="T707" s="10">
        <f t="shared" ref="T707:T770" si="71">(((I707/60)/60)/24)+DATE(1970,1,1)+(-5/24)</f>
        <v>42756.283310185179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72">(E771/D771)*100</f>
        <v>41.4</v>
      </c>
      <c r="P771" s="5">
        <f t="shared" ref="P771:P834" si="73">(E771/L771)</f>
        <v>31.846153846153847</v>
      </c>
      <c r="Q771" t="str">
        <f t="shared" ref="Q771:Q834" si="74">LEFT(N771, SEARCH("/", N771)-1)</f>
        <v>publishing</v>
      </c>
      <c r="R771" t="str">
        <f t="shared" ref="R771:R834" si="75">RIGHT(N771, LEN(N771)-SEARCH("/",N771))</f>
        <v>fiction</v>
      </c>
      <c r="S771" s="10">
        <f t="shared" ref="S771:S834" si="76">(((J771/60)/60)/24)+DATE(1970,1,1)+(-5/24)</f>
        <v>41604.788124999999</v>
      </c>
      <c r="T771" s="10">
        <f t="shared" ref="T771:T834" si="77">(((I771/60)/60)/24)+DATE(1970,1,1)+(-5/24)</f>
        <v>41634.788124999999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78">(E835/D835)*100</f>
        <v>101.66666666666666</v>
      </c>
      <c r="P835" s="5">
        <f t="shared" ref="P835:P898" si="79">(E835/L835)</f>
        <v>148.78048780487805</v>
      </c>
      <c r="Q835" t="str">
        <f t="shared" ref="Q835:Q898" si="80">LEFT(N835, SEARCH("/", N835)-1)</f>
        <v>music</v>
      </c>
      <c r="R835" t="str">
        <f t="shared" ref="R835:R898" si="81">RIGHT(N835, LEN(N835)-SEARCH("/",N835))</f>
        <v>rock</v>
      </c>
      <c r="S835" s="10">
        <f t="shared" ref="S835:S898" si="82">(((J835/60)/60)/24)+DATE(1970,1,1)+(-5/24)</f>
        <v>41718.669849537036</v>
      </c>
      <c r="T835" s="10">
        <f t="shared" ref="T835:T898" si="83">(((I835/60)/60)/24)+DATE(1970,1,1)+(-5/24)</f>
        <v>41748.669849537036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84">(E899/D899)*100</f>
        <v>0</v>
      </c>
      <c r="P899" s="5" t="e">
        <f t="shared" ref="P899:P962" si="85">(E899/L899)</f>
        <v>#DIV/0!</v>
      </c>
      <c r="Q899" t="str">
        <f t="shared" ref="Q899:Q962" si="86">LEFT(N899, SEARCH("/", N899)-1)</f>
        <v>music</v>
      </c>
      <c r="R899" t="str">
        <f t="shared" ref="R899:R962" si="87">RIGHT(N899, LEN(N899)-SEARCH("/",N899))</f>
        <v>indie rock</v>
      </c>
      <c r="S899" s="10">
        <f t="shared" ref="S899:S962" si="88">(((J899/60)/60)/24)+DATE(1970,1,1)+(-5/24)</f>
        <v>41211.480416666665</v>
      </c>
      <c r="T899" s="10">
        <f t="shared" ref="T899:T962" si="89">(((I899/60)/60)/24)+DATE(1970,1,1)+(-5/24)</f>
        <v>41241.52208333333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90">(E963/D963)*100</f>
        <v>42.188421052631583</v>
      </c>
      <c r="P963" s="5">
        <f t="shared" ref="P963:P1026" si="91">(E963/L963)</f>
        <v>364.35454545454547</v>
      </c>
      <c r="Q963" t="str">
        <f t="shared" ref="Q963:Q1026" si="92">LEFT(N963, SEARCH("/", N963)-1)</f>
        <v>technology</v>
      </c>
      <c r="R963" t="str">
        <f t="shared" ref="R963:R1026" si="93">RIGHT(N963, LEN(N963)-SEARCH("/",N963))</f>
        <v>wearables</v>
      </c>
      <c r="S963" s="10">
        <f t="shared" ref="S963:S1026" si="94">(((J963/60)/60)/24)+DATE(1970,1,1)+(-5/24)</f>
        <v>42740.485358796293</v>
      </c>
      <c r="T963" s="10">
        <f t="shared" ref="T963:T1026" si="95">(((I963/60)/60)/24)+DATE(1970,1,1)+(-5/24)</f>
        <v>42786.583333333336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96">(E1027/D1027)*100</f>
        <v>109.92831428571431</v>
      </c>
      <c r="P1027" s="5">
        <f t="shared" ref="P1027:P1090" si="97">(E1027/L1027)</f>
        <v>71.848571428571432</v>
      </c>
      <c r="Q1027" t="str">
        <f t="shared" ref="Q1027:Q1090" si="98">LEFT(N1027, SEARCH("/", N1027)-1)</f>
        <v>music</v>
      </c>
      <c r="R1027" t="str">
        <f t="shared" ref="R1027:R1090" si="99">RIGHT(N1027, LEN(N1027)-SEARCH("/",N1027))</f>
        <v>electronic music</v>
      </c>
      <c r="S1027" s="10">
        <f t="shared" ref="S1027:S1090" si="100">(((J1027/60)/60)/24)+DATE(1970,1,1)+(-5/24)</f>
        <v>42049.625428240739</v>
      </c>
      <c r="T1027" s="10">
        <f t="shared" ref="T1027:T1090" si="101">(((I1027/60)/60)/24)+DATE(1970,1,1)+(-5/24)</f>
        <v>42079.583761574067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102">(E1091/D1091)*100</f>
        <v>7.8266666666666662</v>
      </c>
      <c r="P1091" s="5">
        <f t="shared" ref="P1091:P1154" si="103">(E1091/L1091)</f>
        <v>23.959183673469386</v>
      </c>
      <c r="Q1091" t="str">
        <f t="shared" ref="Q1091:Q1154" si="104">LEFT(N1091, SEARCH("/", N1091)-1)</f>
        <v>games</v>
      </c>
      <c r="R1091" t="str">
        <f t="shared" ref="R1091:R1154" si="105">RIGHT(N1091, LEN(N1091)-SEARCH("/",N1091))</f>
        <v>video games</v>
      </c>
      <c r="S1091" s="10">
        <f t="shared" ref="S1091:S1154" si="106">(((J1091/60)/60)/24)+DATE(1970,1,1)+(-5/24)</f>
        <v>42150.981192129628</v>
      </c>
      <c r="T1091" s="10">
        <f t="shared" ref="T1091:T1154" si="107">(((I1091/60)/60)/24)+DATE(1970,1,1)+(-5/24)</f>
        <v>42180.981192129628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108">(E1155/D1155)*100</f>
        <v>0.625</v>
      </c>
      <c r="P1155" s="5">
        <f t="shared" ref="P1155:P1218" si="109">(E1155/L1155)</f>
        <v>50</v>
      </c>
      <c r="Q1155" t="str">
        <f t="shared" ref="Q1155:Q1218" si="110">LEFT(N1155, SEARCH("/", N1155)-1)</f>
        <v>food</v>
      </c>
      <c r="R1155" t="str">
        <f t="shared" ref="R1155:R1218" si="111">RIGHT(N1155, LEN(N1155)-SEARCH("/",N1155))</f>
        <v>food trucks</v>
      </c>
      <c r="S1155" s="10">
        <f t="shared" ref="S1155:S1218" si="112">(((J1155/60)/60)/24)+DATE(1970,1,1)+(-5/24)</f>
        <v>42143.505844907406</v>
      </c>
      <c r="T1155" s="10">
        <f t="shared" ref="T1155:T1218" si="113">(((I1155/60)/60)/24)+DATE(1970,1,1)+(-5/24)</f>
        <v>42173.505844907406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114">(E1219/D1219)*100</f>
        <v>102.60000000000001</v>
      </c>
      <c r="P1219" s="5">
        <f t="shared" ref="P1219:P1282" si="115">(E1219/L1219)</f>
        <v>148.57377049180329</v>
      </c>
      <c r="Q1219" t="str">
        <f t="shared" ref="Q1219:Q1282" si="116">LEFT(N1219, SEARCH("/", N1219)-1)</f>
        <v>photography</v>
      </c>
      <c r="R1219" t="str">
        <f t="shared" ref="R1219:R1282" si="117">RIGHT(N1219, LEN(N1219)-SEARCH("/",N1219))</f>
        <v>photobooks</v>
      </c>
      <c r="S1219" s="10">
        <f t="shared" ref="S1219:S1282" si="118">(((J1219/60)/60)/24)+DATE(1970,1,1)+(-5/24)</f>
        <v>42535.6011574074</v>
      </c>
      <c r="T1219" s="10">
        <f t="shared" ref="T1219:T1282" si="119">(((I1219/60)/60)/24)+DATE(1970,1,1)+(-5/24)</f>
        <v>42565.6011574074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120">(E1283/D1283)*100</f>
        <v>110.71428571428572</v>
      </c>
      <c r="P1283" s="5">
        <f t="shared" ref="P1283:P1346" si="121">(E1283/L1283)</f>
        <v>104.72972972972973</v>
      </c>
      <c r="Q1283" t="str">
        <f t="shared" ref="Q1283:Q1346" si="122">LEFT(N1283, SEARCH("/", N1283)-1)</f>
        <v>music</v>
      </c>
      <c r="R1283" t="str">
        <f t="shared" ref="R1283:R1346" si="123">RIGHT(N1283, LEN(N1283)-SEARCH("/",N1283))</f>
        <v>rock</v>
      </c>
      <c r="S1283" s="10">
        <f t="shared" ref="S1283:S1346" si="124">(((J1283/60)/60)/24)+DATE(1970,1,1)+(-5/24)</f>
        <v>41463.535138888888</v>
      </c>
      <c r="T1283" s="10">
        <f t="shared" ref="T1283:T1346" si="125">(((I1283/60)/60)/24)+DATE(1970,1,1)+(-5/24)</f>
        <v>41483.535138888888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126">(E1347/D1347)*100</f>
        <v>125</v>
      </c>
      <c r="P1347" s="5">
        <f t="shared" ref="P1347:P1410" si="127">(E1347/L1347)</f>
        <v>53.571428571428569</v>
      </c>
      <c r="Q1347" t="str">
        <f t="shared" ref="Q1347:Q1410" si="128">LEFT(N1347, SEARCH("/", N1347)-1)</f>
        <v>publishing</v>
      </c>
      <c r="R1347" t="str">
        <f t="shared" ref="R1347:R1410" si="129">RIGHT(N1347, LEN(N1347)-SEARCH("/",N1347))</f>
        <v>nonfiction</v>
      </c>
      <c r="S1347" s="10">
        <f t="shared" ref="S1347:S1410" si="130">(((J1347/60)/60)/24)+DATE(1970,1,1)+(-5/24)</f>
        <v>41799.606006944443</v>
      </c>
      <c r="T1347" s="10">
        <f t="shared" ref="T1347:T1410" si="131">(((I1347/60)/60)/24)+DATE(1970,1,1)+(-5/24)</f>
        <v>41834.606006944443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132">(E1411/D1411)*100</f>
        <v>0</v>
      </c>
      <c r="P1411" s="5" t="e">
        <f t="shared" ref="P1411:P1474" si="133">(E1411/L1411)</f>
        <v>#DIV/0!</v>
      </c>
      <c r="Q1411" t="str">
        <f t="shared" ref="Q1411:Q1474" si="134">LEFT(N1411, SEARCH("/", N1411)-1)</f>
        <v>publishing</v>
      </c>
      <c r="R1411" t="str">
        <f t="shared" ref="R1411:R1474" si="135">RIGHT(N1411, LEN(N1411)-SEARCH("/",N1411))</f>
        <v>translations</v>
      </c>
      <c r="S1411" s="10">
        <f t="shared" ref="S1411:S1474" si="136">(((J1411/60)/60)/24)+DATE(1970,1,1)+(-5/24)</f>
        <v>41944.925173611111</v>
      </c>
      <c r="T1411" s="10">
        <f t="shared" ref="T1411:T1474" si="137">(((I1411/60)/60)/24)+DATE(1970,1,1)+(-5/24)</f>
        <v>42004.966840277775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138">(E1475/D1475)*100</f>
        <v>120.51600000000001</v>
      </c>
      <c r="P1475" s="5">
        <f t="shared" ref="P1475:P1538" si="139">(E1475/L1475)</f>
        <v>38.462553191489363</v>
      </c>
      <c r="Q1475" t="str">
        <f t="shared" ref="Q1475:Q1538" si="140">LEFT(N1475, SEARCH("/", N1475)-1)</f>
        <v>publishing</v>
      </c>
      <c r="R1475" t="str">
        <f t="shared" ref="R1475:R1538" si="141">RIGHT(N1475, LEN(N1475)-SEARCH("/",N1475))</f>
        <v>radio &amp; podcasts</v>
      </c>
      <c r="S1475" s="10">
        <f t="shared" ref="S1475:S1538" si="142">(((J1475/60)/60)/24)+DATE(1970,1,1)+(-5/24)</f>
        <v>40939.771284722221</v>
      </c>
      <c r="T1475" s="10">
        <f t="shared" ref="T1475:T1538" si="143">(((I1475/60)/60)/24)+DATE(1970,1,1)+(-5/24)</f>
        <v>40969.771284722221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144">(E1539/D1539)*100</f>
        <v>179.9</v>
      </c>
      <c r="P1539" s="5">
        <f t="shared" ref="P1539:P1602" si="145">(E1539/L1539)</f>
        <v>96.375</v>
      </c>
      <c r="Q1539" t="str">
        <f t="shared" ref="Q1539:Q1602" si="146">LEFT(N1539, SEARCH("/", N1539)-1)</f>
        <v>photography</v>
      </c>
      <c r="R1539" t="str">
        <f t="shared" ref="R1539:R1602" si="147">RIGHT(N1539, LEN(N1539)-SEARCH("/",N1539))</f>
        <v>photobooks</v>
      </c>
      <c r="S1539" s="10">
        <f t="shared" ref="S1539:S1602" si="148">(((J1539/60)/60)/24)+DATE(1970,1,1)+(-5/24)</f>
        <v>42552.106793981475</v>
      </c>
      <c r="T1539" s="10">
        <f t="shared" ref="T1539:T1602" si="149">(((I1539/60)/60)/24)+DATE(1970,1,1)+(-5/24)</f>
        <v>42588.541666666664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50">(E1603/D1603)*100</f>
        <v>108.2492</v>
      </c>
      <c r="P1603" s="5">
        <f t="shared" ref="P1603:P1666" si="151">(E1603/L1603)</f>
        <v>48.325535714285714</v>
      </c>
      <c r="Q1603" t="str">
        <f t="shared" ref="Q1603:Q1666" si="152">LEFT(N1603, SEARCH("/", N1603)-1)</f>
        <v>music</v>
      </c>
      <c r="R1603" t="str">
        <f t="shared" ref="R1603:R1666" si="153">RIGHT(N1603, LEN(N1603)-SEARCH("/",N1603))</f>
        <v>rock</v>
      </c>
      <c r="S1603" s="10">
        <f t="shared" ref="S1603:S1666" si="154">(((J1603/60)/60)/24)+DATE(1970,1,1)+(-5/24)</f>
        <v>40637.884641203702</v>
      </c>
      <c r="T1603" s="10">
        <f t="shared" ref="T1603:T1666" si="155">(((I1603/60)/60)/24)+DATE(1970,1,1)+(-5/24)</f>
        <v>40667.884641203702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56">(E1667/D1667)*100</f>
        <v>119.45714285714286</v>
      </c>
      <c r="P1667" s="5">
        <f t="shared" ref="P1667:P1730" si="157">(E1667/L1667)</f>
        <v>44.956989247311824</v>
      </c>
      <c r="Q1667" t="str">
        <f t="shared" ref="Q1667:Q1730" si="158">LEFT(N1667, SEARCH("/", N1667)-1)</f>
        <v>music</v>
      </c>
      <c r="R1667" t="str">
        <f t="shared" ref="R1667:R1730" si="159">RIGHT(N1667, LEN(N1667)-SEARCH("/",N1667))</f>
        <v>pop</v>
      </c>
      <c r="S1667" s="10">
        <f t="shared" ref="S1667:S1730" si="160">(((J1667/60)/60)/24)+DATE(1970,1,1)+(-5/24)</f>
        <v>40564.441122685181</v>
      </c>
      <c r="T1667" s="10">
        <f t="shared" ref="T1667:T1730" si="161">(((I1667/60)/60)/24)+DATE(1970,1,1)+(-5/24)</f>
        <v>40595.916666666664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62">(E1731/D1731)*100</f>
        <v>0</v>
      </c>
      <c r="P1731" s="5" t="e">
        <f t="shared" ref="P1731:P1794" si="163">(E1731/L1731)</f>
        <v>#DIV/0!</v>
      </c>
      <c r="Q1731" t="str">
        <f t="shared" ref="Q1731:Q1794" si="164">LEFT(N1731, SEARCH("/", N1731)-1)</f>
        <v>music</v>
      </c>
      <c r="R1731" t="str">
        <f t="shared" ref="R1731:R1794" si="165">RIGHT(N1731, LEN(N1731)-SEARCH("/",N1731))</f>
        <v>faith</v>
      </c>
      <c r="S1731" s="10">
        <f t="shared" ref="S1731:S1794" si="166">(((J1731/60)/60)/24)+DATE(1970,1,1)+(-5/24)</f>
        <v>42470.843819444439</v>
      </c>
      <c r="T1731" s="10">
        <f t="shared" ref="T1731:T1794" si="167">(((I1731/60)/60)/24)+DATE(1970,1,1)+(-5/24)</f>
        <v>42530.843819444439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68">(E1795/D1795)*100</f>
        <v>1.3333333333333335</v>
      </c>
      <c r="P1795" s="5">
        <f t="shared" ref="P1795:P1858" si="169">(E1795/L1795)</f>
        <v>20</v>
      </c>
      <c r="Q1795" t="str">
        <f t="shared" ref="Q1795:Q1858" si="170">LEFT(N1795, SEARCH("/", N1795)-1)</f>
        <v>photography</v>
      </c>
      <c r="R1795" t="str">
        <f t="shared" ref="R1795:R1858" si="171">RIGHT(N1795, LEN(N1795)-SEARCH("/",N1795))</f>
        <v>photobooks</v>
      </c>
      <c r="S1795" s="10">
        <f t="shared" ref="S1795:S1858" si="172">(((J1795/60)/60)/24)+DATE(1970,1,1)+(-5/24)</f>
        <v>41940.683333333334</v>
      </c>
      <c r="T1795" s="10">
        <f t="shared" ref="T1795:T1858" si="173">(((I1795/60)/60)/24)+DATE(1970,1,1)+(-5/24)</f>
        <v>41970.724999999999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74">(E1859/D1859)*100</f>
        <v>100</v>
      </c>
      <c r="P1859" s="5">
        <f t="shared" ref="P1859:P1922" si="175">(E1859/L1859)</f>
        <v>136.36363636363637</v>
      </c>
      <c r="Q1859" t="str">
        <f t="shared" ref="Q1859:Q1922" si="176">LEFT(N1859, SEARCH("/", N1859)-1)</f>
        <v>music</v>
      </c>
      <c r="R1859" t="str">
        <f t="shared" ref="R1859:R1922" si="177">RIGHT(N1859, LEN(N1859)-SEARCH("/",N1859))</f>
        <v>rock</v>
      </c>
      <c r="S1859" s="10">
        <f t="shared" ref="S1859:S1922" si="178">(((J1859/60)/60)/24)+DATE(1970,1,1)+(-5/24)</f>
        <v>41864.560335648144</v>
      </c>
      <c r="T1859" s="10">
        <f t="shared" ref="T1859:T1922" si="179">(((I1859/60)/60)/24)+DATE(1970,1,1)+(-5/24)</f>
        <v>41894.560335648144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80">(E1923/D1923)*100</f>
        <v>136.80000000000001</v>
      </c>
      <c r="P1923" s="5">
        <f t="shared" ref="P1923:P1986" si="181">(E1923/L1923)</f>
        <v>54</v>
      </c>
      <c r="Q1923" t="str">
        <f t="shared" ref="Q1923:Q1986" si="182">LEFT(N1923, SEARCH("/", N1923)-1)</f>
        <v>music</v>
      </c>
      <c r="R1923" t="str">
        <f t="shared" ref="R1923:R1986" si="183">RIGHT(N1923, LEN(N1923)-SEARCH("/",N1923))</f>
        <v>indie rock</v>
      </c>
      <c r="S1923" s="10">
        <f t="shared" ref="S1923:S1986" si="184">(((J1923/60)/60)/24)+DATE(1970,1,1)+(-5/24)</f>
        <v>41074.013229166667</v>
      </c>
      <c r="T1923" s="10">
        <f t="shared" ref="T1923:T1986" si="185">(((I1923/60)/60)/24)+DATE(1970,1,1)+(-5/24)</f>
        <v>41104.013229166667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86">(E1987/D1987)*100</f>
        <v>3.1875</v>
      </c>
      <c r="P1987" s="5">
        <f t="shared" ref="P1987:P2050" si="187">(E1987/L1987)</f>
        <v>12.75</v>
      </c>
      <c r="Q1987" t="str">
        <f t="shared" ref="Q1987:Q2050" si="188">LEFT(N1987, SEARCH("/", N1987)-1)</f>
        <v>photography</v>
      </c>
      <c r="R1987" t="str">
        <f t="shared" ref="R1987:R2050" si="189">RIGHT(N1987, LEN(N1987)-SEARCH("/",N1987))</f>
        <v>people</v>
      </c>
      <c r="S1987" s="10">
        <f t="shared" ref="S1987:S2050" si="190">(((J1987/60)/60)/24)+DATE(1970,1,1)+(-5/24)</f>
        <v>42555.490405092591</v>
      </c>
      <c r="T1987" s="10">
        <f t="shared" ref="T1987:T2050" si="191">(((I1987/60)/60)/24)+DATE(1970,1,1)+(-5/24)</f>
        <v>42584.749999999993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114" si="192">(E2051/D2051)*100</f>
        <v>120.19070000000001</v>
      </c>
      <c r="P2051" s="5">
        <f t="shared" ref="P2051:P2114" si="193">(E2051/L2051)</f>
        <v>80.991037735849048</v>
      </c>
      <c r="Q2051" t="str">
        <f t="shared" ref="Q2051:Q2114" si="194">LEFT(N2051, SEARCH("/", N2051)-1)</f>
        <v>technology</v>
      </c>
      <c r="R2051" t="str">
        <f t="shared" ref="R2051:R2114" si="195">RIGHT(N2051, LEN(N2051)-SEARCH("/",N2051))</f>
        <v>hardware</v>
      </c>
      <c r="S2051" s="10">
        <f t="shared" ref="S2051:S2114" si="196">(((J2051/60)/60)/24)+DATE(1970,1,1)+(-5/24)</f>
        <v>41575.319016203699</v>
      </c>
      <c r="T2051" s="10">
        <f t="shared" ref="T2051:T2114" si="197">(((I2051/60)/60)/24)+DATE(1970,1,1)+(-5/24)</f>
        <v>41610.749305555553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ref="O2115:O2178" si="198">(E2115/D2115)*100</f>
        <v>104.85714285714285</v>
      </c>
      <c r="P2115" s="5">
        <f t="shared" ref="P2115:P2178" si="199">(E2115/L2115)</f>
        <v>68.598130841121488</v>
      </c>
      <c r="Q2115" t="str">
        <f t="shared" ref="Q2115:Q2178" si="200">LEFT(N2115, SEARCH("/", N2115)-1)</f>
        <v>music</v>
      </c>
      <c r="R2115" t="str">
        <f t="shared" ref="R2115:R2178" si="201">RIGHT(N2115, LEN(N2115)-SEARCH("/",N2115))</f>
        <v>indie rock</v>
      </c>
      <c r="S2115" s="10">
        <f t="shared" ref="S2115:S2178" si="202">(((J2115/60)/60)/24)+DATE(1970,1,1)+(-5/24)</f>
        <v>41870.657129629624</v>
      </c>
      <c r="T2115" s="10">
        <f t="shared" ref="T2115:T2178" si="203">(((I2115/60)/60)/24)+DATE(1970,1,1)+(-5/24)</f>
        <v>41905.657129629624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ref="O2179:O2242" si="204">(E2179/D2179)*100</f>
        <v>100.12</v>
      </c>
      <c r="P2179" s="5">
        <f t="shared" ref="P2179:P2242" si="205">(E2179/L2179)</f>
        <v>65.868421052631575</v>
      </c>
      <c r="Q2179" t="str">
        <f t="shared" ref="Q2179:Q2242" si="206">LEFT(N2179, SEARCH("/", N2179)-1)</f>
        <v>music</v>
      </c>
      <c r="R2179" t="str">
        <f t="shared" ref="R2179:R2242" si="207">RIGHT(N2179, LEN(N2179)-SEARCH("/",N2179))</f>
        <v>rock</v>
      </c>
      <c r="S2179" s="10">
        <f t="shared" ref="S2179:S2242" si="208">(((J2179/60)/60)/24)+DATE(1970,1,1)+(-5/24)</f>
        <v>42502.042442129627</v>
      </c>
      <c r="T2179" s="10">
        <f t="shared" ref="T2179:T2242" si="209">(((I2179/60)/60)/24)+DATE(1970,1,1)+(-5/24)</f>
        <v>42527.042442129627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ref="O2243:O2306" si="210">(E2243/D2243)*100</f>
        <v>806.4</v>
      </c>
      <c r="P2243" s="5">
        <f t="shared" ref="P2243:P2306" si="211">(E2243/L2243)</f>
        <v>49.472392638036808</v>
      </c>
      <c r="Q2243" t="str">
        <f t="shared" ref="Q2243:Q2306" si="212">LEFT(N2243, SEARCH("/", N2243)-1)</f>
        <v>games</v>
      </c>
      <c r="R2243" t="str">
        <f t="shared" ref="R2243:R2306" si="213">RIGHT(N2243, LEN(N2243)-SEARCH("/",N2243))</f>
        <v>tabletop games</v>
      </c>
      <c r="S2243" s="10">
        <f t="shared" ref="S2243:S2306" si="214">(((J2243/60)/60)/24)+DATE(1970,1,1)+(-5/24)</f>
        <v>42766.619212962956</v>
      </c>
      <c r="T2243" s="10">
        <f t="shared" ref="T2243:T2306" si="215">(((I2243/60)/60)/24)+DATE(1970,1,1)+(-5/24)</f>
        <v>42796.619212962956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ref="O2307:O2370" si="216">(E2307/D2307)*100</f>
        <v>101.22777777777779</v>
      </c>
      <c r="P2307" s="5">
        <f t="shared" ref="P2307:P2370" si="217">(E2307/L2307)</f>
        <v>109.10778443113773</v>
      </c>
      <c r="Q2307" t="str">
        <f t="shared" ref="Q2307:Q2370" si="218">LEFT(N2307, SEARCH("/", N2307)-1)</f>
        <v>music</v>
      </c>
      <c r="R2307" t="str">
        <f t="shared" ref="R2307:R2370" si="219">RIGHT(N2307, LEN(N2307)-SEARCH("/",N2307))</f>
        <v>indie rock</v>
      </c>
      <c r="S2307" s="10">
        <f t="shared" ref="S2307:S2370" si="220">(((J2307/60)/60)/24)+DATE(1970,1,1)+(-5/24)</f>
        <v>41834.486944444441</v>
      </c>
      <c r="T2307" s="10">
        <f t="shared" ref="T2307:T2370" si="221">(((I2307/60)/60)/24)+DATE(1970,1,1)+(-5/24)</f>
        <v>41859.541666666664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ref="O2371:O2434" si="222">(E2371/D2371)*100</f>
        <v>0</v>
      </c>
      <c r="P2371" s="5" t="e">
        <f t="shared" ref="P2371:P2434" si="223">(E2371/L2371)</f>
        <v>#DIV/0!</v>
      </c>
      <c r="Q2371" t="str">
        <f t="shared" ref="Q2371:Q2434" si="224">LEFT(N2371, SEARCH("/", N2371)-1)</f>
        <v>technology</v>
      </c>
      <c r="R2371" t="str">
        <f t="shared" ref="R2371:R2434" si="225">RIGHT(N2371, LEN(N2371)-SEARCH("/",N2371))</f>
        <v>web</v>
      </c>
      <c r="S2371" s="10">
        <f t="shared" ref="S2371:S2434" si="226">(((J2371/60)/60)/24)+DATE(1970,1,1)+(-5/24)</f>
        <v>42380.60429398148</v>
      </c>
      <c r="T2371" s="10">
        <f t="shared" ref="T2371:T2434" si="227">(((I2371/60)/60)/24)+DATE(1970,1,1)+(-5/24)</f>
        <v>42410.60429398148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ref="O2435:O2498" si="228">(E2435/D2435)*100</f>
        <v>0</v>
      </c>
      <c r="P2435" s="5" t="e">
        <f t="shared" ref="P2435:P2498" si="229">(E2435/L2435)</f>
        <v>#DIV/0!</v>
      </c>
      <c r="Q2435" t="str">
        <f t="shared" ref="Q2435:Q2498" si="230">LEFT(N2435, SEARCH("/", N2435)-1)</f>
        <v>food</v>
      </c>
      <c r="R2435" t="str">
        <f t="shared" ref="R2435:R2498" si="231">RIGHT(N2435, LEN(N2435)-SEARCH("/",N2435))</f>
        <v>food trucks</v>
      </c>
      <c r="S2435" s="10">
        <f t="shared" ref="S2435:S2498" si="232">(((J2435/60)/60)/24)+DATE(1970,1,1)+(-5/24)</f>
        <v>42397.691469907404</v>
      </c>
      <c r="T2435" s="10">
        <f t="shared" ref="T2435:T2498" si="233">(((I2435/60)/60)/24)+DATE(1970,1,1)+(-5/24)</f>
        <v>42427.691469907404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ref="O2499:O2562" si="234">(E2499/D2499)*100</f>
        <v>112.7715</v>
      </c>
      <c r="P2499" s="5">
        <f t="shared" ref="P2499:P2562" si="235">(E2499/L2499)</f>
        <v>80.551071428571419</v>
      </c>
      <c r="Q2499" t="str">
        <f t="shared" ref="Q2499:Q2562" si="236">LEFT(N2499, SEARCH("/", N2499)-1)</f>
        <v>music</v>
      </c>
      <c r="R2499" t="str">
        <f t="shared" ref="R2499:R2562" si="237">RIGHT(N2499, LEN(N2499)-SEARCH("/",N2499))</f>
        <v>indie rock</v>
      </c>
      <c r="S2499" s="10">
        <f t="shared" ref="S2499:S2562" si="238">(((J2499/60)/60)/24)+DATE(1970,1,1)+(-5/24)</f>
        <v>40730.670578703699</v>
      </c>
      <c r="T2499" s="10">
        <f t="shared" ref="T2499:T2562" si="239">(((I2499/60)/60)/24)+DATE(1970,1,1)+(-5/24)</f>
        <v>40760.670578703699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ref="O2563:O2626" si="240">(E2563/D2563)*100</f>
        <v>0</v>
      </c>
      <c r="P2563" s="5" t="e">
        <f t="shared" ref="P2563:P2626" si="241">(E2563/L2563)</f>
        <v>#DIV/0!</v>
      </c>
      <c r="Q2563" t="str">
        <f t="shared" ref="Q2563:Q2626" si="242">LEFT(N2563, SEARCH("/", N2563)-1)</f>
        <v>food</v>
      </c>
      <c r="R2563" t="str">
        <f t="shared" ref="R2563:R2626" si="243">RIGHT(N2563, LEN(N2563)-SEARCH("/",N2563))</f>
        <v>food trucks</v>
      </c>
      <c r="S2563" s="10">
        <f t="shared" ref="S2563:S2626" si="244">(((J2563/60)/60)/24)+DATE(1970,1,1)+(-5/24)</f>
        <v>42260.320474537039</v>
      </c>
      <c r="T2563" s="10">
        <f t="shared" ref="T2563:T2626" si="245">(((I2563/60)/60)/24)+DATE(1970,1,1)+(-5/24)</f>
        <v>42290.320474537039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ref="O2627:O2690" si="246">(E2627/D2627)*100</f>
        <v>956</v>
      </c>
      <c r="P2627" s="5">
        <f t="shared" ref="P2627:P2690" si="247">(E2627/L2627)</f>
        <v>27.576923076923077</v>
      </c>
      <c r="Q2627" t="str">
        <f t="shared" ref="Q2627:Q2690" si="248">LEFT(N2627, SEARCH("/", N2627)-1)</f>
        <v>technology</v>
      </c>
      <c r="R2627" t="str">
        <f t="shared" ref="R2627:R2690" si="249">RIGHT(N2627, LEN(N2627)-SEARCH("/",N2627))</f>
        <v>space exploration</v>
      </c>
      <c r="S2627" s="10">
        <f t="shared" ref="S2627:S2690" si="250">(((J2627/60)/60)/24)+DATE(1970,1,1)+(-5/24)</f>
        <v>42658.601944444446</v>
      </c>
      <c r="T2627" s="10">
        <f t="shared" ref="T2627:T2690" si="251">(((I2627/60)/60)/24)+DATE(1970,1,1)+(-5/24)</f>
        <v>42683.643611111103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ref="O2691:O2754" si="252">(E2691/D2691)*100</f>
        <v>2.8571428571428571E-3</v>
      </c>
      <c r="P2691" s="5">
        <f t="shared" ref="P2691:P2754" si="253">(E2691/L2691)</f>
        <v>1</v>
      </c>
      <c r="Q2691" t="str">
        <f t="shared" ref="Q2691:Q2754" si="254">LEFT(N2691, SEARCH("/", N2691)-1)</f>
        <v>food</v>
      </c>
      <c r="R2691" t="str">
        <f t="shared" ref="R2691:R2754" si="255">RIGHT(N2691, LEN(N2691)-SEARCH("/",N2691))</f>
        <v>food trucks</v>
      </c>
      <c r="S2691" s="10">
        <f t="shared" ref="S2691:S2754" si="256">(((J2691/60)/60)/24)+DATE(1970,1,1)+(-5/24)</f>
        <v>42551.753356481473</v>
      </c>
      <c r="T2691" s="10">
        <f t="shared" ref="T2691:T2754" si="257">(((I2691/60)/60)/24)+DATE(1970,1,1)+(-5/24)</f>
        <v>42581.753356481473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ref="O2755:O2818" si="258">(E2755/D2755)*100</f>
        <v>19</v>
      </c>
      <c r="P2755" s="5">
        <f t="shared" ref="P2755:P2818" si="259">(E2755/L2755)</f>
        <v>47.5</v>
      </c>
      <c r="Q2755" t="str">
        <f t="shared" ref="Q2755:Q2818" si="260">LEFT(N2755, SEARCH("/", N2755)-1)</f>
        <v>publishing</v>
      </c>
      <c r="R2755" t="str">
        <f t="shared" ref="R2755:R2818" si="261">RIGHT(N2755, LEN(N2755)-SEARCH("/",N2755))</f>
        <v>children's books</v>
      </c>
      <c r="S2755" s="10">
        <f t="shared" ref="S2755:S2818" si="262">(((J2755/60)/60)/24)+DATE(1970,1,1)+(-5/24)</f>
        <v>41117.692395833328</v>
      </c>
      <c r="T2755" s="10">
        <f t="shared" ref="T2755:T2818" si="263">(((I2755/60)/60)/24)+DATE(1970,1,1)+(-5/24)</f>
        <v>41147.692395833328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ref="O2819:O2882" si="264">(E2819/D2819)*100</f>
        <v>130</v>
      </c>
      <c r="P2819" s="5">
        <f t="shared" ref="P2819:P2882" si="265">(E2819/L2819)</f>
        <v>23.636363636363637</v>
      </c>
      <c r="Q2819" t="str">
        <f t="shared" ref="Q2819:Q2882" si="266">LEFT(N2819, SEARCH("/", N2819)-1)</f>
        <v>theater</v>
      </c>
      <c r="R2819" t="str">
        <f t="shared" ref="R2819:R2882" si="267">RIGHT(N2819, LEN(N2819)-SEARCH("/",N2819))</f>
        <v>plays</v>
      </c>
      <c r="S2819" s="10">
        <f t="shared" ref="S2819:S2882" si="268">(((J2819/60)/60)/24)+DATE(1970,1,1)+(-5/24)</f>
        <v>42023.42664351852</v>
      </c>
      <c r="T2819" s="10">
        <f t="shared" ref="T2819:T2882" si="269">(((I2819/60)/60)/24)+DATE(1970,1,1)+(-5/24)</f>
        <v>42063.42664351852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ref="O2883:O2946" si="270">(E2883/D2883)*100</f>
        <v>0</v>
      </c>
      <c r="P2883" s="5" t="e">
        <f t="shared" ref="P2883:P2946" si="271">(E2883/L2883)</f>
        <v>#DIV/0!</v>
      </c>
      <c r="Q2883" t="str">
        <f t="shared" ref="Q2883:Q2946" si="272">LEFT(N2883, SEARCH("/", N2883)-1)</f>
        <v>theater</v>
      </c>
      <c r="R2883" t="str">
        <f t="shared" ref="R2883:R2946" si="273">RIGHT(N2883, LEN(N2883)-SEARCH("/",N2883))</f>
        <v>plays</v>
      </c>
      <c r="S2883" s="10">
        <f t="shared" ref="S2883:S2946" si="274">(((J2883/60)/60)/24)+DATE(1970,1,1)+(-5/24)</f>
        <v>41916.389305555553</v>
      </c>
      <c r="T2883" s="10">
        <f t="shared" ref="T2883:T2946" si="275">(((I2883/60)/60)/24)+DATE(1970,1,1)+(-5/24)</f>
        <v>41976.430972222217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ref="O2947:O3010" si="276">(E2947/D2947)*100</f>
        <v>0</v>
      </c>
      <c r="P2947" s="5" t="e">
        <f t="shared" ref="P2947:P3010" si="277">(E2947/L2947)</f>
        <v>#DIV/0!</v>
      </c>
      <c r="Q2947" t="str">
        <f t="shared" ref="Q2947:Q3010" si="278">LEFT(N2947, SEARCH("/", N2947)-1)</f>
        <v>theater</v>
      </c>
      <c r="R2947" t="str">
        <f t="shared" ref="R2947:R3010" si="279">RIGHT(N2947, LEN(N2947)-SEARCH("/",N2947))</f>
        <v>spaces</v>
      </c>
      <c r="S2947" s="10">
        <f t="shared" ref="S2947:S3010" si="280">(((J2947/60)/60)/24)+DATE(1970,1,1)+(-5/24)</f>
        <v>42117.931250000001</v>
      </c>
      <c r="T2947" s="10">
        <f t="shared" ref="T2947:T3010" si="281">(((I2947/60)/60)/24)+DATE(1970,1,1)+(-5/24)</f>
        <v>42147.931250000001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ref="O3011:O3074" si="282">(E3011/D3011)*100</f>
        <v>119.756</v>
      </c>
      <c r="P3011" s="5">
        <f t="shared" ref="P3011:P3074" si="283">(E3011/L3011)</f>
        <v>233.8984375</v>
      </c>
      <c r="Q3011" t="str">
        <f t="shared" ref="Q3011:Q3074" si="284">LEFT(N3011, SEARCH("/", N3011)-1)</f>
        <v>theater</v>
      </c>
      <c r="R3011" t="str">
        <f t="shared" ref="R3011:R3074" si="285">RIGHT(N3011, LEN(N3011)-SEARCH("/",N3011))</f>
        <v>spaces</v>
      </c>
      <c r="S3011" s="10">
        <f t="shared" ref="S3011:S3074" si="286">(((J3011/60)/60)/24)+DATE(1970,1,1)+(-5/24)</f>
        <v>41939.361574074072</v>
      </c>
      <c r="T3011" s="10">
        <f t="shared" ref="T3011:T3074" si="287">(((I3011/60)/60)/24)+DATE(1970,1,1)+(-5/24)</f>
        <v>41969.403240740743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ref="O3075:O3138" si="288">(E3075/D3075)*100</f>
        <v>2.3035714285714284E-2</v>
      </c>
      <c r="P3075" s="5">
        <f t="shared" ref="P3075:P3138" si="289">(E3075/L3075)</f>
        <v>92.142857142857139</v>
      </c>
      <c r="Q3075" t="str">
        <f t="shared" ref="Q3075:Q3138" si="290">LEFT(N3075, SEARCH("/", N3075)-1)</f>
        <v>theater</v>
      </c>
      <c r="R3075" t="str">
        <f t="shared" ref="R3075:R3138" si="291">RIGHT(N3075, LEN(N3075)-SEARCH("/",N3075))</f>
        <v>spaces</v>
      </c>
      <c r="S3075" s="10">
        <f t="shared" ref="S3075:S3138" si="292">(((J3075/60)/60)/24)+DATE(1970,1,1)+(-5/24)</f>
        <v>42111.475694444445</v>
      </c>
      <c r="T3075" s="10">
        <f t="shared" ref="T3075:T3138" si="293">(((I3075/60)/60)/24)+DATE(1970,1,1)+(-5/24)</f>
        <v>42169.59652777778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ref="O3139:O3202" si="294">(E3139/D3139)*100</f>
        <v>3.3333333333333335</v>
      </c>
      <c r="P3139" s="5">
        <f t="shared" ref="P3139:P3202" si="295">(E3139/L3139)</f>
        <v>50</v>
      </c>
      <c r="Q3139" t="str">
        <f t="shared" ref="Q3139:Q3202" si="296">LEFT(N3139, SEARCH("/", N3139)-1)</f>
        <v>theater</v>
      </c>
      <c r="R3139" t="str">
        <f t="shared" ref="R3139:R3202" si="297">RIGHT(N3139, LEN(N3139)-SEARCH("/",N3139))</f>
        <v>plays</v>
      </c>
      <c r="S3139" s="10">
        <f t="shared" ref="S3139:S3202" si="298">(((J3139/60)/60)/24)+DATE(1970,1,1)+(-5/24)</f>
        <v>42807.676724537036</v>
      </c>
      <c r="T3139" s="10">
        <f t="shared" ref="T3139:T3202" si="299">(((I3139/60)/60)/24)+DATE(1970,1,1)+(-5/24)</f>
        <v>42858.591666666667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ref="O3203:O3266" si="300">(E3203/D3203)*100</f>
        <v>1.25</v>
      </c>
      <c r="P3203" s="5">
        <f t="shared" ref="P3203:P3266" si="301">(E3203/L3203)</f>
        <v>12.5</v>
      </c>
      <c r="Q3203" t="str">
        <f t="shared" ref="Q3203:Q3266" si="302">LEFT(N3203, SEARCH("/", N3203)-1)</f>
        <v>theater</v>
      </c>
      <c r="R3203" t="str">
        <f t="shared" ref="R3203:R3266" si="303">RIGHT(N3203, LEN(N3203)-SEARCH("/",N3203))</f>
        <v>musical</v>
      </c>
      <c r="S3203" s="10">
        <f t="shared" ref="S3203:S3266" si="304">(((J3203/60)/60)/24)+DATE(1970,1,1)+(-5/24)</f>
        <v>41861.558761574073</v>
      </c>
      <c r="T3203" s="10">
        <f t="shared" ref="T3203:T3266" si="305">(((I3203/60)/60)/24)+DATE(1970,1,1)+(-5/24)</f>
        <v>41882.558761574073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ref="O3267:O3330" si="306">(E3267/D3267)*100</f>
        <v>164</v>
      </c>
      <c r="P3267" s="5">
        <f t="shared" ref="P3267:P3330" si="307">(E3267/L3267)</f>
        <v>70.285714285714292</v>
      </c>
      <c r="Q3267" t="str">
        <f t="shared" ref="Q3267:Q3330" si="308">LEFT(N3267, SEARCH("/", N3267)-1)</f>
        <v>theater</v>
      </c>
      <c r="R3267" t="str">
        <f t="shared" ref="R3267:R3330" si="309">RIGHT(N3267, LEN(N3267)-SEARCH("/",N3267))</f>
        <v>plays</v>
      </c>
      <c r="S3267" s="10">
        <f t="shared" ref="S3267:S3330" si="310">(((J3267/60)/60)/24)+DATE(1970,1,1)+(-5/24)</f>
        <v>42311.503645833327</v>
      </c>
      <c r="T3267" s="10">
        <f t="shared" ref="T3267:T3330" si="311">(((I3267/60)/60)/24)+DATE(1970,1,1)+(-5/24)</f>
        <v>42341.499999999993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ref="O3331:O3394" si="312">(E3331/D3331)*100</f>
        <v>116.8</v>
      </c>
      <c r="P3331" s="5">
        <f t="shared" ref="P3331:P3394" si="313">(E3331/L3331)</f>
        <v>44.92307692307692</v>
      </c>
      <c r="Q3331" t="str">
        <f t="shared" ref="Q3331:Q3394" si="314">LEFT(N3331, SEARCH("/", N3331)-1)</f>
        <v>theater</v>
      </c>
      <c r="R3331" t="str">
        <f t="shared" ref="R3331:R3394" si="315">RIGHT(N3331, LEN(N3331)-SEARCH("/",N3331))</f>
        <v>plays</v>
      </c>
      <c r="S3331" s="10">
        <f t="shared" ref="S3331:S3394" si="316">(((J3331/60)/60)/24)+DATE(1970,1,1)+(-5/24)</f>
        <v>41837.114675925921</v>
      </c>
      <c r="T3331" s="10">
        <f t="shared" ref="T3331:T3394" si="317">(((I3331/60)/60)/24)+DATE(1970,1,1)+(-5/24)</f>
        <v>41847.75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ref="O3395:O3458" si="318">(E3395/D3395)*100</f>
        <v>105.80000000000001</v>
      </c>
      <c r="P3395" s="5">
        <f t="shared" ref="P3395:P3458" si="319">(E3395/L3395)</f>
        <v>36.06818181818182</v>
      </c>
      <c r="Q3395" t="str">
        <f t="shared" ref="Q3395:Q3458" si="320">LEFT(N3395, SEARCH("/", N3395)-1)</f>
        <v>theater</v>
      </c>
      <c r="R3395" t="str">
        <f t="shared" ref="R3395:R3458" si="321">RIGHT(N3395, LEN(N3395)-SEARCH("/",N3395))</f>
        <v>plays</v>
      </c>
      <c r="S3395" s="10">
        <f t="shared" ref="S3395:S3458" si="322">(((J3395/60)/60)/24)+DATE(1970,1,1)+(-5/24)</f>
        <v>41923.713310185187</v>
      </c>
      <c r="T3395" s="10">
        <f t="shared" ref="T3395:T3458" si="323">(((I3395/60)/60)/24)+DATE(1970,1,1)+(-5/24)</f>
        <v>41948.823611111111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ref="O3459:O3522" si="324">(E3459/D3459)*100</f>
        <v>140.19999999999999</v>
      </c>
      <c r="P3459" s="5">
        <f t="shared" ref="P3459:P3522" si="325">(E3459/L3459)</f>
        <v>50.981818181818184</v>
      </c>
      <c r="Q3459" t="str">
        <f t="shared" ref="Q3459:Q3522" si="326">LEFT(N3459, SEARCH("/", N3459)-1)</f>
        <v>theater</v>
      </c>
      <c r="R3459" t="str">
        <f t="shared" ref="R3459:R3522" si="327">RIGHT(N3459, LEN(N3459)-SEARCH("/",N3459))</f>
        <v>plays</v>
      </c>
      <c r="S3459" s="10">
        <f t="shared" ref="S3459:S3522" si="328">(((J3459/60)/60)/24)+DATE(1970,1,1)+(-5/24)</f>
        <v>42016.498344907406</v>
      </c>
      <c r="T3459" s="10">
        <f t="shared" ref="T3459:T3522" si="329">(((I3459/60)/60)/24)+DATE(1970,1,1)+(-5/24)</f>
        <v>42047.040972222218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ref="O3523:O3586" si="330">(E3523/D3523)*100</f>
        <v>169.42857142857144</v>
      </c>
      <c r="P3523" s="5">
        <f t="shared" ref="P3523:P3586" si="331">(E3523/L3523)</f>
        <v>45.615384615384613</v>
      </c>
      <c r="Q3523" t="str">
        <f t="shared" ref="Q3523:Q3586" si="332">LEFT(N3523, SEARCH("/", N3523)-1)</f>
        <v>theater</v>
      </c>
      <c r="R3523" t="str">
        <f t="shared" ref="R3523:R3586" si="333">RIGHT(N3523, LEN(N3523)-SEARCH("/",N3523))</f>
        <v>plays</v>
      </c>
      <c r="S3523" s="10">
        <f t="shared" ref="S3523:S3586" si="334">(((J3523/60)/60)/24)+DATE(1970,1,1)+(-5/24)</f>
        <v>41881.153009259258</v>
      </c>
      <c r="T3523" s="10">
        <f t="shared" ref="T3523:T3586" si="335">(((I3523/60)/60)/24)+DATE(1970,1,1)+(-5/24)</f>
        <v>41911.153009259258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ref="O3587:O3650" si="336">(E3587/D3587)*100</f>
        <v>119.11764705882352</v>
      </c>
      <c r="P3587" s="5">
        <f t="shared" ref="P3587:P3650" si="337">(E3587/L3587)</f>
        <v>176.08695652173913</v>
      </c>
      <c r="Q3587" t="str">
        <f t="shared" ref="Q3587:Q3650" si="338">LEFT(N3587, SEARCH("/", N3587)-1)</f>
        <v>theater</v>
      </c>
      <c r="R3587" t="str">
        <f t="shared" ref="R3587:R3650" si="339">RIGHT(N3587, LEN(N3587)-SEARCH("/",N3587))</f>
        <v>plays</v>
      </c>
      <c r="S3587" s="10">
        <f t="shared" ref="S3587:S3650" si="340">(((J3587/60)/60)/24)+DATE(1970,1,1)+(-5/24)</f>
        <v>41964.507986111108</v>
      </c>
      <c r="T3587" s="10">
        <f t="shared" ref="T3587:T3650" si="341">(((I3587/60)/60)/24)+DATE(1970,1,1)+(-5/24)</f>
        <v>41994.507986111108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ref="O3651:O3714" si="342">(E3651/D3651)*100</f>
        <v>104</v>
      </c>
      <c r="P3651" s="5">
        <f t="shared" ref="P3651:P3714" si="343">(E3651/L3651)</f>
        <v>97.5</v>
      </c>
      <c r="Q3651" t="str">
        <f t="shared" ref="Q3651:Q3714" si="344">LEFT(N3651, SEARCH("/", N3651)-1)</f>
        <v>theater</v>
      </c>
      <c r="R3651" t="str">
        <f t="shared" ref="R3651:R3714" si="345">RIGHT(N3651, LEN(N3651)-SEARCH("/",N3651))</f>
        <v>plays</v>
      </c>
      <c r="S3651" s="10">
        <f t="shared" ref="S3651:S3714" si="346">(((J3651/60)/60)/24)+DATE(1970,1,1)+(-5/24)</f>
        <v>41780.504560185182</v>
      </c>
      <c r="T3651" s="10">
        <f t="shared" ref="T3651:T3714" si="347">(((I3651/60)/60)/24)+DATE(1970,1,1)+(-5/24)</f>
        <v>41806.504560185182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ref="O3715:O3778" si="348">(E3715/D3715)*100</f>
        <v>101.49999999999999</v>
      </c>
      <c r="P3715" s="5">
        <f t="shared" ref="P3715:P3778" si="349">(E3715/L3715)</f>
        <v>106.84210526315789</v>
      </c>
      <c r="Q3715" t="str">
        <f t="shared" ref="Q3715:Q3778" si="350">LEFT(N3715, SEARCH("/", N3715)-1)</f>
        <v>theater</v>
      </c>
      <c r="R3715" t="str">
        <f t="shared" ref="R3715:R3778" si="351">RIGHT(N3715, LEN(N3715)-SEARCH("/",N3715))</f>
        <v>plays</v>
      </c>
      <c r="S3715" s="10">
        <f t="shared" ref="S3715:S3778" si="352">(((J3715/60)/60)/24)+DATE(1970,1,1)+(-5/24)</f>
        <v>42505.529699074068</v>
      </c>
      <c r="T3715" s="10">
        <f t="shared" ref="T3715:T3778" si="353">(((I3715/60)/60)/24)+DATE(1970,1,1)+(-5/24)</f>
        <v>42525.529699074068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ref="O3779:O3842" si="354">(E3779/D3779)*100</f>
        <v>143.19999999999999</v>
      </c>
      <c r="P3779" s="5">
        <f t="shared" ref="P3779:P3842" si="355">(E3779/L3779)</f>
        <v>48.542372881355931</v>
      </c>
      <c r="Q3779" t="str">
        <f t="shared" ref="Q3779:Q3842" si="356">LEFT(N3779, SEARCH("/", N3779)-1)</f>
        <v>theater</v>
      </c>
      <c r="R3779" t="str">
        <f t="shared" ref="R3779:R3842" si="357">RIGHT(N3779, LEN(N3779)-SEARCH("/",N3779))</f>
        <v>musical</v>
      </c>
      <c r="S3779" s="10">
        <f t="shared" ref="S3779:S3842" si="358">(((J3779/60)/60)/24)+DATE(1970,1,1)+(-5/24)</f>
        <v>41886.903020833335</v>
      </c>
      <c r="T3779" s="10">
        <f t="shared" ref="T3779:T3842" si="359">(((I3779/60)/60)/24)+DATE(1970,1,1)+(-5/24)</f>
        <v>41908.958333333328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ref="O3843:O3906" si="360">(E3843/D3843)*100</f>
        <v>8.7200000000000006</v>
      </c>
      <c r="P3843" s="5">
        <f t="shared" ref="P3843:P3906" si="361">(E3843/L3843)</f>
        <v>25.647058823529413</v>
      </c>
      <c r="Q3843" t="str">
        <f t="shared" ref="Q3843:Q3906" si="362">LEFT(N3843, SEARCH("/", N3843)-1)</f>
        <v>theater</v>
      </c>
      <c r="R3843" t="str">
        <f t="shared" ref="R3843:R3906" si="363">RIGHT(N3843, LEN(N3843)-SEARCH("/",N3843))</f>
        <v>plays</v>
      </c>
      <c r="S3843" s="10">
        <f t="shared" ref="S3843:S3906" si="364">(((J3843/60)/60)/24)+DATE(1970,1,1)+(-5/24)</f>
        <v>41780.57739583333</v>
      </c>
      <c r="T3843" s="10">
        <f t="shared" ref="T3843:T3906" si="365">(((I3843/60)/60)/24)+DATE(1970,1,1)+(-5/24)</f>
        <v>41840.57739583333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ref="O3907:O3970" si="366">(E3907/D3907)*100</f>
        <v>11.533333333333333</v>
      </c>
      <c r="P3907" s="5">
        <f t="shared" ref="P3907:P3970" si="367">(E3907/L3907)</f>
        <v>24.714285714285715</v>
      </c>
      <c r="Q3907" t="str">
        <f t="shared" ref="Q3907:Q3970" si="368">LEFT(N3907, SEARCH("/", N3907)-1)</f>
        <v>theater</v>
      </c>
      <c r="R3907" t="str">
        <f t="shared" ref="R3907:R3970" si="369">RIGHT(N3907, LEN(N3907)-SEARCH("/",N3907))</f>
        <v>plays</v>
      </c>
      <c r="S3907" s="10">
        <f t="shared" ref="S3907:S3970" si="370">(((J3907/60)/60)/24)+DATE(1970,1,1)+(-5/24)</f>
        <v>42124.415543981479</v>
      </c>
      <c r="T3907" s="10">
        <f t="shared" ref="T3907:T3970" si="371">(((I3907/60)/60)/24)+DATE(1970,1,1)+(-5/24)</f>
        <v>42166.749999999993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ref="O3971:O4034" si="372">(E3971/D3971)*100</f>
        <v>7.4690265486725664</v>
      </c>
      <c r="P3971" s="5">
        <f t="shared" ref="P3971:P4034" si="373">(E3971/L3971)</f>
        <v>35.166666666666664</v>
      </c>
      <c r="Q3971" t="str">
        <f t="shared" ref="Q3971:Q4034" si="374">LEFT(N3971, SEARCH("/", N3971)-1)</f>
        <v>theater</v>
      </c>
      <c r="R3971" t="str">
        <f t="shared" ref="R3971:R4034" si="375">RIGHT(N3971, LEN(N3971)-SEARCH("/",N3971))</f>
        <v>plays</v>
      </c>
      <c r="S3971" s="10">
        <f t="shared" ref="S3971:S4034" si="376">(((J3971/60)/60)/24)+DATE(1970,1,1)+(-5/24)</f>
        <v>42601.646365740737</v>
      </c>
      <c r="T3971" s="10">
        <f t="shared" ref="T3971:T4034" si="377">(((I3971/60)/60)/24)+DATE(1970,1,1)+(-5/24)</f>
        <v>42610.954861111109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ref="O4035:O4098" si="378">(E4035/D4035)*100</f>
        <v>25.698702928870294</v>
      </c>
      <c r="P4035" s="5">
        <f t="shared" ref="P4035:P4098" si="379">(E4035/L4035)</f>
        <v>65.340319148936175</v>
      </c>
      <c r="Q4035" t="str">
        <f t="shared" ref="Q4035:Q4098" si="380">LEFT(N4035, SEARCH("/", N4035)-1)</f>
        <v>theater</v>
      </c>
      <c r="R4035" t="str">
        <f t="shared" ref="R4035:R4098" si="381">RIGHT(N4035, LEN(N4035)-SEARCH("/",N4035))</f>
        <v>plays</v>
      </c>
      <c r="S4035" s="10">
        <f t="shared" ref="S4035:S4098" si="382">(((J4035/60)/60)/24)+DATE(1970,1,1)+(-5/24)</f>
        <v>42614.06046296296</v>
      </c>
      <c r="T4035" s="10">
        <f t="shared" ref="T4035:T4098" si="383">(((I4035/60)/60)/24)+DATE(1970,1,1)+(-5/24)</f>
        <v>42645.166666666664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ref="O4099:O4115" si="384">(E4099/D4099)*100</f>
        <v>0</v>
      </c>
      <c r="P4099" s="5" t="e">
        <f t="shared" ref="P4099:P4115" si="385">(E4099/L4099)</f>
        <v>#DIV/0!</v>
      </c>
      <c r="Q4099" t="str">
        <f t="shared" ref="Q4099:Q4115" si="386">LEFT(N4099, SEARCH("/", N4099)-1)</f>
        <v>theater</v>
      </c>
      <c r="R4099" t="str">
        <f t="shared" ref="R4099:R4115" si="387">RIGHT(N4099, LEN(N4099)-SEARCH("/",N4099))</f>
        <v>plays</v>
      </c>
      <c r="S4099" s="10">
        <f t="shared" ref="S4099:S4115" si="388">(((J4099/60)/60)/24)+DATE(1970,1,1)+(-5/24)</f>
        <v>42344.616168981483</v>
      </c>
      <c r="T4099" s="10">
        <f t="shared" ref="T4099:T4115" si="389">(((I4099/60)/60)/24)+DATE(1970,1,1)+(-5/24)</f>
        <v>42400.788194444445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conditionalFormatting sqref="F1:F1048576">
    <cfRule type="containsText" dxfId="30" priority="2" operator="containsText" text="canceled">
      <formula>NOT(ISERROR(SEARCH("canceled",F1)))</formula>
    </cfRule>
    <cfRule type="containsText" dxfId="29" priority="3" operator="containsText" text="live">
      <formula>NOT(ISERROR(SEARCH("live",F1)))</formula>
    </cfRule>
    <cfRule type="containsText" dxfId="28" priority="4" operator="containsText" text="successful">
      <formula>NOT(ISERROR(SEARCH("successful",F1)))</formula>
    </cfRule>
    <cfRule type="containsText" dxfId="27" priority="5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70EE5-A9C6-5341-B2C8-8393A009E41F}">
  <dimension ref="A1:F14"/>
  <sheetViews>
    <sheetView tabSelected="1" zoomScale="97" zoomScaleNormal="97" workbookViewId="0">
      <selection activeCell="E9" sqref="E9"/>
    </sheetView>
  </sheetViews>
  <sheetFormatPr baseColWidth="10" defaultRowHeight="15" x14ac:dyDescent="0.2"/>
  <cols>
    <col min="1" max="1" width="12.5" bestFit="1" customWidth="1"/>
    <col min="2" max="2" width="15.33203125" bestFit="1" customWidth="1"/>
    <col min="3" max="3" width="5.6640625" bestFit="1" customWidth="1"/>
    <col min="4" max="4" width="4.1640625" bestFit="1" customWidth="1"/>
    <col min="5" max="5" width="9.1640625" bestFit="1" customWidth="1"/>
    <col min="6" max="6" width="10.33203125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  <col min="12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10" bestFit="1" customWidth="1"/>
  </cols>
  <sheetData>
    <row r="1" spans="1:6" x14ac:dyDescent="0.2">
      <c r="A1" s="6" t="s">
        <v>8223</v>
      </c>
      <c r="B1" t="s">
        <v>8313</v>
      </c>
    </row>
    <row r="3" spans="1:6" x14ac:dyDescent="0.2">
      <c r="A3" s="6" t="s">
        <v>8312</v>
      </c>
      <c r="B3" s="6" t="s">
        <v>8323</v>
      </c>
    </row>
    <row r="4" spans="1:6" x14ac:dyDescent="0.2">
      <c r="A4" s="6" t="s">
        <v>8310</v>
      </c>
      <c r="B4" s="12" t="s">
        <v>8220</v>
      </c>
      <c r="C4" s="12" t="s">
        <v>8221</v>
      </c>
      <c r="D4" s="12" t="s">
        <v>8222</v>
      </c>
      <c r="E4" t="s">
        <v>8219</v>
      </c>
      <c r="F4" t="s">
        <v>8311</v>
      </c>
    </row>
    <row r="5" spans="1:6" x14ac:dyDescent="0.2">
      <c r="A5" s="7" t="s">
        <v>8314</v>
      </c>
      <c r="B5" s="9">
        <v>40</v>
      </c>
      <c r="C5" s="9">
        <v>180</v>
      </c>
      <c r="D5" s="9">
        <v>0</v>
      </c>
      <c r="E5" s="9">
        <v>300</v>
      </c>
      <c r="F5" s="9">
        <v>520</v>
      </c>
    </row>
    <row r="6" spans="1:6" x14ac:dyDescent="0.2">
      <c r="A6" s="7" t="s">
        <v>8315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7" t="s">
        <v>8316</v>
      </c>
      <c r="B7" s="9">
        <v>0</v>
      </c>
      <c r="C7" s="9">
        <v>140</v>
      </c>
      <c r="D7" s="9">
        <v>0</v>
      </c>
      <c r="E7" s="9">
        <v>80</v>
      </c>
      <c r="F7" s="9">
        <v>220</v>
      </c>
    </row>
    <row r="8" spans="1:6" x14ac:dyDescent="0.2">
      <c r="A8" s="7" t="s">
        <v>8317</v>
      </c>
      <c r="B8" s="9">
        <v>24</v>
      </c>
      <c r="C8" s="9">
        <v>0</v>
      </c>
      <c r="D8" s="9">
        <v>0</v>
      </c>
      <c r="E8" s="9">
        <v>0</v>
      </c>
      <c r="F8" s="9">
        <v>24</v>
      </c>
    </row>
    <row r="9" spans="1:6" x14ac:dyDescent="0.2">
      <c r="A9" s="7" t="s">
        <v>8318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7" t="s">
        <v>8319</v>
      </c>
      <c r="B10" s="9">
        <v>0</v>
      </c>
      <c r="C10" s="9">
        <v>117</v>
      </c>
      <c r="D10" s="9">
        <v>0</v>
      </c>
      <c r="E10" s="9">
        <v>103</v>
      </c>
      <c r="F10" s="9">
        <v>220</v>
      </c>
    </row>
    <row r="11" spans="1:6" x14ac:dyDescent="0.2">
      <c r="A11" s="7" t="s">
        <v>8320</v>
      </c>
      <c r="B11" s="9">
        <v>30</v>
      </c>
      <c r="C11" s="9">
        <v>127</v>
      </c>
      <c r="D11" s="9">
        <v>0</v>
      </c>
      <c r="E11" s="9">
        <v>80</v>
      </c>
      <c r="F11" s="9">
        <v>237</v>
      </c>
    </row>
    <row r="12" spans="1:6" x14ac:dyDescent="0.2">
      <c r="A12" s="7" t="s">
        <v>8321</v>
      </c>
      <c r="B12" s="9">
        <v>178</v>
      </c>
      <c r="C12" s="9">
        <v>213</v>
      </c>
      <c r="D12" s="9">
        <v>0</v>
      </c>
      <c r="E12" s="9">
        <v>209</v>
      </c>
      <c r="F12" s="9">
        <v>600</v>
      </c>
    </row>
    <row r="13" spans="1:6" x14ac:dyDescent="0.2">
      <c r="A13" s="7" t="s">
        <v>8322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7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C0972-9257-E243-9F6B-ADB98989467F}">
  <dimension ref="A1:F47"/>
  <sheetViews>
    <sheetView workbookViewId="0">
      <selection activeCell="E11" sqref="E1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8313</v>
      </c>
    </row>
    <row r="2" spans="1:6" x14ac:dyDescent="0.2">
      <c r="A2" s="6" t="s">
        <v>8308</v>
      </c>
      <c r="B2" t="s">
        <v>8313</v>
      </c>
    </row>
    <row r="4" spans="1:6" x14ac:dyDescent="0.2">
      <c r="A4" s="6" t="s">
        <v>8312</v>
      </c>
      <c r="B4" s="6" t="s">
        <v>8323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7" t="s">
        <v>8324</v>
      </c>
      <c r="B6" s="9">
        <v>0</v>
      </c>
      <c r="C6" s="9">
        <v>100</v>
      </c>
      <c r="D6" s="9">
        <v>0</v>
      </c>
      <c r="E6" s="9">
        <v>0</v>
      </c>
      <c r="F6" s="9">
        <v>100</v>
      </c>
    </row>
    <row r="7" spans="1:6" x14ac:dyDescent="0.2">
      <c r="A7" s="7" t="s">
        <v>8325</v>
      </c>
      <c r="B7" s="9">
        <v>20</v>
      </c>
      <c r="C7" s="9">
        <v>0</v>
      </c>
      <c r="D7" s="9">
        <v>0</v>
      </c>
      <c r="E7" s="9">
        <v>0</v>
      </c>
      <c r="F7" s="9">
        <v>20</v>
      </c>
    </row>
    <row r="8" spans="1:6" x14ac:dyDescent="0.2">
      <c r="A8" s="7" t="s">
        <v>8326</v>
      </c>
      <c r="B8" s="9">
        <v>24</v>
      </c>
      <c r="C8" s="9">
        <v>0</v>
      </c>
      <c r="D8" s="9">
        <v>0</v>
      </c>
      <c r="E8" s="9">
        <v>0</v>
      </c>
      <c r="F8" s="9">
        <v>24</v>
      </c>
    </row>
    <row r="9" spans="1:6" x14ac:dyDescent="0.2">
      <c r="A9" s="7" t="s">
        <v>8327</v>
      </c>
      <c r="B9" s="9">
        <v>0</v>
      </c>
      <c r="C9" s="9">
        <v>40</v>
      </c>
      <c r="D9" s="9">
        <v>0</v>
      </c>
      <c r="E9" s="9">
        <v>0</v>
      </c>
      <c r="F9" s="9">
        <v>40</v>
      </c>
    </row>
    <row r="10" spans="1:6" x14ac:dyDescent="0.2">
      <c r="A10" s="7" t="s">
        <v>8328</v>
      </c>
      <c r="B10" s="9">
        <v>0</v>
      </c>
      <c r="C10" s="9">
        <v>0</v>
      </c>
      <c r="D10" s="9">
        <v>0</v>
      </c>
      <c r="E10" s="9">
        <v>40</v>
      </c>
      <c r="F10" s="9">
        <v>40</v>
      </c>
    </row>
    <row r="11" spans="1:6" x14ac:dyDescent="0.2">
      <c r="A11" s="7" t="s">
        <v>8329</v>
      </c>
      <c r="B11" s="9">
        <v>0</v>
      </c>
      <c r="C11" s="9">
        <v>0</v>
      </c>
      <c r="D11" s="9">
        <v>0</v>
      </c>
      <c r="E11" s="9">
        <v>180</v>
      </c>
      <c r="F11" s="9">
        <v>180</v>
      </c>
    </row>
    <row r="12" spans="1:6" x14ac:dyDescent="0.2">
      <c r="A12" s="7" t="s">
        <v>8330</v>
      </c>
      <c r="B12" s="9">
        <v>0</v>
      </c>
      <c r="C12" s="9">
        <v>80</v>
      </c>
      <c r="D12" s="9">
        <v>0</v>
      </c>
      <c r="E12" s="9">
        <v>0</v>
      </c>
      <c r="F12" s="9">
        <v>80</v>
      </c>
    </row>
    <row r="13" spans="1:6" x14ac:dyDescent="0.2">
      <c r="A13" s="7" t="s">
        <v>8331</v>
      </c>
      <c r="B13" s="9">
        <v>0</v>
      </c>
      <c r="C13" s="9">
        <v>0</v>
      </c>
      <c r="D13" s="9">
        <v>0</v>
      </c>
      <c r="E13" s="9">
        <v>40</v>
      </c>
      <c r="F13" s="9">
        <v>40</v>
      </c>
    </row>
    <row r="14" spans="1:6" x14ac:dyDescent="0.2">
      <c r="A14" s="7" t="s">
        <v>8332</v>
      </c>
      <c r="B14" s="9">
        <v>0</v>
      </c>
      <c r="C14" s="9">
        <v>40</v>
      </c>
      <c r="D14" s="9">
        <v>20</v>
      </c>
      <c r="E14" s="9">
        <v>0</v>
      </c>
      <c r="F14" s="9">
        <v>60</v>
      </c>
    </row>
    <row r="15" spans="1:6" x14ac:dyDescent="0.2">
      <c r="A15" s="7" t="s">
        <v>8333</v>
      </c>
      <c r="B15" s="9">
        <v>0</v>
      </c>
      <c r="C15" s="9">
        <v>40</v>
      </c>
      <c r="D15" s="9">
        <v>0</v>
      </c>
      <c r="E15" s="9">
        <v>0</v>
      </c>
      <c r="F15" s="9">
        <v>40</v>
      </c>
    </row>
    <row r="16" spans="1:6" x14ac:dyDescent="0.2">
      <c r="A16" s="7" t="s">
        <v>8334</v>
      </c>
      <c r="B16" s="9">
        <v>20</v>
      </c>
      <c r="C16" s="9">
        <v>120</v>
      </c>
      <c r="D16" s="9">
        <v>0</v>
      </c>
      <c r="E16" s="9">
        <v>0</v>
      </c>
      <c r="F16" s="9">
        <v>140</v>
      </c>
    </row>
    <row r="17" spans="1:6" x14ac:dyDescent="0.2">
      <c r="A17" s="7" t="s">
        <v>8335</v>
      </c>
      <c r="B17" s="9">
        <v>0</v>
      </c>
      <c r="C17" s="9">
        <v>20</v>
      </c>
      <c r="D17" s="9">
        <v>0</v>
      </c>
      <c r="E17" s="9">
        <v>0</v>
      </c>
      <c r="F17" s="9">
        <v>20</v>
      </c>
    </row>
    <row r="18" spans="1:6" x14ac:dyDescent="0.2">
      <c r="A18" s="7" t="s">
        <v>8336</v>
      </c>
      <c r="B18" s="9">
        <v>0</v>
      </c>
      <c r="C18" s="9">
        <v>0</v>
      </c>
      <c r="D18" s="9">
        <v>0</v>
      </c>
      <c r="E18" s="9">
        <v>140</v>
      </c>
      <c r="F18" s="9">
        <v>140</v>
      </c>
    </row>
    <row r="19" spans="1:6" x14ac:dyDescent="0.2">
      <c r="A19" s="7" t="s">
        <v>8337</v>
      </c>
      <c r="B19" s="9">
        <v>0</v>
      </c>
      <c r="C19" s="9">
        <v>20</v>
      </c>
      <c r="D19" s="9">
        <v>0</v>
      </c>
      <c r="E19" s="9">
        <v>140</v>
      </c>
      <c r="F19" s="9">
        <v>160</v>
      </c>
    </row>
    <row r="20" spans="1:6" x14ac:dyDescent="0.2">
      <c r="A20" s="7" t="s">
        <v>8338</v>
      </c>
      <c r="B20" s="9">
        <v>0</v>
      </c>
      <c r="C20" s="9">
        <v>60</v>
      </c>
      <c r="D20" s="9">
        <v>0</v>
      </c>
      <c r="E20" s="9">
        <v>0</v>
      </c>
      <c r="F20" s="9">
        <v>60</v>
      </c>
    </row>
    <row r="21" spans="1:6" x14ac:dyDescent="0.2">
      <c r="A21" s="7" t="s">
        <v>8339</v>
      </c>
      <c r="B21" s="9">
        <v>0</v>
      </c>
      <c r="C21" s="9">
        <v>11</v>
      </c>
      <c r="D21" s="9">
        <v>0</v>
      </c>
      <c r="E21" s="9">
        <v>9</v>
      </c>
      <c r="F21" s="9">
        <v>20</v>
      </c>
    </row>
    <row r="22" spans="1:6" x14ac:dyDescent="0.2">
      <c r="A22" s="7" t="s">
        <v>8340</v>
      </c>
      <c r="B22" s="9">
        <v>0</v>
      </c>
      <c r="C22" s="9">
        <v>0</v>
      </c>
      <c r="D22" s="9">
        <v>0</v>
      </c>
      <c r="E22" s="9">
        <v>20</v>
      </c>
      <c r="F22" s="9">
        <v>20</v>
      </c>
    </row>
    <row r="23" spans="1:6" x14ac:dyDescent="0.2">
      <c r="A23" s="7" t="s">
        <v>8341</v>
      </c>
      <c r="B23" s="9">
        <v>0</v>
      </c>
      <c r="C23" s="9">
        <v>40</v>
      </c>
      <c r="D23" s="9">
        <v>0</v>
      </c>
      <c r="E23" s="9">
        <v>0</v>
      </c>
      <c r="F23" s="9">
        <v>40</v>
      </c>
    </row>
    <row r="24" spans="1:6" x14ac:dyDescent="0.2">
      <c r="A24" s="7" t="s">
        <v>8342</v>
      </c>
      <c r="B24" s="9">
        <v>20</v>
      </c>
      <c r="C24" s="9">
        <v>60</v>
      </c>
      <c r="D24" s="9">
        <v>0</v>
      </c>
      <c r="E24" s="9">
        <v>60</v>
      </c>
      <c r="F24" s="9">
        <v>140</v>
      </c>
    </row>
    <row r="25" spans="1:6" x14ac:dyDescent="0.2">
      <c r="A25" s="7" t="s">
        <v>8343</v>
      </c>
      <c r="B25" s="9">
        <v>0</v>
      </c>
      <c r="C25" s="9">
        <v>20</v>
      </c>
      <c r="D25" s="9">
        <v>0</v>
      </c>
      <c r="E25" s="9">
        <v>0</v>
      </c>
      <c r="F25" s="9">
        <v>20</v>
      </c>
    </row>
    <row r="26" spans="1:6" x14ac:dyDescent="0.2">
      <c r="A26" s="7" t="s">
        <v>8344</v>
      </c>
      <c r="B26" s="9">
        <v>0</v>
      </c>
      <c r="C26" s="9">
        <v>0</v>
      </c>
      <c r="D26" s="9">
        <v>0</v>
      </c>
      <c r="E26" s="9">
        <v>60</v>
      </c>
      <c r="F26" s="9">
        <v>60</v>
      </c>
    </row>
    <row r="27" spans="1:6" x14ac:dyDescent="0.2">
      <c r="A27" s="7" t="s">
        <v>8345</v>
      </c>
      <c r="B27" s="9">
        <v>0</v>
      </c>
      <c r="C27" s="9">
        <v>20</v>
      </c>
      <c r="D27" s="9">
        <v>0</v>
      </c>
      <c r="E27" s="9">
        <v>0</v>
      </c>
      <c r="F27" s="9">
        <v>20</v>
      </c>
    </row>
    <row r="28" spans="1:6" x14ac:dyDescent="0.2">
      <c r="A28" s="7" t="s">
        <v>8346</v>
      </c>
      <c r="B28" s="9">
        <v>0</v>
      </c>
      <c r="C28" s="9">
        <v>57</v>
      </c>
      <c r="D28" s="9">
        <v>0</v>
      </c>
      <c r="E28" s="9">
        <v>103</v>
      </c>
      <c r="F28" s="9">
        <v>160</v>
      </c>
    </row>
    <row r="29" spans="1:6" x14ac:dyDescent="0.2">
      <c r="A29" s="7" t="s">
        <v>8347</v>
      </c>
      <c r="B29" s="9">
        <v>0</v>
      </c>
      <c r="C29" s="9">
        <v>20</v>
      </c>
      <c r="D29" s="9">
        <v>0</v>
      </c>
      <c r="E29" s="9">
        <v>0</v>
      </c>
      <c r="F29" s="9">
        <v>20</v>
      </c>
    </row>
    <row r="30" spans="1:6" x14ac:dyDescent="0.2">
      <c r="A30" s="7" t="s">
        <v>8348</v>
      </c>
      <c r="B30" s="9">
        <v>0</v>
      </c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7" t="s">
        <v>8349</v>
      </c>
      <c r="B31" s="9">
        <v>0</v>
      </c>
      <c r="C31" s="9">
        <v>0</v>
      </c>
      <c r="D31" s="9">
        <v>0</v>
      </c>
      <c r="E31" s="9">
        <v>40</v>
      </c>
      <c r="F31" s="9">
        <v>40</v>
      </c>
    </row>
    <row r="32" spans="1:6" x14ac:dyDescent="0.2">
      <c r="A32" s="7" t="s">
        <v>8350</v>
      </c>
      <c r="B32" s="9">
        <v>0</v>
      </c>
      <c r="C32" s="9">
        <v>0</v>
      </c>
      <c r="D32" s="9">
        <v>0</v>
      </c>
      <c r="E32" s="9">
        <v>20</v>
      </c>
      <c r="F32" s="9">
        <v>20</v>
      </c>
    </row>
    <row r="33" spans="1:6" x14ac:dyDescent="0.2">
      <c r="A33" s="7" t="s">
        <v>8351</v>
      </c>
      <c r="B33" s="9">
        <v>0</v>
      </c>
      <c r="C33" s="9">
        <v>20</v>
      </c>
      <c r="D33" s="9">
        <v>0</v>
      </c>
      <c r="E33" s="9">
        <v>0</v>
      </c>
      <c r="F33" s="9">
        <v>20</v>
      </c>
    </row>
    <row r="34" spans="1:6" x14ac:dyDescent="0.2">
      <c r="A34" s="7" t="s">
        <v>8352</v>
      </c>
      <c r="B34" s="9">
        <v>0</v>
      </c>
      <c r="C34" s="9">
        <v>0</v>
      </c>
      <c r="D34" s="9">
        <v>0</v>
      </c>
      <c r="E34" s="9">
        <v>260</v>
      </c>
      <c r="F34" s="9">
        <v>260</v>
      </c>
    </row>
    <row r="35" spans="1:6" x14ac:dyDescent="0.2">
      <c r="A35" s="7" t="s">
        <v>8353</v>
      </c>
      <c r="B35" s="9">
        <v>40</v>
      </c>
      <c r="C35" s="9">
        <v>0</v>
      </c>
      <c r="D35" s="9">
        <v>0</v>
      </c>
      <c r="E35" s="9">
        <v>0</v>
      </c>
      <c r="F35" s="9">
        <v>40</v>
      </c>
    </row>
    <row r="36" spans="1:6" x14ac:dyDescent="0.2">
      <c r="A36" s="7" t="s">
        <v>8354</v>
      </c>
      <c r="B36" s="9">
        <v>0</v>
      </c>
      <c r="C36" s="9">
        <v>0</v>
      </c>
      <c r="D36" s="9">
        <v>0</v>
      </c>
      <c r="E36" s="9">
        <v>60</v>
      </c>
      <c r="F36" s="9">
        <v>60</v>
      </c>
    </row>
    <row r="37" spans="1:6" x14ac:dyDescent="0.2">
      <c r="A37" s="7" t="s">
        <v>8355</v>
      </c>
      <c r="B37" s="9">
        <v>0</v>
      </c>
      <c r="C37" s="9">
        <v>0</v>
      </c>
      <c r="D37" s="9">
        <v>6</v>
      </c>
      <c r="E37" s="9">
        <v>34</v>
      </c>
      <c r="F37" s="9">
        <v>40</v>
      </c>
    </row>
    <row r="38" spans="1:6" x14ac:dyDescent="0.2">
      <c r="A38" s="7" t="s">
        <v>8356</v>
      </c>
      <c r="B38" s="9">
        <v>18</v>
      </c>
      <c r="C38" s="9">
        <v>2</v>
      </c>
      <c r="D38" s="9">
        <v>0</v>
      </c>
      <c r="E38" s="9">
        <v>40</v>
      </c>
      <c r="F38" s="9">
        <v>60</v>
      </c>
    </row>
    <row r="39" spans="1:6" x14ac:dyDescent="0.2">
      <c r="A39" s="7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7" t="s">
        <v>8358</v>
      </c>
      <c r="B40" s="9">
        <v>0</v>
      </c>
      <c r="C40" s="9">
        <v>0</v>
      </c>
      <c r="D40" s="9">
        <v>0</v>
      </c>
      <c r="E40" s="9">
        <v>80</v>
      </c>
      <c r="F40" s="9">
        <v>80</v>
      </c>
    </row>
    <row r="41" spans="1:6" x14ac:dyDescent="0.2">
      <c r="A41" s="7" t="s">
        <v>8359</v>
      </c>
      <c r="B41" s="9">
        <v>0</v>
      </c>
      <c r="C41" s="9">
        <v>0</v>
      </c>
      <c r="D41" s="9">
        <v>0</v>
      </c>
      <c r="E41" s="9">
        <v>60</v>
      </c>
      <c r="F41" s="9">
        <v>60</v>
      </c>
    </row>
    <row r="42" spans="1:6" x14ac:dyDescent="0.2">
      <c r="A42" s="7" t="s">
        <v>8360</v>
      </c>
      <c r="B42" s="9">
        <v>10</v>
      </c>
      <c r="C42" s="9">
        <v>47</v>
      </c>
      <c r="D42" s="9">
        <v>0</v>
      </c>
      <c r="E42" s="9">
        <v>0</v>
      </c>
      <c r="F42" s="9">
        <v>57</v>
      </c>
    </row>
    <row r="43" spans="1:6" x14ac:dyDescent="0.2">
      <c r="A43" s="7" t="s">
        <v>8361</v>
      </c>
      <c r="B43" s="9">
        <v>0</v>
      </c>
      <c r="C43" s="9">
        <v>100</v>
      </c>
      <c r="D43" s="9">
        <v>0</v>
      </c>
      <c r="E43" s="9">
        <v>0</v>
      </c>
      <c r="F43" s="9">
        <v>100</v>
      </c>
    </row>
    <row r="44" spans="1:6" x14ac:dyDescent="0.2">
      <c r="A44" s="7" t="s">
        <v>8362</v>
      </c>
      <c r="B44" s="9">
        <v>60</v>
      </c>
      <c r="C44" s="9">
        <v>120</v>
      </c>
      <c r="D44" s="9">
        <v>0</v>
      </c>
      <c r="E44" s="9">
        <v>20</v>
      </c>
      <c r="F44" s="9">
        <v>200</v>
      </c>
    </row>
    <row r="45" spans="1:6" x14ac:dyDescent="0.2">
      <c r="A45" s="7" t="s">
        <v>8363</v>
      </c>
      <c r="B45" s="9">
        <v>100</v>
      </c>
      <c r="C45" s="9">
        <v>60</v>
      </c>
      <c r="D45" s="9">
        <v>0</v>
      </c>
      <c r="E45" s="9">
        <v>0</v>
      </c>
      <c r="F45" s="9">
        <v>160</v>
      </c>
    </row>
    <row r="46" spans="1:6" x14ac:dyDescent="0.2">
      <c r="A46" s="7" t="s">
        <v>8364</v>
      </c>
      <c r="B46" s="9">
        <v>20</v>
      </c>
      <c r="C46" s="9">
        <v>0</v>
      </c>
      <c r="D46" s="9">
        <v>0</v>
      </c>
      <c r="E46" s="9">
        <v>0</v>
      </c>
      <c r="F46" s="9">
        <v>20</v>
      </c>
    </row>
    <row r="47" spans="1:6" x14ac:dyDescent="0.2">
      <c r="A47" s="7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08C09-FF6E-4F4F-B48C-78A9BAAA8C11}">
  <dimension ref="A1:F18"/>
  <sheetViews>
    <sheetView workbookViewId="0">
      <selection activeCell="E11" sqref="E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8379</v>
      </c>
      <c r="B1" t="s">
        <v>8313</v>
      </c>
    </row>
    <row r="2" spans="1:6" x14ac:dyDescent="0.2">
      <c r="A2" s="6" t="s">
        <v>8308</v>
      </c>
      <c r="B2" t="s">
        <v>8313</v>
      </c>
    </row>
    <row r="4" spans="1:6" x14ac:dyDescent="0.2">
      <c r="A4" s="6" t="s">
        <v>8312</v>
      </c>
      <c r="B4" s="6" t="s">
        <v>8323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8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8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8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8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8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8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8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8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8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8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8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8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8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618F0-27A9-A34A-BFC1-0EC98C0C0024}">
  <dimension ref="A1:H13"/>
  <sheetViews>
    <sheetView zoomScale="83" workbookViewId="0">
      <selection activeCell="F2" sqref="F2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SUM(B2:D2)</f>
        <v>453</v>
      </c>
      <c r="F2" s="11">
        <f>(B2/E2)*100</f>
        <v>71.081677704194263</v>
      </c>
      <c r="G2" s="11">
        <f>(C2/E2)*100</f>
        <v>24.944812362030905</v>
      </c>
      <c r="H2" s="11">
        <f>(D2/E2)*100</f>
        <v>3.9735099337748347</v>
      </c>
    </row>
    <row r="3" spans="1:8" x14ac:dyDescent="0.2">
      <c r="A3" t="s">
        <v>8389</v>
      </c>
      <c r="B3">
        <f>COUNTIFS(Data!F:F,"successful",Data!D:D,"&gt;999",Data!D:D, "&lt;5000")</f>
        <v>932</v>
      </c>
      <c r="C3">
        <f>COUNTIFS(Data!F:F,"failed",Data!D:D,"&gt;999",Data!D:D, "&lt;5000")</f>
        <v>420</v>
      </c>
      <c r="D3">
        <f>COUNTIFS(Data!F:F,"canceled",Data!D:D,"&gt;999",Data!D:D, "&lt;5000")</f>
        <v>60</v>
      </c>
      <c r="E3">
        <f t="shared" ref="E3:E13" si="0">SUM(B3:D3)</f>
        <v>1412</v>
      </c>
      <c r="F3" s="11">
        <f t="shared" ref="F3:F13" si="1">(B3/E3)*100</f>
        <v>66.005665722379604</v>
      </c>
      <c r="G3" s="11">
        <f t="shared" ref="G3:G13" si="2">(C3/E3)*100</f>
        <v>29.745042492917843</v>
      </c>
      <c r="H3" s="11">
        <f t="shared" ref="H3:H13" si="3">(D3/E3)*100</f>
        <v>4.2492917847025495</v>
      </c>
    </row>
    <row r="4" spans="1:8" x14ac:dyDescent="0.2">
      <c r="A4" t="s">
        <v>8390</v>
      </c>
      <c r="B4">
        <f>COUNTIFS(Data!F:F,"successful",Data!D:D,"&gt;4999",Data!D:D, "&lt;10000")</f>
        <v>381</v>
      </c>
      <c r="C4">
        <f>COUNTIFS(Data!F:F,"failed",Data!D:D,"&gt;4999",Data!D:D, "&lt;10000")</f>
        <v>283</v>
      </c>
      <c r="D4">
        <f>COUNTIFS(Data!F:F,"canceled",Data!D:D,"&gt;4999",Data!D:D, "&lt;10000")</f>
        <v>52</v>
      </c>
      <c r="E4">
        <f t="shared" si="0"/>
        <v>716</v>
      </c>
      <c r="F4" s="11">
        <f t="shared" si="1"/>
        <v>53.212290502793294</v>
      </c>
      <c r="G4" s="11">
        <f t="shared" si="2"/>
        <v>39.52513966480447</v>
      </c>
      <c r="H4" s="11">
        <f t="shared" si="3"/>
        <v>7.2625698324022352</v>
      </c>
    </row>
    <row r="5" spans="1:8" x14ac:dyDescent="0.2">
      <c r="A5" t="s">
        <v>8391</v>
      </c>
      <c r="B5">
        <f>COUNTIFS(Data!F:F,"successful",Data!D:D,"&gt;9999",Data!D:D, "&lt;15000")</f>
        <v>168</v>
      </c>
      <c r="C5">
        <f>COUNTIFS(Data!F:F,"failed",Data!D:D,"&gt;9999",Data!D:D, "&lt;15000")</f>
        <v>144</v>
      </c>
      <c r="D5">
        <f>COUNTIFS(Data!F:F,"canceled",Data!D:D,"&gt;9999",Data!D:D, "&lt;15000")</f>
        <v>40</v>
      </c>
      <c r="E5">
        <f t="shared" si="0"/>
        <v>352</v>
      </c>
      <c r="F5" s="11">
        <f t="shared" si="1"/>
        <v>47.727272727272727</v>
      </c>
      <c r="G5" s="11">
        <f t="shared" si="2"/>
        <v>40.909090909090914</v>
      </c>
      <c r="H5" s="11">
        <f t="shared" si="3"/>
        <v>11.363636363636363</v>
      </c>
    </row>
    <row r="6" spans="1:8" x14ac:dyDescent="0.2">
      <c r="A6" t="s">
        <v>8392</v>
      </c>
      <c r="B6">
        <f>COUNTIFS(Data!F:F,"successful",Data!D:D,"&gt;14999",Data!D:D, "&lt;20000")</f>
        <v>94</v>
      </c>
      <c r="C6">
        <f>COUNTIFS(Data!F:F,"failed",Data!D:D,"&gt;14999",Data!D:D, "&lt;20000")</f>
        <v>90</v>
      </c>
      <c r="D6">
        <f>COUNTIFS(Data!F:F,"canceled",Data!D:D,"&gt;14999",Data!D:D, "&lt;20000")</f>
        <v>17</v>
      </c>
      <c r="E6">
        <f t="shared" si="0"/>
        <v>201</v>
      </c>
      <c r="F6" s="11">
        <f t="shared" si="1"/>
        <v>46.766169154228855</v>
      </c>
      <c r="G6" s="11">
        <f t="shared" si="2"/>
        <v>44.776119402985074</v>
      </c>
      <c r="H6" s="11">
        <f t="shared" si="3"/>
        <v>8.4577114427860707</v>
      </c>
    </row>
    <row r="7" spans="1:8" x14ac:dyDescent="0.2">
      <c r="A7" t="s">
        <v>8393</v>
      </c>
      <c r="B7">
        <f>COUNTIFS(Data!F:F,"successful",Data!D:D,"&gt;19999",Data!D:D, "&lt;25000")</f>
        <v>62</v>
      </c>
      <c r="C7">
        <f>COUNTIFS(Data!F:F,"failed",Data!D:D,"&gt;19999",Data!D:D, "&lt;25000")</f>
        <v>72</v>
      </c>
      <c r="D7">
        <f>COUNTIFS(Data!F:F,"canceled",Data!D:D,"&gt;19999",Data!D:D, "&lt;25000")</f>
        <v>14</v>
      </c>
      <c r="E7">
        <f t="shared" si="0"/>
        <v>148</v>
      </c>
      <c r="F7" s="11">
        <f t="shared" si="1"/>
        <v>41.891891891891895</v>
      </c>
      <c r="G7" s="11">
        <f t="shared" si="2"/>
        <v>48.648648648648653</v>
      </c>
      <c r="H7" s="11">
        <f t="shared" si="3"/>
        <v>9.4594594594594597</v>
      </c>
    </row>
    <row r="8" spans="1:8" x14ac:dyDescent="0.2">
      <c r="A8" t="s">
        <v>8394</v>
      </c>
      <c r="B8">
        <f>COUNTIFS(Data!F:F,"successful",Data!D:D,"&gt;24999",Data!D:D, "&lt;30000")</f>
        <v>55</v>
      </c>
      <c r="C8">
        <f>COUNTIFS(Data!F:F,"failed",Data!D:D,"&gt;24999",Data!D:D, "&lt;30000")</f>
        <v>64</v>
      </c>
      <c r="D8">
        <f>COUNTIFS(Data!F:F,"canceled",Data!D:D,"&gt;24999",Data!D:D, "&lt;30000")</f>
        <v>18</v>
      </c>
      <c r="E8">
        <f t="shared" si="0"/>
        <v>137</v>
      </c>
      <c r="F8" s="11">
        <f t="shared" si="1"/>
        <v>40.145985401459853</v>
      </c>
      <c r="G8" s="11">
        <f t="shared" si="2"/>
        <v>46.715328467153284</v>
      </c>
      <c r="H8" s="11">
        <f t="shared" si="3"/>
        <v>13.138686131386862</v>
      </c>
    </row>
    <row r="9" spans="1:8" x14ac:dyDescent="0.2">
      <c r="A9" t="s">
        <v>8395</v>
      </c>
      <c r="B9">
        <f>COUNTIFS(Data!F:F,"successful",Data!D:D,"&gt;29999",Data!D:D, "&lt;35000")</f>
        <v>32</v>
      </c>
      <c r="C9">
        <f>COUNTIFS(Data!F:F,"failed",Data!D:D,"&gt;29999",Data!D:D, "&lt;35000")</f>
        <v>37</v>
      </c>
      <c r="D9">
        <f>COUNTIFS(Data!F:F,"canceled",Data!D:D,"&gt;29999",Data!D:D, "&lt;35000")</f>
        <v>13</v>
      </c>
      <c r="E9">
        <f t="shared" si="0"/>
        <v>82</v>
      </c>
      <c r="F9" s="11">
        <f t="shared" si="1"/>
        <v>39.024390243902438</v>
      </c>
      <c r="G9" s="11">
        <f t="shared" si="2"/>
        <v>45.121951219512198</v>
      </c>
      <c r="H9" s="11">
        <f t="shared" si="3"/>
        <v>15.853658536585366</v>
      </c>
    </row>
    <row r="10" spans="1:8" x14ac:dyDescent="0.2">
      <c r="A10" t="s">
        <v>8396</v>
      </c>
      <c r="B10">
        <f>COUNTIFS(Data!F:F,"successful",Data!D:D,"&gt;34999",Data!D:D, "&lt;40000")</f>
        <v>26</v>
      </c>
      <c r="C10">
        <f>COUNTIFS(Data!F:F,"failed",Data!D:D,"&gt;34999",Data!D:D, "&lt;40000")</f>
        <v>22</v>
      </c>
      <c r="D10">
        <f>COUNTIFS(Data!F:F,"canceled",Data!D:D,"&gt;34999",Data!D:D, "&lt;40000")</f>
        <v>7</v>
      </c>
      <c r="E10">
        <f t="shared" si="0"/>
        <v>55</v>
      </c>
      <c r="F10" s="11">
        <f t="shared" si="1"/>
        <v>47.272727272727273</v>
      </c>
      <c r="G10" s="11">
        <f t="shared" si="2"/>
        <v>40</v>
      </c>
      <c r="H10" s="11">
        <f t="shared" si="3"/>
        <v>12.727272727272727</v>
      </c>
    </row>
    <row r="11" spans="1:8" x14ac:dyDescent="0.2">
      <c r="A11" t="s">
        <v>8397</v>
      </c>
      <c r="B11">
        <f>COUNTIFS(Data!F:F,"successful",Data!D:D,"&gt;39999",Data!D:D, "&lt;45000")</f>
        <v>21</v>
      </c>
      <c r="C11">
        <f>COUNTIFS(Data!F:F,"failed",Data!D:D,"&gt;39999",Data!D:D, "&lt;45000")</f>
        <v>16</v>
      </c>
      <c r="D11">
        <f>COUNTIFS(Data!F:F,"canceled",Data!D:D,"&gt;39999",Data!D:D, "&lt;45000")</f>
        <v>6</v>
      </c>
      <c r="E11">
        <f t="shared" si="0"/>
        <v>43</v>
      </c>
      <c r="F11" s="11">
        <f t="shared" si="1"/>
        <v>48.837209302325576</v>
      </c>
      <c r="G11" s="11">
        <f t="shared" si="2"/>
        <v>37.209302325581397</v>
      </c>
      <c r="H11" s="11">
        <f t="shared" si="3"/>
        <v>13.953488372093023</v>
      </c>
    </row>
    <row r="12" spans="1:8" x14ac:dyDescent="0.2">
      <c r="A12" t="s">
        <v>8398</v>
      </c>
      <c r="B12">
        <f>COUNTIFS(Data!F:F,"successful",Data!D:D,"&gt;44999",Data!D:D, "&lt;50000")</f>
        <v>6</v>
      </c>
      <c r="C12">
        <f>COUNTIFS(Data!F:F,"failed",Data!D:D,"&gt;44999",Data!D:D, "&lt;50000")</f>
        <v>11</v>
      </c>
      <c r="D12">
        <f>COUNTIFS(Data!F:F,"canceled",Data!D:D,"&gt;44999",Data!D:D, "&lt;50000")</f>
        <v>4</v>
      </c>
      <c r="E12">
        <f t="shared" si="0"/>
        <v>21</v>
      </c>
      <c r="F12" s="11">
        <f t="shared" si="1"/>
        <v>28.571428571428569</v>
      </c>
      <c r="G12" s="11">
        <f t="shared" si="2"/>
        <v>52.380952380952387</v>
      </c>
      <c r="H12" s="11">
        <f t="shared" si="3"/>
        <v>19.047619047619047</v>
      </c>
    </row>
    <row r="13" spans="1:8" x14ac:dyDescent="0.2">
      <c r="A13" t="s">
        <v>8399</v>
      </c>
      <c r="B13">
        <f>COUNTIFS(Data!F:F,"successful",Data!D:D,"&gt;49999")</f>
        <v>86</v>
      </c>
      <c r="C13">
        <f>COUNTIFS(Data!F:F,"failed",Data!D:D,"&gt;49999")</f>
        <v>258</v>
      </c>
      <c r="D13">
        <f>COUNTIFS(Data!F:F,"canceled",Data!D:D,"&gt;49999")</f>
        <v>100</v>
      </c>
      <c r="E13">
        <f t="shared" si="0"/>
        <v>444</v>
      </c>
      <c r="F13" s="11">
        <f t="shared" si="1"/>
        <v>19.36936936936937</v>
      </c>
      <c r="G13" s="11">
        <f t="shared" si="2"/>
        <v>58.108108108108105</v>
      </c>
      <c r="H13" s="11">
        <f t="shared" si="3"/>
        <v>22.522522522522522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PivotTable_Category</vt:lpstr>
      <vt:lpstr>PivotTable_Sub</vt:lpstr>
      <vt:lpstr>PivotTable_Date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 Delgado</cp:lastModifiedBy>
  <dcterms:created xsi:type="dcterms:W3CDTF">2017-04-20T15:17:24Z</dcterms:created>
  <dcterms:modified xsi:type="dcterms:W3CDTF">2018-06-22T04:30:43Z</dcterms:modified>
</cp:coreProperties>
</file>