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lasedge/Documents/OneDrive - DATAGROUP SE/1 Dokumente/1.2 Ausbildung/2 LF02 - Arbeitsplätze nach Kundenwunsch/2.3.2 Aufgaben Energie-Kosten-Wirkungsgrad/"/>
    </mc:Choice>
  </mc:AlternateContent>
  <xr:revisionPtr revIDLastSave="0" documentId="13_ncr:1_{ADA3BD40-5C10-694C-8CB8-DB36969B9190}" xr6:coauthVersionLast="45" xr6:coauthVersionMax="45" xr10:uidLastSave="{00000000-0000-0000-0000-000000000000}"/>
  <bookViews>
    <workbookView xWindow="240" yWindow="460" windowWidth="33360" windowHeight="19580" xr2:uid="{00000000-000D-0000-FFFF-FFFF00000000}"/>
  </bookViews>
  <sheets>
    <sheet name="Energiekoste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H2" i="2"/>
  <c r="E3" i="2"/>
  <c r="F3" i="2"/>
  <c r="H3" i="2"/>
  <c r="E4" i="2"/>
  <c r="F4" i="2"/>
  <c r="H4" i="2"/>
  <c r="E5" i="2"/>
  <c r="F5" i="2"/>
  <c r="H5" i="2"/>
  <c r="E6" i="2"/>
  <c r="F6" i="2"/>
  <c r="H6" i="2"/>
  <c r="H19" i="2"/>
  <c r="H20" i="2"/>
  <c r="F21" i="2"/>
  <c r="H21" i="2" s="1"/>
  <c r="F14" i="2"/>
  <c r="F13" i="2" l="1"/>
  <c r="F15" i="2" s="1"/>
</calcChain>
</file>

<file path=xl/sharedStrings.xml><?xml version="1.0" encoding="utf-8"?>
<sst xmlns="http://schemas.openxmlformats.org/spreadsheetml/2006/main" count="29" uniqueCount="29">
  <si>
    <t>Spalte1</t>
  </si>
  <si>
    <t>Typ</t>
  </si>
  <si>
    <t>Leistung PC (w)</t>
  </si>
  <si>
    <t>Leistung Monitor (W)</t>
  </si>
  <si>
    <t>Betriebsdauer pro Tag
PC+Monitor</t>
  </si>
  <si>
    <t>Energieverbrauch pro Tag (Wh)</t>
  </si>
  <si>
    <t>Jahresverbrauch kWh</t>
  </si>
  <si>
    <t>Energieverbrauch nach der EU Verordnung</t>
  </si>
  <si>
    <t>Energiekosten bei 25ct/kWh 
(ohne Monitor)</t>
  </si>
  <si>
    <t>Formel:</t>
  </si>
  <si>
    <t>Etec=(8760/1000)*(0,55*off+0,05*sleep+0,4*idle)</t>
  </si>
  <si>
    <t>15 x Alter Rechner PC 120W</t>
  </si>
  <si>
    <t>15 x thin client 50W</t>
  </si>
  <si>
    <t>1x ThinServer 190Watt</t>
  </si>
  <si>
    <t>thin client</t>
  </si>
  <si>
    <t>alte struktur</t>
  </si>
  <si>
    <t>80Plus</t>
  </si>
  <si>
    <t>80Plus gold</t>
  </si>
  <si>
    <t>Aufgabe 6:</t>
  </si>
  <si>
    <t xml:space="preserve">Aufgabe 4: </t>
  </si>
  <si>
    <t>Kosten</t>
  </si>
  <si>
    <t>€</t>
  </si>
  <si>
    <t>Ersparnis</t>
  </si>
  <si>
    <t>Spalte2</t>
  </si>
  <si>
    <t>Spalte3</t>
  </si>
  <si>
    <t>diferenz</t>
  </si>
  <si>
    <t>Server Bt&amp;Byte 300W 82%</t>
  </si>
  <si>
    <t>Server Bt&amp;Byte 300W 90%</t>
  </si>
  <si>
    <t>4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</si>
</sst>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9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C917DD-9B0F-FA4F-B8AF-F512D902543D}" name="Tabelle4" displayName="Tabelle4" ref="E12:G15" totalsRowShown="0">
  <autoFilter ref="E12:G15" xr:uid="{82DF98D4-0019-A948-BA7B-9B0DA97C3FA4}"/>
  <tableColumns count="3">
    <tableColumn id="1" xr3:uid="{27E8571E-F73B-AB43-961D-8F4FD106E894}" name="Aufgabe 4: "/>
    <tableColumn id="2" xr3:uid="{0A0DB44C-5EA2-0842-9EDA-B9D7AF6216B8}" name="Kosten"/>
    <tableColumn id="3" xr3:uid="{C28CE017-9A0F-174B-BB5A-E4BC9E622638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FE74A-7B4E-784C-A4B0-DED595B97C66}" name="Tabelle5" displayName="Tabelle5" ref="E18:H21" totalsRowShown="0">
  <autoFilter ref="E18:H21" xr:uid="{E399EB75-2A57-664B-8F37-C266A9DC7639}"/>
  <tableColumns count="4">
    <tableColumn id="1" xr3:uid="{4BC65BBE-46F7-C044-A69A-3E527233005E}" name="Aufgabe 6:"/>
    <tableColumn id="2" xr3:uid="{F2B6B8AF-01A9-F944-96EF-19E98BC59F1B}" name="Spalte2"/>
    <tableColumn id="3" xr3:uid="{68D29940-9A21-2147-87C9-CB0691D02E6B}" name="Spalte3"/>
    <tableColumn id="4" xr3:uid="{A09DFEF0-6FD0-164D-9BE4-2EFFAF15B9E2}" name="4 jahre" dataDxfId="2">
      <calculatedColumnFormula>Tabelle5[[#This Row],[Spalte2]]*4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E63AB-6DCF-446C-A243-1EAD7F727300}" name="Tabelle2" displayName="Tabelle2" ref="A1:H6" totalsRowShown="0">
  <autoFilter ref="A1:H6" xr:uid="{845D81F3-7451-4F20-973E-DA2E921B3131}"/>
  <tableColumns count="8">
    <tableColumn id="1" xr3:uid="{F71BE76D-B97A-492D-9667-828A8FFFBC15}" name="Typ"/>
    <tableColumn id="2" xr3:uid="{89561DA3-B328-43AB-BEEB-6C5765CEFBE3}" name="Leistung PC (w)"/>
    <tableColumn id="3" xr3:uid="{89BFFCFE-75C9-4FD8-A518-CC8A2E4CA22A}" name="Leistung Monitor (W)"/>
    <tableColumn id="4" xr3:uid="{2F179291-3C7D-4596-8049-4370C747711E}" name="Betriebsdauer pro Tag_x000a_PC+Monitor"/>
    <tableColumn id="5" xr3:uid="{3DCAF8DC-9177-4DE2-B159-11192D8D19DC}" name="Energieverbrauch pro Tag (Wh)" dataDxfId="1">
      <calculatedColumnFormula>#REF!*D2+#REF!*D2</calculatedColumnFormula>
    </tableColumn>
    <tableColumn id="6" xr3:uid="{74FCC590-4AC7-4A16-A04D-14CCB635EFC6}" name="Jahresverbrauch kWh"/>
    <tableColumn id="7" xr3:uid="{2503A6B5-6AA8-4A48-B6FA-BCE0F4AC23AF}" name="Energieverbrauch nach der EU Verordnung"/>
    <tableColumn id="8" xr3:uid="{CC8A1C63-DA6F-4E88-BB29-FA5093F13FBD}" name="Energiekosten bei 25ct/kWh _x000a_(ohne Monitor)" dataDxfId="0">
      <calculatedColumnFormula>G2*0.25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E084-298A-465E-84DA-8AD007F7CB39}">
  <dimension ref="A1:J21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34.5" customWidth="1"/>
    <col min="2" max="2" width="13.5" bestFit="1" customWidth="1"/>
    <col min="3" max="3" width="18.6640625" bestFit="1" customWidth="1"/>
    <col min="4" max="4" width="23.1640625" bestFit="1" customWidth="1"/>
    <col min="5" max="5" width="27.5" customWidth="1"/>
    <col min="6" max="6" width="14.5" customWidth="1"/>
    <col min="7" max="7" width="24.33203125" customWidth="1"/>
    <col min="8" max="8" width="19.6640625" customWidth="1"/>
  </cols>
  <sheetData>
    <row r="1" spans="1:10" ht="48" x14ac:dyDescent="0.2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  <c r="G1" t="s">
        <v>7</v>
      </c>
      <c r="H1" s="1" t="s">
        <v>8</v>
      </c>
      <c r="J1" t="s">
        <v>9</v>
      </c>
    </row>
    <row r="2" spans="1:10" x14ac:dyDescent="0.2">
      <c r="A2" t="s">
        <v>11</v>
      </c>
      <c r="B2">
        <v>120</v>
      </c>
      <c r="E2" s="2" t="e">
        <f>#REF!*D2+#REF!*D2</f>
        <v>#REF!</v>
      </c>
      <c r="F2">
        <f>Tabelle2[[#This Row],[Leistung PC (w)]]*15*10*250/1000*0.15</f>
        <v>675</v>
      </c>
      <c r="H2" s="2">
        <f>G2*0.25</f>
        <v>0</v>
      </c>
      <c r="J2" t="s">
        <v>10</v>
      </c>
    </row>
    <row r="3" spans="1:10" x14ac:dyDescent="0.2">
      <c r="A3" t="s">
        <v>12</v>
      </c>
      <c r="B3">
        <v>50</v>
      </c>
      <c r="E3" s="2" t="e">
        <f>#REF!*D3+#REF!*D3</f>
        <v>#REF!</v>
      </c>
      <c r="F3">
        <f>Tabelle2[[#This Row],[Leistung PC (w)]]*15*10*250/1000*0.15</f>
        <v>281.25</v>
      </c>
      <c r="H3" s="2">
        <f t="shared" ref="H3:H4" si="0">G3*0.25</f>
        <v>0</v>
      </c>
    </row>
    <row r="4" spans="1:10" x14ac:dyDescent="0.2">
      <c r="A4" t="s">
        <v>13</v>
      </c>
      <c r="B4">
        <v>190</v>
      </c>
      <c r="E4" s="2" t="e">
        <f>#REF!*D4+#REF!*D4</f>
        <v>#REF!</v>
      </c>
      <c r="F4">
        <f>Tabelle2[[#This Row],[Leistung PC (w)]]*24*365/1000*0.15</f>
        <v>249.66</v>
      </c>
      <c r="H4" s="2">
        <f t="shared" si="0"/>
        <v>0</v>
      </c>
    </row>
    <row r="5" spans="1:10" x14ac:dyDescent="0.2">
      <c r="A5" t="s">
        <v>26</v>
      </c>
      <c r="B5">
        <v>300</v>
      </c>
      <c r="E5" s="2" t="e">
        <f>#REF!*D5+#REF!*D5</f>
        <v>#REF!</v>
      </c>
      <c r="F5">
        <f>(Tabelle2[[#This Row],[Leistung PC (w)]]*24*365/1000*0.21)/82*100</f>
        <v>673.02439024390242</v>
      </c>
      <c r="H5" s="2">
        <f t="shared" ref="H5:H6" si="1">G5*0.25</f>
        <v>0</v>
      </c>
    </row>
    <row r="6" spans="1:10" x14ac:dyDescent="0.2">
      <c r="A6" t="s">
        <v>27</v>
      </c>
      <c r="B6">
        <v>300</v>
      </c>
      <c r="E6" s="2" t="e">
        <f>#REF!*D6+#REF!*D6</f>
        <v>#REF!</v>
      </c>
      <c r="F6">
        <f>(Tabelle2[[#This Row],[Leistung PC (w)]]*24*365/1000*0.21)/90*100</f>
        <v>613.19999999999993</v>
      </c>
      <c r="H6" s="2">
        <f t="shared" si="1"/>
        <v>0</v>
      </c>
    </row>
    <row r="12" spans="1:10" x14ac:dyDescent="0.2">
      <c r="E12" t="s">
        <v>19</v>
      </c>
      <c r="F12" t="s">
        <v>20</v>
      </c>
      <c r="G12" t="s">
        <v>0</v>
      </c>
    </row>
    <row r="13" spans="1:10" x14ac:dyDescent="0.2">
      <c r="E13" s="3" t="s">
        <v>14</v>
      </c>
      <c r="F13" s="3">
        <f>SUM(F3:F4)</f>
        <v>530.91</v>
      </c>
    </row>
    <row r="14" spans="1:10" x14ac:dyDescent="0.2">
      <c r="E14" s="3" t="s">
        <v>15</v>
      </c>
      <c r="F14" s="4">
        <f>SUM(F2)</f>
        <v>675</v>
      </c>
    </row>
    <row r="15" spans="1:10" x14ac:dyDescent="0.2">
      <c r="E15" t="s">
        <v>22</v>
      </c>
      <c r="F15">
        <f>SUM(F14-F13)</f>
        <v>144.09000000000003</v>
      </c>
      <c r="G15" t="s">
        <v>21</v>
      </c>
    </row>
    <row r="18" spans="5:8" x14ac:dyDescent="0.2">
      <c r="E18" t="s">
        <v>18</v>
      </c>
      <c r="F18" t="s">
        <v>23</v>
      </c>
      <c r="G18" t="s">
        <v>24</v>
      </c>
      <c r="H18" t="s">
        <v>28</v>
      </c>
    </row>
    <row r="19" spans="5:8" x14ac:dyDescent="0.2">
      <c r="E19" t="s">
        <v>16</v>
      </c>
      <c r="F19">
        <v>613.19999999999993</v>
      </c>
      <c r="G19" s="5">
        <v>0.82</v>
      </c>
      <c r="H19">
        <f>Tabelle5[[#This Row],[Spalte2]]*4</f>
        <v>2452.7999999999997</v>
      </c>
    </row>
    <row r="20" spans="5:8" x14ac:dyDescent="0.2">
      <c r="E20" t="s">
        <v>17</v>
      </c>
      <c r="F20">
        <v>673.02439024390242</v>
      </c>
      <c r="G20" s="5">
        <v>0.9</v>
      </c>
      <c r="H20">
        <f>Tabelle5[[#This Row],[Spalte2]]*4</f>
        <v>2692.0975609756097</v>
      </c>
    </row>
    <row r="21" spans="5:8" x14ac:dyDescent="0.2">
      <c r="E21" t="s">
        <v>25</v>
      </c>
      <c r="F21">
        <f>F19-F20</f>
        <v>-59.824390243902485</v>
      </c>
      <c r="H21">
        <f>Tabelle5[[#This Row],[Spalte2]]*4</f>
        <v>-239.29756097560994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D7F247F2F4224287E107C22BDFBA8B" ma:contentTypeVersion="2" ma:contentTypeDescription="Ein neues Dokument erstellen." ma:contentTypeScope="" ma:versionID="5f5347793ff18be2bb761b74c5d26fb4">
  <xsd:schema xmlns:xsd="http://www.w3.org/2001/XMLSchema" xmlns:xs="http://www.w3.org/2001/XMLSchema" xmlns:p="http://schemas.microsoft.com/office/2006/metadata/properties" xmlns:ns2="22f7bf2a-9dee-4926-9263-bdbec68e24c5" targetNamespace="http://schemas.microsoft.com/office/2006/metadata/properties" ma:root="true" ma:fieldsID="63265ccfcf86520de0b242c1142c5e8b" ns2:_="">
    <xsd:import namespace="22f7bf2a-9dee-4926-9263-bdbec68e24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7bf2a-9dee-4926-9263-bdbec68e2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CA7D9-1FB1-45A1-B128-0C00A04DD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7bf2a-9dee-4926-9263-bdbec68e2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8D2C0-D524-4ABA-AC76-D356E5BEB4F8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22f7bf2a-9dee-4926-9263-bdbec68e24c5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E14B3CD-A605-40C7-AEB1-3B716A3BA3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Energiekosten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2020-11-24T07:38:59Z</dcterms:created>
  <dcterms:modified xsi:type="dcterms:W3CDTF">2020-12-01T19:38:40Z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0x0101005FD7F247F2F4224287E107C22BDFBA8B</vt:lpwstr>
  </property>
</Properties>
</file>