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cloos\Desktop\"/>
    </mc:Choice>
  </mc:AlternateContent>
  <xr:revisionPtr revIDLastSave="0" documentId="13_ncr:1_{58E19797-3BF1-416D-971B-3217E2C26386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Planilla" sheetId="1" r:id="rId1"/>
    <sheet name="Totales" sheetId="3" r:id="rId2"/>
    <sheet name="Listas" sheetId="2" r:id="rId3"/>
  </sheets>
  <definedNames>
    <definedName name="_xlnm.Print_Area" localSheetId="0">Planilla!$A:$I</definedName>
    <definedName name="_xlnm.Print_Area" localSheetId="1">Totales!$A$1:$J$18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11" i="3" l="1"/>
  <c r="G3" i="1"/>
  <c r="G5" i="1"/>
  <c r="G9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C11" i="3" l="1"/>
  <c r="E9" i="3"/>
  <c r="E17" i="3"/>
  <c r="E12" i="3"/>
  <c r="C13" i="3"/>
  <c r="E10" i="3"/>
  <c r="E8" i="3"/>
  <c r="C14" i="3"/>
  <c r="E11" i="3"/>
  <c r="C15" i="3"/>
  <c r="E13" i="3"/>
  <c r="C16" i="3"/>
  <c r="E4" i="3"/>
  <c r="C4" i="3"/>
  <c r="C17" i="3"/>
  <c r="E5" i="3"/>
  <c r="C6" i="3"/>
  <c r="E6" i="3"/>
  <c r="E14" i="3"/>
  <c r="E16" i="3"/>
  <c r="C9" i="3"/>
  <c r="E7" i="3"/>
  <c r="E15" i="3"/>
  <c r="C10" i="3"/>
  <c r="C7" i="3"/>
  <c r="C5" i="3"/>
  <c r="C8" i="3"/>
  <c r="I7" i="3"/>
  <c r="I8" i="3"/>
  <c r="K14" i="3" s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I3" i="3"/>
  <c r="I13" i="3" s="1"/>
  <c r="D14" i="3"/>
  <c r="D15" i="3"/>
  <c r="D16" i="3"/>
  <c r="D17" i="3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D4" i="3"/>
  <c r="D13" i="3"/>
  <c r="G216" i="1"/>
  <c r="G217" i="1"/>
  <c r="G218" i="1"/>
  <c r="G219" i="1"/>
  <c r="G220" i="1"/>
  <c r="D5" i="3"/>
  <c r="D6" i="3"/>
  <c r="D7" i="3"/>
  <c r="D8" i="3"/>
  <c r="D9" i="3"/>
  <c r="D10" i="3"/>
  <c r="D11" i="3"/>
  <c r="D12" i="3"/>
  <c r="I12" i="3" l="1"/>
  <c r="F16" i="3"/>
  <c r="F14" i="3"/>
  <c r="F15" i="3"/>
  <c r="F17" i="3"/>
  <c r="I2" i="3"/>
  <c r="I4" i="3" s="1"/>
  <c r="F13" i="3"/>
  <c r="F7" i="3"/>
  <c r="F10" i="3"/>
  <c r="F11" i="3"/>
  <c r="F12" i="3"/>
  <c r="I6" i="3"/>
  <c r="F5" i="3"/>
  <c r="F8" i="3"/>
  <c r="F9" i="3"/>
  <c r="F4" i="3" l="1"/>
  <c r="F6" i="3"/>
  <c r="F18" i="3" l="1"/>
  <c r="J12" i="3" s="1"/>
  <c r="I14" i="3"/>
  <c r="J11" i="3"/>
  <c r="J14" i="3" l="1"/>
</calcChain>
</file>

<file path=xl/sharedStrings.xml><?xml version="1.0" encoding="utf-8"?>
<sst xmlns="http://schemas.openxmlformats.org/spreadsheetml/2006/main" count="291" uniqueCount="101">
  <si>
    <t>HORA</t>
  </si>
  <si>
    <t>TIPO</t>
  </si>
  <si>
    <t>hs.</t>
  </si>
  <si>
    <t>CLIENTE</t>
  </si>
  <si>
    <t>PROFE</t>
  </si>
  <si>
    <t>DEBE</t>
  </si>
  <si>
    <t>ABONO</t>
  </si>
  <si>
    <t>ALQ W</t>
  </si>
  <si>
    <t>ALQ SUP</t>
  </si>
  <si>
    <t>ALQ KY 2</t>
  </si>
  <si>
    <t>ALQ KY 1</t>
  </si>
  <si>
    <t>N</t>
  </si>
  <si>
    <t>DEBITO</t>
  </si>
  <si>
    <t>D</t>
  </si>
  <si>
    <t>-</t>
  </si>
  <si>
    <t>TOTAL CAJA</t>
  </si>
  <si>
    <t>TOTAL DEBITO</t>
  </si>
  <si>
    <t>TOTAL BRUTO</t>
  </si>
  <si>
    <t>FLOR</t>
  </si>
  <si>
    <t>PAU</t>
  </si>
  <si>
    <t>NICO</t>
  </si>
  <si>
    <t>BENJA</t>
  </si>
  <si>
    <t>LUIS</t>
  </si>
  <si>
    <t>PROFES</t>
  </si>
  <si>
    <t>TOTAL PROFES</t>
  </si>
  <si>
    <t>TIEMPO</t>
  </si>
  <si>
    <t>OMBU</t>
  </si>
  <si>
    <t>TOTAL ALQUILERES</t>
  </si>
  <si>
    <t>TOTAL CLASES</t>
  </si>
  <si>
    <t>TOTALES</t>
  </si>
  <si>
    <t>ALQUILERES</t>
  </si>
  <si>
    <t>CLASES</t>
  </si>
  <si>
    <t>RAMI</t>
  </si>
  <si>
    <t>CLARI</t>
  </si>
  <si>
    <t>KITE</t>
  </si>
  <si>
    <t>WIND</t>
  </si>
  <si>
    <t>TOTAL</t>
  </si>
  <si>
    <t>E.N.</t>
  </si>
  <si>
    <t>G</t>
  </si>
  <si>
    <t>C W INDIVIDUAL</t>
  </si>
  <si>
    <t>C W COMPARTIDA</t>
  </si>
  <si>
    <t>C K INDIVIDUAL</t>
  </si>
  <si>
    <t>C K COMPARTIDA</t>
  </si>
  <si>
    <t>CHIVI</t>
  </si>
  <si>
    <t>C K 1</t>
  </si>
  <si>
    <t>C K 2</t>
  </si>
  <si>
    <t>C W 1</t>
  </si>
  <si>
    <t>C W 2</t>
  </si>
  <si>
    <t>ALQ K1</t>
  </si>
  <si>
    <t>ALQ K2</t>
  </si>
  <si>
    <t>ALQ S</t>
  </si>
  <si>
    <t>185 B</t>
  </si>
  <si>
    <t>185 A</t>
  </si>
  <si>
    <t>185 C</t>
  </si>
  <si>
    <t>225 B</t>
  </si>
  <si>
    <t>225 A</t>
  </si>
  <si>
    <t>4.3</t>
  </si>
  <si>
    <t>5.4</t>
  </si>
  <si>
    <t>3.6</t>
  </si>
  <si>
    <t>2.6</t>
  </si>
  <si>
    <t>2.1</t>
  </si>
  <si>
    <t>Mini</t>
  </si>
  <si>
    <t>L2</t>
  </si>
  <si>
    <t>L1</t>
  </si>
  <si>
    <t>M1</t>
  </si>
  <si>
    <t>M2</t>
  </si>
  <si>
    <t>M3</t>
  </si>
  <si>
    <t>W1</t>
  </si>
  <si>
    <t>W2</t>
  </si>
  <si>
    <t>W3</t>
  </si>
  <si>
    <t>MARTU</t>
  </si>
  <si>
    <t>LUCAS</t>
  </si>
  <si>
    <t>SUP 1</t>
  </si>
  <si>
    <t>SUP 2</t>
  </si>
  <si>
    <t>E</t>
  </si>
  <si>
    <t>CAMBIO</t>
  </si>
  <si>
    <t>FECHA</t>
  </si>
  <si>
    <t>TOMI</t>
  </si>
  <si>
    <t>TIAGO</t>
  </si>
  <si>
    <t>SUP COMBO</t>
  </si>
  <si>
    <t>SUP INDIVIDUAL</t>
  </si>
  <si>
    <t>TOTAL SUP</t>
  </si>
  <si>
    <t>C K IND PACK</t>
  </si>
  <si>
    <t>PACK K</t>
  </si>
  <si>
    <t>MARTU G</t>
  </si>
  <si>
    <t>JUAN RODRIGUEZ</t>
  </si>
  <si>
    <t>FERNANDO TAMAGNINI</t>
  </si>
  <si>
    <t>ALEX GODDARD</t>
  </si>
  <si>
    <t>TATIANA HERNANDEZ</t>
  </si>
  <si>
    <t>MARIA FERNANDA</t>
  </si>
  <si>
    <t>DANIEL PITASI</t>
  </si>
  <si>
    <t>GERMAN KUBER</t>
  </si>
  <si>
    <t>COMPA GERMAN KUBER</t>
  </si>
  <si>
    <t>LUPE</t>
  </si>
  <si>
    <t>CARLOS</t>
  </si>
  <si>
    <t>HIJO TAMAGNINI</t>
  </si>
  <si>
    <t>PABLO ISHER</t>
  </si>
  <si>
    <t>SEBASTIAN R</t>
  </si>
  <si>
    <t>CANDELA</t>
  </si>
  <si>
    <t>SANTIAGO</t>
  </si>
  <si>
    <t>MAGGI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</si>
</sst>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rgb="FF9C5700"/>
      <name val="Calibri"/>
      <family val="2"/>
      <scheme val="minor"/>
    </font>
    <font>
      <b/>
      <sz val="11"/>
      <color rgb="FF9C0006"/>
      <name val="Calibri"/>
      <family val="2"/>
      <scheme val="minor"/>
    </font>
    <font>
      <b/>
      <sz val="11"/>
      <color rgb="FF006100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 diagonalUp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</borders>
  <cellStyleXfs count="4">
    <xf numFmtId="0" fontId="0" fillId="0" borderId="0"/>
    <xf numFmtId="0" fontId="4" fillId="2" borderId="0" applyNumberFormat="0" applyBorder="0" applyAlignment="0" applyProtection="0"/>
    <xf numFmtId="0" fontId="5" fillId="3" borderId="0" applyNumberFormat="0" applyBorder="0" applyAlignment="0" applyProtection="0"/>
    <xf numFmtId="0" fontId="6" fillId="4" borderId="0" applyNumberFormat="0" applyBorder="0" applyAlignment="0" applyProtection="0"/>
  </cellStyleXfs>
  <cellXfs count="43">
    <xf numFmtId="0" fontId="0" fillId="0" borderId="0" xfId="0"/>
    <xf numFmtId="0" fontId="2" fillId="0" borderId="0" xfId="0" applyFont="1"/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7" fillId="0" borderId="0" xfId="0" applyFont="1" applyAlignment="1">
      <alignment horizontal="center"/>
    </xf>
    <xf numFmtId="0" fontId="9" fillId="4" borderId="1" xfId="3" applyFont="1" applyBorder="1" applyAlignment="1">
      <alignment horizontal="center" vertical="center"/>
    </xf>
    <xf numFmtId="0" fontId="10" fillId="3" borderId="1" xfId="2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right"/>
    </xf>
    <xf numFmtId="0" fontId="9" fillId="4" borderId="1" xfId="3" applyFont="1" applyBorder="1" applyAlignment="1">
      <alignment horizontal="center"/>
    </xf>
    <xf numFmtId="0" fontId="10" fillId="3" borderId="1" xfId="2" applyFont="1" applyBorder="1" applyAlignment="1">
      <alignment horizontal="center"/>
    </xf>
    <xf numFmtId="0" fontId="11" fillId="2" borderId="1" xfId="1" applyFont="1" applyBorder="1" applyAlignment="1">
      <alignment horizontal="center"/>
    </xf>
    <xf numFmtId="0" fontId="7" fillId="0" borderId="1" xfId="0" applyFont="1" applyBorder="1" applyAlignment="1">
      <alignment horizontal="right"/>
    </xf>
    <xf numFmtId="0" fontId="3" fillId="6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11" fillId="2" borderId="1" xfId="1" applyFont="1" applyBorder="1" applyAlignment="1">
      <alignment horizontal="center" vertical="center"/>
    </xf>
    <xf numFmtId="0" fontId="7" fillId="7" borderId="1" xfId="0" applyFont="1" applyFill="1" applyBorder="1" applyAlignment="1">
      <alignment horizontal="center" vertical="center"/>
    </xf>
    <xf numFmtId="0" fontId="7" fillId="8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2" fillId="0" borderId="0" xfId="0" applyFont="1" applyAlignment="1">
      <alignment vertical="center"/>
    </xf>
    <xf numFmtId="0" fontId="8" fillId="0" borderId="2" xfId="0" applyFont="1" applyBorder="1" applyAlignment="1">
      <alignment horizontal="center"/>
    </xf>
    <xf numFmtId="0" fontId="8" fillId="0" borderId="0" xfId="0" applyFont="1" applyAlignment="1">
      <alignment horizontal="right" vertical="center"/>
    </xf>
    <xf numFmtId="0" fontId="7" fillId="0" borderId="1" xfId="0" applyFont="1" applyBorder="1" applyAlignment="1">
      <alignment horizontal="right" vertical="center"/>
    </xf>
    <xf numFmtId="0" fontId="8" fillId="9" borderId="1" xfId="0" applyFont="1" applyFill="1" applyBorder="1" applyAlignment="1">
      <alignment horizontal="center"/>
    </xf>
    <xf numFmtId="0" fontId="8" fillId="9" borderId="1" xfId="0" applyFont="1" applyFill="1" applyBorder="1" applyAlignment="1">
      <alignment horizontal="right" vertical="center"/>
    </xf>
    <xf numFmtId="0" fontId="8" fillId="10" borderId="1" xfId="0" applyFont="1" applyFill="1" applyBorder="1" applyAlignment="1">
      <alignment vertical="center"/>
    </xf>
    <xf numFmtId="0" fontId="7" fillId="0" borderId="0" xfId="0" applyFont="1" applyAlignment="1">
      <alignment horizontal="center" vertical="center"/>
    </xf>
    <xf numFmtId="0" fontId="13" fillId="0" borderId="0" xfId="0" applyFont="1"/>
    <xf numFmtId="0" fontId="5" fillId="3" borderId="4" xfId="2" applyBorder="1" applyAlignment="1">
      <alignment horizontal="center" vertical="center"/>
    </xf>
    <xf numFmtId="0" fontId="7" fillId="0" borderId="0" xfId="0" applyFont="1" applyAlignment="1">
      <alignment horizontal="right"/>
    </xf>
    <xf numFmtId="0" fontId="8" fillId="10" borderId="3" xfId="0" applyFont="1" applyFill="1" applyBorder="1" applyAlignment="1">
      <alignment vertical="center"/>
    </xf>
    <xf numFmtId="0" fontId="2" fillId="0" borderId="1" xfId="0" applyFont="1" applyBorder="1"/>
    <xf numFmtId="0" fontId="0" fillId="0" borderId="1" xfId="0" applyBorder="1"/>
    <xf numFmtId="0" fontId="1" fillId="0" borderId="0" xfId="0" applyFont="1"/>
    <xf numFmtId="20" fontId="2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3" fillId="6" borderId="1" xfId="0" applyFont="1" applyFill="1" applyBorder="1" applyAlignment="1">
      <alignment horizontal="center" vertical="center"/>
    </xf>
    <xf numFmtId="0" fontId="8" fillId="5" borderId="1" xfId="0" applyFont="1" applyFill="1" applyBorder="1" applyAlignment="1">
      <alignment horizontal="center"/>
    </xf>
    <xf numFmtId="0" fontId="8" fillId="10" borderId="3" xfId="0" applyFont="1" applyFill="1" applyBorder="1" applyAlignment="1">
      <alignment horizontal="center" vertical="center"/>
    </xf>
  </cellXfs>
  <cellStyles count="4">
    <cellStyle name="Bad" xfId="2" builtinId="27"/>
    <cellStyle name="Good" xfId="1" builtinId="26"/>
    <cellStyle name="Neutral" xfId="3" builtinId="28"/>
    <cellStyle name="Normal" xfId="0" builtinId="0"/>
  </cellStyles>
  <dxfs count="1">
    <dxf>
      <font>
        <color theme="0" tint="-0.14996795556505021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K220"/>
  <sheetViews>
    <sheetView tabSelected="1" workbookViewId="0">
      <selection activeCell="L13" sqref="L13"/>
    </sheetView>
  </sheetViews>
  <sheetFormatPr defaultColWidth="8.77734375" defaultRowHeight="14.4" x14ac:dyDescent="0.3"/>
  <cols>
    <col min="1" max="1" width="8.77734375" style="16"/>
    <col min="2" max="2" width="6.109375" style="16" customWidth="1"/>
    <col min="3" max="3" width="4.44140625" style="17" customWidth="1"/>
    <col min="4" max="4" width="21.109375" style="16" customWidth="1"/>
    <col min="5" max="5" width="35.44140625" style="16" customWidth="1"/>
    <col min="6" max="6" width="16.44140625" style="16" customWidth="1"/>
    <col min="7" max="7" width="12.33203125" style="16" customWidth="1"/>
    <col min="8" max="8" width="10.33203125" style="16" customWidth="1"/>
    <col min="9" max="9" width="8.33203125" style="16" customWidth="1"/>
    <col min="10" max="10" width="8.77734375" style="35" customWidth="1"/>
    <col min="11" max="11" width="11.33203125" bestFit="1" customWidth="1"/>
  </cols>
  <sheetData>
    <row r="1" spans="1:11" s="2" customFormat="1" ht="18" x14ac:dyDescent="0.3">
      <c r="A1" s="13" t="s">
        <v>0</v>
      </c>
      <c r="B1" s="40" t="s">
        <v>25</v>
      </c>
      <c r="C1" s="40"/>
      <c r="D1" s="13" t="s">
        <v>1</v>
      </c>
      <c r="E1" s="13" t="s">
        <v>3</v>
      </c>
      <c r="F1" s="13" t="s">
        <v>4</v>
      </c>
      <c r="G1" s="13" t="s">
        <v>5</v>
      </c>
      <c r="H1" s="13" t="s">
        <v>6</v>
      </c>
      <c r="I1" s="13" t="s">
        <v>13</v>
      </c>
      <c r="J1" s="13" t="s">
        <v>76</v>
      </c>
    </row>
    <row r="2" spans="1:11" s="1" customFormat="1" ht="15.6" x14ac:dyDescent="0.3">
      <c r="A2" s="14">
        <v>1230</v>
      </c>
      <c r="B2" s="14">
        <v>1</v>
      </c>
      <c r="C2" s="15" t="s">
        <v>2</v>
      </c>
      <c r="D2" s="14" t="s">
        <v>41</v>
      </c>
      <c r="E2" s="14" t="s">
        <v>85</v>
      </c>
      <c r="F2" s="14" t="s">
        <v>32</v>
      </c>
      <c r="G2" s="14">
        <v>10000</v>
      </c>
      <c r="H2" s="14" t="s">
        <v>13</v>
      </c>
      <c r="I2" s="14"/>
      <c r="J2" s="34"/>
    </row>
    <row r="3" spans="1:11" s="1" customFormat="1" ht="15.6" x14ac:dyDescent="0.3">
      <c r="A3" s="14">
        <v>1540</v>
      </c>
      <c r="B3" s="14">
        <v>1</v>
      </c>
      <c r="C3" s="15" t="s">
        <v>2</v>
      </c>
      <c r="D3" s="38" t="s">
        <v>42</v>
      </c>
      <c r="E3" s="14" t="s">
        <v>86</v>
      </c>
      <c r="F3" s="14" t="s">
        <v>32</v>
      </c>
      <c r="G3" s="14">
        <f>IF(D3="SUP INDIVIDUAL",B3*Listas!D$9,IF(D3="C K INDIVIDUAL",B3*Listas!D$1,IF(D3="C W INDIVIDUAL",B3*Listas!D$3,IF(D3="C W COMPARTIDA",B3*Listas!D$4,IF(D3="C K COMPARTIDA",B3*Listas!D$2,IF(D3="ALQ KY 2",B3*Listas!D$7,IF(D3="ALQ KY 1",B3*Listas!D$6,IF(D3="ALQ W",B3*Listas!D$5,IF(D3="ALQ SUP",B3*Listas!D$8,IF(D3="SUP COMBO",B3*Listas!D$10,IF(D3="C K IND PACK",B3*Listas!D$11,"")))))))))))</f>
        <v>5500</v>
      </c>
      <c r="H3" s="14" t="s">
        <v>13</v>
      </c>
      <c r="I3" s="14"/>
      <c r="J3" s="34"/>
      <c r="K3" s="36"/>
    </row>
    <row r="4" spans="1:11" s="1" customFormat="1" ht="15.6" x14ac:dyDescent="0.3">
      <c r="A4" s="14">
        <v>1540</v>
      </c>
      <c r="B4" s="14">
        <v>1</v>
      </c>
      <c r="C4" s="39" t="s">
        <v>2</v>
      </c>
      <c r="D4" s="38" t="s">
        <v>42</v>
      </c>
      <c r="E4" s="38" t="s">
        <v>95</v>
      </c>
      <c r="F4" s="38" t="s">
        <v>32</v>
      </c>
      <c r="G4" s="14">
        <v>5500</v>
      </c>
      <c r="H4" s="38" t="s">
        <v>13</v>
      </c>
      <c r="I4" s="14"/>
      <c r="J4" s="34"/>
      <c r="K4" s="36"/>
    </row>
    <row r="5" spans="1:11" s="1" customFormat="1" ht="15.6" x14ac:dyDescent="0.3">
      <c r="A5" s="14">
        <v>1330</v>
      </c>
      <c r="B5" s="14">
        <v>1</v>
      </c>
      <c r="C5" s="15" t="s">
        <v>2</v>
      </c>
      <c r="D5" s="14" t="s">
        <v>41</v>
      </c>
      <c r="E5" s="14" t="s">
        <v>87</v>
      </c>
      <c r="F5" s="14" t="s">
        <v>18</v>
      </c>
      <c r="G5" s="14">
        <f>IF(D5="SUP INDIVIDUAL",B5*Listas!D$9,IF(D5="C K INDIVIDUAL",B5*Listas!D$1,IF(D5="C W INDIVIDUAL",B5*Listas!D$3,IF(D5="C W COMPARTIDA",B5*Listas!D$4,IF(D5="C K COMPARTIDA",B5*Listas!D$2,IF(D5="ALQ KY 2",B5*Listas!D$7,IF(D5="ALQ KY 1",B5*Listas!D$6,IF(D5="ALQ W",B5*Listas!D$5,IF(D5="ALQ SUP",B5*Listas!D$8,IF(D5="SUP COMBO",B5*Listas!D$10,IF(D5="C K IND PACK",B5*Listas!D$11,"")))))))))))</f>
        <v>9000</v>
      </c>
      <c r="H5" s="14" t="s">
        <v>74</v>
      </c>
      <c r="I5" s="14"/>
      <c r="J5" s="34"/>
      <c r="K5" s="36"/>
    </row>
    <row r="6" spans="1:11" s="1" customFormat="1" ht="15.6" x14ac:dyDescent="0.3">
      <c r="A6" s="14">
        <v>1430</v>
      </c>
      <c r="B6" s="14">
        <v>1</v>
      </c>
      <c r="C6" s="15" t="s">
        <v>2</v>
      </c>
      <c r="D6" s="14" t="s">
        <v>42</v>
      </c>
      <c r="E6" s="38" t="s">
        <v>94</v>
      </c>
      <c r="F6" s="38" t="s">
        <v>33</v>
      </c>
      <c r="G6" s="14">
        <v>6000</v>
      </c>
      <c r="H6" s="14" t="s">
        <v>74</v>
      </c>
      <c r="I6" s="14"/>
      <c r="J6" s="34"/>
      <c r="K6" s="36"/>
    </row>
    <row r="7" spans="1:11" s="1" customFormat="1" ht="15.6" x14ac:dyDescent="0.3">
      <c r="A7" s="14">
        <v>1400</v>
      </c>
      <c r="B7" s="14">
        <v>1</v>
      </c>
      <c r="C7" s="15" t="s">
        <v>2</v>
      </c>
      <c r="D7" s="14" t="s">
        <v>42</v>
      </c>
      <c r="E7" s="14" t="s">
        <v>88</v>
      </c>
      <c r="F7" s="14" t="s">
        <v>33</v>
      </c>
      <c r="G7" s="14">
        <v>6000</v>
      </c>
      <c r="H7" s="14" t="s">
        <v>74</v>
      </c>
      <c r="I7" s="14"/>
      <c r="J7" s="34"/>
      <c r="K7" s="36"/>
    </row>
    <row r="8" spans="1:11" s="1" customFormat="1" ht="15.6" x14ac:dyDescent="0.3">
      <c r="A8" s="14">
        <v>1430</v>
      </c>
      <c r="B8" s="14">
        <v>1</v>
      </c>
      <c r="C8" s="15" t="s">
        <v>2</v>
      </c>
      <c r="D8" s="14" t="s">
        <v>41</v>
      </c>
      <c r="E8" s="14" t="s">
        <v>89</v>
      </c>
      <c r="F8" s="14" t="s">
        <v>18</v>
      </c>
      <c r="G8" s="14">
        <v>10000</v>
      </c>
      <c r="H8" s="14" t="s">
        <v>74</v>
      </c>
      <c r="I8" s="14"/>
      <c r="J8" s="34"/>
      <c r="K8" s="36"/>
    </row>
    <row r="9" spans="1:11" s="1" customFormat="1" ht="15.6" x14ac:dyDescent="0.3">
      <c r="A9" s="14">
        <v>1440</v>
      </c>
      <c r="B9" s="14">
        <v>1</v>
      </c>
      <c r="C9" s="15" t="s">
        <v>2</v>
      </c>
      <c r="D9" s="14" t="s">
        <v>41</v>
      </c>
      <c r="E9" s="14" t="s">
        <v>90</v>
      </c>
      <c r="F9" s="14" t="s">
        <v>32</v>
      </c>
      <c r="G9" s="14">
        <f>IF(D9="SUP INDIVIDUAL",B9*Listas!D$9,IF(D9="C K INDIVIDUAL",B9*Listas!D$1,IF(D9="C W INDIVIDUAL",B9*Listas!D$3,IF(D9="C W COMPARTIDA",B9*Listas!D$4,IF(D9="C K COMPARTIDA",B9*Listas!D$2,IF(D9="ALQ KY 2",B9*Listas!D$7,IF(D9="ALQ KY 1",B9*Listas!D$6,IF(D9="ALQ W",B9*Listas!D$5,IF(D9="ALQ SUP",B9*Listas!D$8,IF(D9="SUP COMBO",B9*Listas!D$10,IF(D9="C K IND PACK",B9*Listas!D$11,"")))))))))))</f>
        <v>9000</v>
      </c>
      <c r="H9" s="14" t="s">
        <v>74</v>
      </c>
      <c r="I9" s="14"/>
      <c r="J9" s="34"/>
      <c r="K9" s="36"/>
    </row>
    <row r="10" spans="1:11" s="1" customFormat="1" ht="15.6" x14ac:dyDescent="0.3">
      <c r="A10" s="14">
        <v>1500</v>
      </c>
      <c r="B10" s="14">
        <v>1</v>
      </c>
      <c r="C10" s="15" t="s">
        <v>2</v>
      </c>
      <c r="D10" s="14" t="s">
        <v>42</v>
      </c>
      <c r="E10" s="14" t="s">
        <v>91</v>
      </c>
      <c r="F10" s="14" t="s">
        <v>33</v>
      </c>
      <c r="G10" s="14">
        <v>6000</v>
      </c>
      <c r="H10" s="14" t="s">
        <v>74</v>
      </c>
      <c r="I10" s="14"/>
      <c r="J10" s="34"/>
      <c r="K10" s="36"/>
    </row>
    <row r="11" spans="1:11" s="1" customFormat="1" ht="15.6" x14ac:dyDescent="0.3">
      <c r="A11" s="14">
        <v>1500</v>
      </c>
      <c r="B11" s="14">
        <v>1</v>
      </c>
      <c r="C11" s="15" t="s">
        <v>2</v>
      </c>
      <c r="D11" s="14" t="s">
        <v>42</v>
      </c>
      <c r="E11" s="14" t="s">
        <v>92</v>
      </c>
      <c r="F11" s="14" t="s">
        <v>33</v>
      </c>
      <c r="G11" s="14">
        <v>6000</v>
      </c>
      <c r="H11" s="14" t="s">
        <v>74</v>
      </c>
      <c r="I11" s="14"/>
      <c r="J11" s="34"/>
      <c r="K11" s="36"/>
    </row>
    <row r="12" spans="1:11" s="1" customFormat="1" ht="15.6" x14ac:dyDescent="0.3">
      <c r="A12" s="37">
        <v>0.54166666666666663</v>
      </c>
      <c r="B12" s="14">
        <v>1</v>
      </c>
      <c r="C12" s="15" t="s">
        <v>2</v>
      </c>
      <c r="D12" s="14" t="s">
        <v>8</v>
      </c>
      <c r="E12" s="38" t="s">
        <v>93</v>
      </c>
      <c r="F12" s="14" t="s">
        <v>14</v>
      </c>
      <c r="G12" s="14">
        <f>IF(D12="SUP INDIVIDUAL",B12*Listas!D$9,IF(D12="C K INDIVIDUAL",B12*Listas!D$1,IF(D12="C W INDIVIDUAL",B12*Listas!D$3,IF(D12="C W COMPARTIDA",B12*Listas!D$4,IF(D12="C K COMPARTIDA",B12*Listas!D$2,IF(D12="ALQ KY 2",B12*Listas!D$7,IF(D12="ALQ KY 1",B12*Listas!D$6,IF(D12="ALQ W",B12*Listas!D$5,IF(D12="ALQ SUP",B12*Listas!D$8,IF(D12="SUP COMBO",B12*Listas!D$10,IF(D12="C K IND PACK",B12*Listas!D$11,"")))))))))))</f>
        <v>2400</v>
      </c>
      <c r="H12" s="14" t="s">
        <v>74</v>
      </c>
      <c r="I12" s="14"/>
      <c r="J12" s="34"/>
    </row>
    <row r="13" spans="1:11" s="1" customFormat="1" ht="15.6" x14ac:dyDescent="0.3">
      <c r="A13" s="37">
        <v>0.63888888888888895</v>
      </c>
      <c r="B13" s="38">
        <v>1.5</v>
      </c>
      <c r="C13" s="15" t="s">
        <v>2</v>
      </c>
      <c r="D13" s="14" t="s">
        <v>7</v>
      </c>
      <c r="E13" s="38" t="s">
        <v>96</v>
      </c>
      <c r="F13" s="14" t="s">
        <v>14</v>
      </c>
      <c r="G13" s="14">
        <f>IF(D13="SUP INDIVIDUAL",B13*Listas!D$9,IF(D13="C K INDIVIDUAL",B13*Listas!D$1,IF(D13="C W INDIVIDUAL",B13*Listas!D$3,IF(D13="C W COMPARTIDA",B13*Listas!D$4,IF(D13="C K COMPARTIDA",B13*Listas!D$2,IF(D13="ALQ KY 2",B13*Listas!D$7,IF(D13="ALQ KY 1",B13*Listas!D$6,IF(D13="ALQ W",B13*Listas!D$5,IF(D13="ALQ SUP",B13*Listas!D$8,IF(D13="SUP COMBO",B13*Listas!D$10,IF(D13="C K IND PACK",B13*Listas!D$11,"")))))))))))</f>
        <v>4500</v>
      </c>
      <c r="H13" s="14" t="s">
        <v>74</v>
      </c>
      <c r="I13" s="14"/>
      <c r="J13" s="34"/>
      <c r="K13" s="36"/>
    </row>
    <row r="14" spans="1:11" s="1" customFormat="1" ht="15.6" x14ac:dyDescent="0.3">
      <c r="A14" s="37">
        <v>0.67361111111111116</v>
      </c>
      <c r="B14" s="14">
        <v>1</v>
      </c>
      <c r="C14" s="15" t="s">
        <v>2</v>
      </c>
      <c r="D14" s="14" t="s">
        <v>42</v>
      </c>
      <c r="E14" s="38" t="s">
        <v>97</v>
      </c>
      <c r="F14" s="14" t="s">
        <v>20</v>
      </c>
      <c r="G14" s="14">
        <f>IF(D14="SUP INDIVIDUAL",B14*Listas!D$9,IF(D14="C K INDIVIDUAL",B14*Listas!D$1,IF(D14="C W INDIVIDUAL",B14*Listas!D$3,IF(D14="C W COMPARTIDA",B14*Listas!D$4,IF(D14="C K COMPARTIDA",B14*Listas!D$2,IF(D14="ALQ KY 2",B14*Listas!D$7,IF(D14="ALQ KY 1",B14*Listas!D$6,IF(D14="ALQ W",B14*Listas!D$5,IF(D14="ALQ SUP",B14*Listas!D$8,IF(D14="SUP COMBO",B14*Listas!D$10,IF(D14="C K IND PACK",B14*Listas!D$11,"")))))))))))</f>
        <v>5500</v>
      </c>
      <c r="H14" s="14" t="s">
        <v>13</v>
      </c>
      <c r="I14" s="14"/>
      <c r="J14" s="34"/>
      <c r="K14" s="36"/>
    </row>
    <row r="15" spans="1:11" s="1" customFormat="1" ht="15.6" x14ac:dyDescent="0.3">
      <c r="A15" s="37">
        <v>0.67361111111111116</v>
      </c>
      <c r="B15" s="14">
        <v>1</v>
      </c>
      <c r="C15" s="15" t="s">
        <v>2</v>
      </c>
      <c r="D15" s="14" t="s">
        <v>42</v>
      </c>
      <c r="E15" s="38" t="s">
        <v>98</v>
      </c>
      <c r="F15" s="14" t="s">
        <v>20</v>
      </c>
      <c r="G15" s="14">
        <f>IF(D15="SUP INDIVIDUAL",B15*Listas!D$9,IF(D15="C K INDIVIDUAL",B15*Listas!D$1,IF(D15="C W INDIVIDUAL",B15*Listas!D$3,IF(D15="C W COMPARTIDA",B15*Listas!D$4,IF(D15="C K COMPARTIDA",B15*Listas!D$2,IF(D15="ALQ KY 2",B15*Listas!D$7,IF(D15="ALQ KY 1",B15*Listas!D$6,IF(D15="ALQ W",B15*Listas!D$5,IF(D15="ALQ SUP",B15*Listas!D$8,IF(D15="SUP COMBO",B15*Listas!D$10,IF(D15="C K IND PACK",B15*Listas!D$11,"")))))))))))</f>
        <v>5500</v>
      </c>
      <c r="H15" s="14" t="s">
        <v>13</v>
      </c>
      <c r="I15" s="14"/>
      <c r="J15" s="34"/>
      <c r="K15" s="36"/>
    </row>
    <row r="16" spans="1:11" s="1" customFormat="1" ht="15.6" x14ac:dyDescent="0.3">
      <c r="A16" s="37">
        <v>0.70833333333333337</v>
      </c>
      <c r="B16" s="14">
        <v>1</v>
      </c>
      <c r="C16" s="15" t="s">
        <v>2</v>
      </c>
      <c r="D16" s="14" t="s">
        <v>10</v>
      </c>
      <c r="E16" s="38" t="s">
        <v>99</v>
      </c>
      <c r="F16" s="14" t="s">
        <v>14</v>
      </c>
      <c r="G16" s="14">
        <f>IF(D16="SUP INDIVIDUAL",B16*Listas!D$9,IF(D16="C K INDIVIDUAL",B16*Listas!D$1,IF(D16="C W INDIVIDUAL",B16*Listas!D$3,IF(D16="C W COMPARTIDA",B16*Listas!D$4,IF(D16="C K COMPARTIDA",B16*Listas!D$2,IF(D16="ALQ KY 2",B16*Listas!D$7,IF(D16="ALQ KY 1",B16*Listas!D$6,IF(D16="ALQ W",B16*Listas!D$5,IF(D16="ALQ SUP",B16*Listas!D$8,IF(D16="SUP COMBO",B16*Listas!D$10,IF(D16="C K IND PACK",B16*Listas!D$11,"")))))))))))</f>
        <v>1800</v>
      </c>
      <c r="H16" s="14" t="s">
        <v>74</v>
      </c>
      <c r="I16" s="14"/>
      <c r="J16" s="34"/>
    </row>
    <row r="17" spans="1:10" s="1" customFormat="1" ht="15.6" x14ac:dyDescent="0.3">
      <c r="A17" s="37">
        <v>0.70833333333333337</v>
      </c>
      <c r="B17" s="14">
        <v>1</v>
      </c>
      <c r="C17" s="15" t="s">
        <v>2</v>
      </c>
      <c r="D17" s="14" t="s">
        <v>10</v>
      </c>
      <c r="E17" s="38" t="s">
        <v>100</v>
      </c>
      <c r="F17" s="14" t="s">
        <v>14</v>
      </c>
      <c r="G17" s="14">
        <f>IF(D17="SUP INDIVIDUAL",B17*Listas!D$9,IF(D17="C K INDIVIDUAL",B17*Listas!D$1,IF(D17="C W INDIVIDUAL",B17*Listas!D$3,IF(D17="C W COMPARTIDA",B17*Listas!D$4,IF(D17="C K COMPARTIDA",B17*Listas!D$2,IF(D17="ALQ KY 2",B17*Listas!D$7,IF(D17="ALQ KY 1",B17*Listas!D$6,IF(D17="ALQ W",B17*Listas!D$5,IF(D17="ALQ SUP",B17*Listas!D$8,IF(D17="SUP COMBO",B17*Listas!D$10,IF(D17="C K IND PACK",B17*Listas!D$11,"")))))))))))</f>
        <v>1800</v>
      </c>
      <c r="H17" s="14" t="s">
        <v>74</v>
      </c>
      <c r="I17" s="14"/>
      <c r="J17" s="34"/>
    </row>
    <row r="18" spans="1:10" s="1" customFormat="1" ht="15.6" x14ac:dyDescent="0.3">
      <c r="A18" s="14"/>
      <c r="B18" s="14"/>
      <c r="C18" s="15" t="s">
        <v>2</v>
      </c>
      <c r="D18" s="14" t="s">
        <v>11</v>
      </c>
      <c r="E18" s="14"/>
      <c r="F18" s="14" t="s">
        <v>14</v>
      </c>
      <c r="G18" s="14" t="str">
        <f>IF(D18="SUP INDIVIDUAL",B18*Listas!D$9,IF(D18="C K INDIVIDUAL",B18*Listas!D$1,IF(D18="C W INDIVIDUAL",B18*Listas!D$3,IF(D18="C W COMPARTIDA",B18*Listas!D$4,IF(D18="C K COMPARTIDA",B18*Listas!D$2,IF(D18="ALQ KY 2",B18*Listas!D$7,IF(D18="ALQ KY 1",B18*Listas!D$6,IF(D18="ALQ W",B18*Listas!D$5,IF(D18="ALQ SUP",B18*Listas!D$8,IF(D18="SUP COMBO",B18*Listas!D$10,IF(D18="C K IND PACK",B18*Listas!D$11,"")))))))))))</f>
        <v/>
      </c>
      <c r="H18" s="14"/>
      <c r="I18" s="14"/>
      <c r="J18" s="34"/>
    </row>
    <row r="19" spans="1:10" s="1" customFormat="1" ht="15.6" x14ac:dyDescent="0.3">
      <c r="A19" s="14"/>
      <c r="B19" s="14"/>
      <c r="C19" s="15" t="s">
        <v>2</v>
      </c>
      <c r="D19" s="14" t="s">
        <v>11</v>
      </c>
      <c r="E19" s="14"/>
      <c r="F19" s="14" t="s">
        <v>14</v>
      </c>
      <c r="G19" s="14" t="str">
        <f>IF(D19="SUP INDIVIDUAL",B19*Listas!D$9,IF(D19="C K INDIVIDUAL",B19*Listas!D$1,IF(D19="C W INDIVIDUAL",B19*Listas!D$3,IF(D19="C W COMPARTIDA",B19*Listas!D$4,IF(D19="C K COMPARTIDA",B19*Listas!D$2,IF(D19="ALQ KY 2",B19*Listas!D$7,IF(D19="ALQ KY 1",B19*Listas!D$6,IF(D19="ALQ W",B19*Listas!D$5,IF(D19="ALQ SUP",B19*Listas!D$8,IF(D19="SUP COMBO",B19*Listas!D$10,IF(D19="C K IND PACK",B19*Listas!D$11,"")))))))))))</f>
        <v/>
      </c>
      <c r="H19" s="14"/>
      <c r="I19" s="14"/>
      <c r="J19" s="34"/>
    </row>
    <row r="20" spans="1:10" s="1" customFormat="1" ht="15.6" x14ac:dyDescent="0.3">
      <c r="A20" s="14"/>
      <c r="B20" s="14"/>
      <c r="C20" s="15" t="s">
        <v>2</v>
      </c>
      <c r="D20" s="14" t="s">
        <v>11</v>
      </c>
      <c r="E20" s="14"/>
      <c r="F20" s="14" t="s">
        <v>14</v>
      </c>
      <c r="G20" s="14" t="str">
        <f>IF(D20="SUP INDIVIDUAL",B20*Listas!D$9,IF(D20="C K INDIVIDUAL",B20*Listas!D$1,IF(D20="C W INDIVIDUAL",B20*Listas!D$3,IF(D20="C W COMPARTIDA",B20*Listas!D$4,IF(D20="C K COMPARTIDA",B20*Listas!D$2,IF(D20="ALQ KY 2",B20*Listas!D$7,IF(D20="ALQ KY 1",B20*Listas!D$6,IF(D20="ALQ W",B20*Listas!D$5,IF(D20="ALQ SUP",B20*Listas!D$8,IF(D20="SUP COMBO",B20*Listas!D$10,IF(D20="C K IND PACK",B20*Listas!D$11,"")))))))))))</f>
        <v/>
      </c>
      <c r="H20" s="14"/>
      <c r="I20" s="14"/>
      <c r="J20" s="34"/>
    </row>
    <row r="21" spans="1:10" s="1" customFormat="1" ht="15.6" x14ac:dyDescent="0.3">
      <c r="A21" s="14"/>
      <c r="B21" s="14"/>
      <c r="C21" s="15" t="s">
        <v>2</v>
      </c>
      <c r="D21" s="14" t="s">
        <v>11</v>
      </c>
      <c r="E21" s="14"/>
      <c r="F21" s="14" t="s">
        <v>14</v>
      </c>
      <c r="G21" s="14" t="str">
        <f>IF(D21="SUP INDIVIDUAL",B21*Listas!D$9,IF(D21="C K INDIVIDUAL",B21*Listas!D$1,IF(D21="C W INDIVIDUAL",B21*Listas!D$3,IF(D21="C W COMPARTIDA",B21*Listas!D$4,IF(D21="C K COMPARTIDA",B21*Listas!D$2,IF(D21="ALQ KY 2",B21*Listas!D$7,IF(D21="ALQ KY 1",B21*Listas!D$6,IF(D21="ALQ W",B21*Listas!D$5,IF(D21="ALQ SUP",B21*Listas!D$8,IF(D21="SUP COMBO",B21*Listas!D$10,IF(D21="C K IND PACK",B21*Listas!D$11,"")))))))))))</f>
        <v/>
      </c>
      <c r="H21" s="14"/>
      <c r="I21" s="14"/>
      <c r="J21" s="34"/>
    </row>
    <row r="22" spans="1:10" s="1" customFormat="1" ht="15.6" x14ac:dyDescent="0.3">
      <c r="A22" s="14"/>
      <c r="B22" s="14"/>
      <c r="C22" s="15" t="s">
        <v>2</v>
      </c>
      <c r="D22" s="14" t="s">
        <v>11</v>
      </c>
      <c r="E22" s="14"/>
      <c r="F22" s="14" t="s">
        <v>14</v>
      </c>
      <c r="G22" s="14" t="str">
        <f>IF(D22="SUP INDIVIDUAL",B22*Listas!D$9,IF(D22="C K INDIVIDUAL",B22*Listas!D$1,IF(D22="C W INDIVIDUAL",B22*Listas!D$3,IF(D22="C W COMPARTIDA",B22*Listas!D$4,IF(D22="C K COMPARTIDA",B22*Listas!D$2,IF(D22="ALQ KY 2",B22*Listas!D$7,IF(D22="ALQ KY 1",B22*Listas!D$6,IF(D22="ALQ W",B22*Listas!D$5,IF(D22="ALQ SUP",B22*Listas!D$8,IF(D22="SUP COMBO",B22*Listas!D$10,IF(D22="C K IND PACK",B22*Listas!D$11,"")))))))))))</f>
        <v/>
      </c>
      <c r="H22" s="14"/>
      <c r="I22" s="14"/>
      <c r="J22" s="34"/>
    </row>
    <row r="23" spans="1:10" s="1" customFormat="1" ht="15.6" x14ac:dyDescent="0.3">
      <c r="A23" s="14"/>
      <c r="B23" s="14"/>
      <c r="C23" s="15" t="s">
        <v>2</v>
      </c>
      <c r="D23" s="14" t="s">
        <v>11</v>
      </c>
      <c r="E23" s="14"/>
      <c r="F23" s="14" t="s">
        <v>14</v>
      </c>
      <c r="G23" s="14" t="str">
        <f>IF(D23="SUP INDIVIDUAL",B23*Listas!D$9,IF(D23="C K INDIVIDUAL",B23*Listas!D$1,IF(D23="C W INDIVIDUAL",B23*Listas!D$3,IF(D23="C W COMPARTIDA",B23*Listas!D$4,IF(D23="C K COMPARTIDA",B23*Listas!D$2,IF(D23="ALQ KY 2",B23*Listas!D$7,IF(D23="ALQ KY 1",B23*Listas!D$6,IF(D23="ALQ W",B23*Listas!D$5,IF(D23="ALQ SUP",B23*Listas!D$8,IF(D23="SUP COMBO",B23*Listas!D$10,IF(D23="C K IND PACK",B23*Listas!D$11,"")))))))))))</f>
        <v/>
      </c>
      <c r="H23" s="14"/>
      <c r="I23" s="14"/>
      <c r="J23" s="34"/>
    </row>
    <row r="24" spans="1:10" s="1" customFormat="1" ht="15.6" x14ac:dyDescent="0.3">
      <c r="A24" s="14"/>
      <c r="B24" s="14"/>
      <c r="C24" s="15" t="s">
        <v>2</v>
      </c>
      <c r="D24" s="14" t="s">
        <v>11</v>
      </c>
      <c r="E24" s="14"/>
      <c r="F24" s="14" t="s">
        <v>14</v>
      </c>
      <c r="G24" s="14" t="str">
        <f>IF(D24="SUP INDIVIDUAL",B24*Listas!D$9,IF(D24="C K INDIVIDUAL",B24*Listas!D$1,IF(D24="C W INDIVIDUAL",B24*Listas!D$3,IF(D24="C W COMPARTIDA",B24*Listas!D$4,IF(D24="C K COMPARTIDA",B24*Listas!D$2,IF(D24="ALQ KY 2",B24*Listas!D$7,IF(D24="ALQ KY 1",B24*Listas!D$6,IF(D24="ALQ W",B24*Listas!D$5,IF(D24="ALQ SUP",B24*Listas!D$8,IF(D24="SUP COMBO",B24*Listas!D$10,IF(D24="C K IND PACK",B24*Listas!D$11,"")))))))))))</f>
        <v/>
      </c>
      <c r="H24" s="14"/>
      <c r="I24" s="14"/>
      <c r="J24" s="34"/>
    </row>
    <row r="25" spans="1:10" s="1" customFormat="1" ht="15.6" x14ac:dyDescent="0.3">
      <c r="A25" s="14"/>
      <c r="B25" s="14"/>
      <c r="C25" s="15" t="s">
        <v>2</v>
      </c>
      <c r="D25" s="14" t="s">
        <v>11</v>
      </c>
      <c r="E25" s="14"/>
      <c r="F25" s="14" t="s">
        <v>14</v>
      </c>
      <c r="G25" s="14" t="str">
        <f>IF(D25="SUP INDIVIDUAL",B25*Listas!D$9,IF(D25="C K INDIVIDUAL",B25*Listas!D$1,IF(D25="C W INDIVIDUAL",B25*Listas!D$3,IF(D25="C W COMPARTIDA",B25*Listas!D$4,IF(D25="C K COMPARTIDA",B25*Listas!D$2,IF(D25="ALQ KY 2",B25*Listas!D$7,IF(D25="ALQ KY 1",B25*Listas!D$6,IF(D25="ALQ W",B25*Listas!D$5,IF(D25="ALQ SUP",B25*Listas!D$8,IF(D25="SUP COMBO",B25*Listas!D$10,IF(D25="C K IND PACK",B25*Listas!D$11,"")))))))))))</f>
        <v/>
      </c>
      <c r="H25" s="14"/>
      <c r="I25" s="14"/>
      <c r="J25" s="34"/>
    </row>
    <row r="26" spans="1:10" s="1" customFormat="1" ht="15.6" x14ac:dyDescent="0.3">
      <c r="A26" s="14"/>
      <c r="B26" s="14"/>
      <c r="C26" s="15" t="s">
        <v>2</v>
      </c>
      <c r="D26" s="14" t="s">
        <v>11</v>
      </c>
      <c r="E26" s="14"/>
      <c r="F26" s="14" t="s">
        <v>14</v>
      </c>
      <c r="G26" s="14" t="str">
        <f>IF(D26="SUP INDIVIDUAL",B26*Listas!D$9,IF(D26="C K INDIVIDUAL",B26*Listas!D$1,IF(D26="C W INDIVIDUAL",B26*Listas!D$3,IF(D26="C W COMPARTIDA",B26*Listas!D$4,IF(D26="C K COMPARTIDA",B26*Listas!D$2,IF(D26="ALQ KY 2",B26*Listas!D$7,IF(D26="ALQ KY 1",B26*Listas!D$6,IF(D26="ALQ W",B26*Listas!D$5,IF(D26="ALQ SUP",B26*Listas!D$8,IF(D26="SUP COMBO",B26*Listas!D$10,IF(D26="C K IND PACK",B26*Listas!D$11,"")))))))))))</f>
        <v/>
      </c>
      <c r="H26" s="14"/>
      <c r="I26" s="14"/>
      <c r="J26" s="34"/>
    </row>
    <row r="27" spans="1:10" s="1" customFormat="1" ht="15.6" x14ac:dyDescent="0.3">
      <c r="A27" s="14"/>
      <c r="B27" s="14"/>
      <c r="C27" s="15" t="s">
        <v>2</v>
      </c>
      <c r="D27" s="14" t="s">
        <v>11</v>
      </c>
      <c r="E27" s="14"/>
      <c r="F27" s="14" t="s">
        <v>14</v>
      </c>
      <c r="G27" s="14" t="str">
        <f>IF(D27="SUP INDIVIDUAL",B27*Listas!D$9,IF(D27="C K INDIVIDUAL",B27*Listas!D$1,IF(D27="C W INDIVIDUAL",B27*Listas!D$3,IF(D27="C W COMPARTIDA",B27*Listas!D$4,IF(D27="C K COMPARTIDA",B27*Listas!D$2,IF(D27="ALQ KY 2",B27*Listas!D$7,IF(D27="ALQ KY 1",B27*Listas!D$6,IF(D27="ALQ W",B27*Listas!D$5,IF(D27="ALQ SUP",B27*Listas!D$8,IF(D27="SUP COMBO",B27*Listas!D$10,IF(D27="C K IND PACK",B27*Listas!D$11,"")))))))))))</f>
        <v/>
      </c>
      <c r="H27" s="14"/>
      <c r="I27" s="14"/>
      <c r="J27" s="34"/>
    </row>
    <row r="28" spans="1:10" s="1" customFormat="1" ht="15.6" x14ac:dyDescent="0.3">
      <c r="A28" s="14"/>
      <c r="B28" s="14"/>
      <c r="C28" s="15" t="s">
        <v>2</v>
      </c>
      <c r="D28" s="14" t="s">
        <v>11</v>
      </c>
      <c r="E28" s="14"/>
      <c r="F28" s="14" t="s">
        <v>14</v>
      </c>
      <c r="G28" s="14" t="str">
        <f>IF(D28="SUP INDIVIDUAL",B28*Listas!D$9,IF(D28="C K INDIVIDUAL",B28*Listas!D$1,IF(D28="C W INDIVIDUAL",B28*Listas!D$3,IF(D28="C W COMPARTIDA",B28*Listas!D$4,IF(D28="C K COMPARTIDA",B28*Listas!D$2,IF(D28="ALQ KY 2",B28*Listas!D$7,IF(D28="ALQ KY 1",B28*Listas!D$6,IF(D28="ALQ W",B28*Listas!D$5,IF(D28="ALQ SUP",B28*Listas!D$8,IF(D28="SUP COMBO",B28*Listas!D$10,IF(D28="C K IND PACK",B28*Listas!D$11,"")))))))))))</f>
        <v/>
      </c>
      <c r="H28" s="14"/>
      <c r="I28" s="14"/>
      <c r="J28" s="34"/>
    </row>
    <row r="29" spans="1:10" s="1" customFormat="1" ht="15.6" x14ac:dyDescent="0.3">
      <c r="A29" s="14"/>
      <c r="B29" s="14"/>
      <c r="C29" s="15" t="s">
        <v>2</v>
      </c>
      <c r="D29" s="14" t="s">
        <v>11</v>
      </c>
      <c r="E29" s="14"/>
      <c r="F29" s="14" t="s">
        <v>14</v>
      </c>
      <c r="G29" s="14" t="str">
        <f>IF(D29="SUP INDIVIDUAL",B29*Listas!D$9,IF(D29="C K INDIVIDUAL",B29*Listas!D$1,IF(D29="C W INDIVIDUAL",B29*Listas!D$3,IF(D29="C W COMPARTIDA",B29*Listas!D$4,IF(D29="C K COMPARTIDA",B29*Listas!D$2,IF(D29="ALQ KY 2",B29*Listas!D$7,IF(D29="ALQ KY 1",B29*Listas!D$6,IF(D29="ALQ W",B29*Listas!D$5,IF(D29="ALQ SUP",B29*Listas!D$8,IF(D29="SUP COMBO",B29*Listas!D$10,IF(D29="C K IND PACK",B29*Listas!D$11,"")))))))))))</f>
        <v/>
      </c>
      <c r="H29" s="14"/>
      <c r="I29" s="14"/>
      <c r="J29" s="34"/>
    </row>
    <row r="30" spans="1:10" s="1" customFormat="1" ht="15.6" x14ac:dyDescent="0.3">
      <c r="A30" s="14"/>
      <c r="B30" s="14"/>
      <c r="C30" s="15" t="s">
        <v>2</v>
      </c>
      <c r="D30" s="14" t="s">
        <v>11</v>
      </c>
      <c r="E30" s="14"/>
      <c r="F30" s="14" t="s">
        <v>14</v>
      </c>
      <c r="G30" s="14" t="str">
        <f>IF(D30="SUP INDIVIDUAL",B30*Listas!D$9,IF(D30="C K INDIVIDUAL",B30*Listas!D$1,IF(D30="C W INDIVIDUAL",B30*Listas!D$3,IF(D30="C W COMPARTIDA",B30*Listas!D$4,IF(D30="C K COMPARTIDA",B30*Listas!D$2,IF(D30="ALQ KY 2",B30*Listas!D$7,IF(D30="ALQ KY 1",B30*Listas!D$6,IF(D30="ALQ W",B30*Listas!D$5,IF(D30="ALQ SUP",B30*Listas!D$8,IF(D30="SUP COMBO",B30*Listas!D$10,IF(D30="C K IND PACK",B30*Listas!D$11,"")))))))))))</f>
        <v/>
      </c>
      <c r="H30" s="14"/>
      <c r="I30" s="14"/>
      <c r="J30" s="34"/>
    </row>
    <row r="31" spans="1:10" s="1" customFormat="1" ht="15.6" x14ac:dyDescent="0.3">
      <c r="A31" s="14"/>
      <c r="B31" s="14"/>
      <c r="C31" s="15" t="s">
        <v>2</v>
      </c>
      <c r="D31" s="14" t="s">
        <v>11</v>
      </c>
      <c r="E31" s="14"/>
      <c r="F31" s="14" t="s">
        <v>14</v>
      </c>
      <c r="G31" s="14" t="str">
        <f>IF(D31="SUP INDIVIDUAL",B31*Listas!D$9,IF(D31="C K INDIVIDUAL",B31*Listas!D$1,IF(D31="C W INDIVIDUAL",B31*Listas!D$3,IF(D31="C W COMPARTIDA",B31*Listas!D$4,IF(D31="C K COMPARTIDA",B31*Listas!D$2,IF(D31="ALQ KY 2",B31*Listas!D$7,IF(D31="ALQ KY 1",B31*Listas!D$6,IF(D31="ALQ W",B31*Listas!D$5,IF(D31="ALQ SUP",B31*Listas!D$8,IF(D31="SUP COMBO",B31*Listas!D$10,IF(D31="C K IND PACK",B31*Listas!D$11,"")))))))))))</f>
        <v/>
      </c>
      <c r="H31" s="14"/>
      <c r="I31" s="14"/>
      <c r="J31" s="34"/>
    </row>
    <row r="32" spans="1:10" s="1" customFormat="1" ht="15.6" x14ac:dyDescent="0.3">
      <c r="A32" s="14"/>
      <c r="B32" s="14"/>
      <c r="C32" s="15" t="s">
        <v>2</v>
      </c>
      <c r="D32" s="14" t="s">
        <v>11</v>
      </c>
      <c r="E32" s="14"/>
      <c r="F32" s="14" t="s">
        <v>14</v>
      </c>
      <c r="G32" s="14" t="str">
        <f>IF(D32="SUP INDIVIDUAL",B32*Listas!D$9,IF(D32="C K INDIVIDUAL",B32*Listas!D$1,IF(D32="C W INDIVIDUAL",B32*Listas!D$3,IF(D32="C W COMPARTIDA",B32*Listas!D$4,IF(D32="C K COMPARTIDA",B32*Listas!D$2,IF(D32="ALQ KY 2",B32*Listas!D$7,IF(D32="ALQ KY 1",B32*Listas!D$6,IF(D32="ALQ W",B32*Listas!D$5,IF(D32="ALQ SUP",B32*Listas!D$8,IF(D32="SUP COMBO",B32*Listas!D$10,IF(D32="C K IND PACK",B32*Listas!D$11,"")))))))))))</f>
        <v/>
      </c>
      <c r="H32" s="14"/>
      <c r="I32" s="14"/>
      <c r="J32" s="34"/>
    </row>
    <row r="33" spans="3:8" ht="15.6" x14ac:dyDescent="0.3">
      <c r="C33" s="15" t="s">
        <v>2</v>
      </c>
      <c r="D33" s="14" t="s">
        <v>11</v>
      </c>
      <c r="F33" s="14" t="s">
        <v>14</v>
      </c>
      <c r="G33" s="14" t="str">
        <f>IF(D33="SUP INDIVIDUAL",B33*Listas!D$9,IF(D33="C K INDIVIDUAL",B33*Listas!D$1,IF(D33="C W INDIVIDUAL",B33*Listas!D$3,IF(D33="C W COMPARTIDA",B33*Listas!D$4,IF(D33="C K COMPARTIDA",B33*Listas!D$2,IF(D33="ALQ KY 2",B33*Listas!D$7,IF(D33="ALQ KY 1",B33*Listas!D$6,IF(D33="ALQ W",B33*Listas!D$5,IF(D33="ALQ SUP",B33*Listas!D$8,IF(D33="SUP COMBO",B33*Listas!D$10,IF(D33="C K IND PACK",B33*Listas!D$11,"")))))))))))</f>
        <v/>
      </c>
      <c r="H33" s="14"/>
    </row>
    <row r="34" spans="3:8" ht="15.6" x14ac:dyDescent="0.3">
      <c r="C34" s="15" t="s">
        <v>2</v>
      </c>
      <c r="D34" s="14" t="s">
        <v>11</v>
      </c>
      <c r="F34" s="14" t="s">
        <v>14</v>
      </c>
      <c r="G34" s="14" t="str">
        <f>IF(D34="SUP INDIVIDUAL",B34*Listas!D$9,IF(D34="C K INDIVIDUAL",B34*Listas!D$1,IF(D34="C W INDIVIDUAL",B34*Listas!D$3,IF(D34="C W COMPARTIDA",B34*Listas!D$4,IF(D34="C K COMPARTIDA",B34*Listas!D$2,IF(D34="ALQ KY 2",B34*Listas!D$7,IF(D34="ALQ KY 1",B34*Listas!D$6,IF(D34="ALQ W",B34*Listas!D$5,IF(D34="ALQ SUP",B34*Listas!D$8,IF(D34="SUP COMBO",B34*Listas!D$10,IF(D34="C K IND PACK",B34*Listas!D$11,"")))))))))))</f>
        <v/>
      </c>
      <c r="H34" s="14"/>
    </row>
    <row r="35" spans="3:8" ht="15.6" x14ac:dyDescent="0.3">
      <c r="C35" s="15" t="s">
        <v>2</v>
      </c>
      <c r="D35" s="14" t="s">
        <v>11</v>
      </c>
      <c r="F35" s="14" t="s">
        <v>14</v>
      </c>
      <c r="G35" s="14" t="str">
        <f>IF(D35="CHIVI INDIVIDUAL",B35*Listas!D$9,IF(D35="C K INDIVIDUAL",B35*Listas!D$1,IF(D35="C W INDIVIDUAL",B35*Listas!D$3,IF(D35="C W COMPARTIDA",B35*Listas!D$4,IF(D35="C K COMPARTIDA",B35*Listas!D$2,IF(D35="ALQ KY 2",B35*Listas!D$7,IF(D35="ALQ KY 1",B35*Listas!D$6,IF(D35="ALQ W",B35*Listas!D$5,IF(D35="ALQ SUP",B35*Listas!D$8,IF(D35="CHIVI COMBO",B35*Listas!D$10,""))))))))))</f>
        <v/>
      </c>
      <c r="H35" s="14"/>
    </row>
    <row r="36" spans="3:8" ht="15.6" x14ac:dyDescent="0.3">
      <c r="C36" s="15" t="s">
        <v>2</v>
      </c>
      <c r="D36" s="14" t="s">
        <v>11</v>
      </c>
      <c r="F36" s="14" t="s">
        <v>14</v>
      </c>
      <c r="G36" s="14" t="str">
        <f>IF(D36="CHIVI INDIVIDUAL",B36*Listas!D$9,IF(D36="C K INDIVIDUAL",B36*Listas!D$1,IF(D36="C W INDIVIDUAL",B36*Listas!D$3,IF(D36="C W COMPARTIDA",B36*Listas!D$4,IF(D36="C K COMPARTIDA",B36*Listas!D$2,IF(D36="ALQ KY 2",B36*Listas!D$7,IF(D36="ALQ KY 1",B36*Listas!D$6,IF(D36="ALQ W",B36*Listas!D$5,IF(D36="ALQ SUP",B36*Listas!D$8,IF(D36="CHIVI COMBO",B36*Listas!D$10,""))))))))))</f>
        <v/>
      </c>
      <c r="H36" s="14"/>
    </row>
    <row r="37" spans="3:8" ht="15.6" x14ac:dyDescent="0.3">
      <c r="C37" s="15" t="s">
        <v>2</v>
      </c>
      <c r="D37" s="14" t="s">
        <v>11</v>
      </c>
      <c r="F37" s="14" t="s">
        <v>14</v>
      </c>
      <c r="G37" s="14" t="str">
        <f>IF(D37="CHIVI INDIVIDUAL",B37*Listas!D$9,IF(D37="C K INDIVIDUAL",B37*Listas!D$1,IF(D37="C W INDIVIDUAL",B37*Listas!D$3,IF(D37="C W COMPARTIDA",B37*Listas!D$4,IF(D37="C K COMPARTIDA",B37*Listas!D$2,IF(D37="ALQ KY 2",B37*Listas!D$7,IF(D37="ALQ KY 1",B37*Listas!D$6,IF(D37="ALQ W",B37*Listas!D$5,IF(D37="ALQ SUP",B37*Listas!D$8,IF(D37="CHIVI COMBO",B37*Listas!D$10,""))))))))))</f>
        <v/>
      </c>
      <c r="H37" s="14"/>
    </row>
    <row r="38" spans="3:8" ht="15.6" x14ac:dyDescent="0.3">
      <c r="C38" s="15" t="s">
        <v>2</v>
      </c>
      <c r="D38" s="14" t="s">
        <v>11</v>
      </c>
      <c r="F38" s="14" t="s">
        <v>14</v>
      </c>
      <c r="G38" s="14" t="str">
        <f>IF(D38="CHIVI INDIVIDUAL",B38*Listas!D$9,IF(D38="C K INDIVIDUAL",B38*Listas!D$1,IF(D38="C W INDIVIDUAL",B38*Listas!D$3,IF(D38="C W COMPARTIDA",B38*Listas!D$4,IF(D38="C K COMPARTIDA",B38*Listas!D$2,IF(D38="ALQ KY 2",B38*Listas!D$7,IF(D38="ALQ KY 1",B38*Listas!D$6,IF(D38="ALQ W",B38*Listas!D$5,IF(D38="ALQ SUP",B38*Listas!D$8,IF(D38="CHIVI COMBO",B38*Listas!D$10,""))))))))))</f>
        <v/>
      </c>
      <c r="H38" s="14"/>
    </row>
    <row r="39" spans="3:8" ht="15.6" x14ac:dyDescent="0.3">
      <c r="C39" s="15" t="s">
        <v>2</v>
      </c>
      <c r="D39" s="14" t="s">
        <v>11</v>
      </c>
      <c r="F39" s="14" t="s">
        <v>14</v>
      </c>
      <c r="G39" s="14" t="str">
        <f>IF(D39="CHIVI INDIVIDUAL",B39*Listas!D$9,IF(D39="C K INDIVIDUAL",B39*Listas!D$1,IF(D39="C W INDIVIDUAL",B39*Listas!D$3,IF(D39="C W COMPARTIDA",B39*Listas!D$4,IF(D39="C K COMPARTIDA",B39*Listas!D$2,IF(D39="ALQ KY 2",B39*Listas!D$7,IF(D39="ALQ KY 1",B39*Listas!D$6,IF(D39="ALQ W",B39*Listas!D$5,IF(D39="ALQ SUP",B39*Listas!D$8,IF(D39="CHIVI COMBO",B39*Listas!D$10,""))))))))))</f>
        <v/>
      </c>
      <c r="H39" s="14"/>
    </row>
    <row r="40" spans="3:8" ht="15.6" x14ac:dyDescent="0.3">
      <c r="C40" s="15" t="s">
        <v>2</v>
      </c>
      <c r="D40" s="14" t="s">
        <v>11</v>
      </c>
      <c r="F40" s="14" t="s">
        <v>14</v>
      </c>
      <c r="G40" s="14" t="str">
        <f>IF(D40="CHIVI INDIVIDUAL",B40*Listas!D$9,IF(D40="C K INDIVIDUAL",B40*Listas!D$1,IF(D40="C W INDIVIDUAL",B40*Listas!D$3,IF(D40="C W COMPARTIDA",B40*Listas!D$4,IF(D40="C K COMPARTIDA",B40*Listas!D$2,IF(D40="ALQ KY 2",B40*Listas!D$7,IF(D40="ALQ KY 1",B40*Listas!D$6,IF(D40="ALQ W",B40*Listas!D$5,IF(D40="ALQ SUP",B40*Listas!D$8,IF(D40="CHIVI COMBO",B40*Listas!D$10,""))))))))))</f>
        <v/>
      </c>
      <c r="H40" s="14"/>
    </row>
    <row r="41" spans="3:8" ht="15.6" x14ac:dyDescent="0.3">
      <c r="C41" s="15" t="s">
        <v>2</v>
      </c>
      <c r="D41" s="14" t="s">
        <v>11</v>
      </c>
      <c r="F41" s="14" t="s">
        <v>14</v>
      </c>
      <c r="G41" s="14" t="str">
        <f>IF(D41="CHIVI INDIVIDUAL",B41*Listas!D$9,IF(D41="C K INDIVIDUAL",B41*Listas!D$1,IF(D41="C W INDIVIDUAL",B41*Listas!D$3,IF(D41="C W COMPARTIDA",B41*Listas!D$4,IF(D41="C K COMPARTIDA",B41*Listas!D$2,IF(D41="ALQ KY 2",B41*Listas!D$7,IF(D41="ALQ KY 1",B41*Listas!D$6,IF(D41="ALQ W",B41*Listas!D$5,IF(D41="ALQ SUP",B41*Listas!D$8,IF(D41="CHIVI COMBO",B41*Listas!D$10,""))))))))))</f>
        <v/>
      </c>
      <c r="H41" s="14"/>
    </row>
    <row r="42" spans="3:8" ht="15.6" x14ac:dyDescent="0.3">
      <c r="C42" s="15" t="s">
        <v>2</v>
      </c>
      <c r="D42" s="14" t="s">
        <v>11</v>
      </c>
      <c r="F42" s="14" t="s">
        <v>14</v>
      </c>
      <c r="G42" s="14" t="str">
        <f>IF(D42="CHIVI INDIVIDUAL",B42*Listas!D$9,IF(D42="C K INDIVIDUAL",B42*Listas!D$1,IF(D42="C W INDIVIDUAL",B42*Listas!D$3,IF(D42="C W COMPARTIDA",B42*Listas!D$4,IF(D42="C K COMPARTIDA",B42*Listas!D$2,IF(D42="ALQ KY 2",B42*Listas!D$7,IF(D42="ALQ KY 1",B42*Listas!D$6,IF(D42="ALQ W",B42*Listas!D$5,IF(D42="ALQ SUP",B42*Listas!D$8,IF(D42="CHIVI COMBO",B42*Listas!D$10,""))))))))))</f>
        <v/>
      </c>
      <c r="H42" s="14"/>
    </row>
    <row r="43" spans="3:8" ht="15.6" x14ac:dyDescent="0.3">
      <c r="C43" s="15" t="s">
        <v>2</v>
      </c>
      <c r="D43" s="14" t="s">
        <v>11</v>
      </c>
      <c r="F43" s="14" t="s">
        <v>14</v>
      </c>
      <c r="G43" s="14" t="str">
        <f>IF(D43="CHIVI INDIVIDUAL",B43*Listas!D$9,IF(D43="C K INDIVIDUAL",B43*Listas!D$1,IF(D43="C W INDIVIDUAL",B43*Listas!D$3,IF(D43="C W COMPARTIDA",B43*Listas!D$4,IF(D43="C K COMPARTIDA",B43*Listas!D$2,IF(D43="ALQ KY 2",B43*Listas!D$7,IF(D43="ALQ KY 1",B43*Listas!D$6,IF(D43="ALQ W",B43*Listas!D$5,IF(D43="ALQ SUP",B43*Listas!D$8,IF(D43="CHIVI COMBO",B43*Listas!D$10,""))))))))))</f>
        <v/>
      </c>
      <c r="H43" s="14"/>
    </row>
    <row r="44" spans="3:8" ht="15.6" x14ac:dyDescent="0.3">
      <c r="C44" s="15" t="s">
        <v>2</v>
      </c>
      <c r="D44" s="14" t="s">
        <v>11</v>
      </c>
      <c r="F44" s="14" t="s">
        <v>14</v>
      </c>
      <c r="G44" s="14" t="str">
        <f>IF(D44="CHIVI INDIVIDUAL",B44*Listas!D$9,IF(D44="C K INDIVIDUAL",B44*Listas!D$1,IF(D44="C W INDIVIDUAL",B44*Listas!D$3,IF(D44="C W COMPARTIDA",B44*Listas!D$4,IF(D44="C K COMPARTIDA",B44*Listas!D$2,IF(D44="ALQ KY 2",B44*Listas!D$7,IF(D44="ALQ KY 1",B44*Listas!D$6,IF(D44="ALQ W",B44*Listas!D$5,IF(D44="ALQ SUP",B44*Listas!D$8,IF(D44="CHIVI COMBO",B44*Listas!D$10,""))))))))))</f>
        <v/>
      </c>
      <c r="H44" s="14"/>
    </row>
    <row r="45" spans="3:8" ht="15.6" x14ac:dyDescent="0.3">
      <c r="C45" s="15" t="s">
        <v>2</v>
      </c>
      <c r="D45" s="14" t="s">
        <v>11</v>
      </c>
      <c r="F45" s="14" t="s">
        <v>14</v>
      </c>
      <c r="G45" s="14" t="str">
        <f>IF(D45="CHIVI INDIVIDUAL",B45*Listas!D$9,IF(D45="C K INDIVIDUAL",B45*Listas!D$1,IF(D45="C W INDIVIDUAL",B45*Listas!D$3,IF(D45="C W COMPARTIDA",B45*Listas!D$4,IF(D45="C K COMPARTIDA",B45*Listas!D$2,IF(D45="ALQ KY 2",B45*Listas!D$7,IF(D45="ALQ KY 1",B45*Listas!D$6,IF(D45="ALQ W",B45*Listas!D$5,IF(D45="ALQ SUP",B45*Listas!D$8,IF(D45="CHIVI COMBO",B45*Listas!D$10,""))))))))))</f>
        <v/>
      </c>
      <c r="H45" s="14"/>
    </row>
    <row r="46" spans="3:8" ht="15.6" x14ac:dyDescent="0.3">
      <c r="C46" s="15" t="s">
        <v>2</v>
      </c>
      <c r="D46" s="14" t="s">
        <v>11</v>
      </c>
      <c r="F46" s="14" t="s">
        <v>14</v>
      </c>
      <c r="G46" s="14" t="str">
        <f>IF(D46="CHIVI INDIVIDUAL",B46*Listas!D$9,IF(D46="C K INDIVIDUAL",B46*Listas!D$1,IF(D46="C W INDIVIDUAL",B46*Listas!D$3,IF(D46="C W COMPARTIDA",B46*Listas!D$4,IF(D46="C K COMPARTIDA",B46*Listas!D$2,IF(D46="ALQ KY 2",B46*Listas!D$7,IF(D46="ALQ KY 1",B46*Listas!D$6,IF(D46="ALQ W",B46*Listas!D$5,IF(D46="ALQ SUP",B46*Listas!D$8,IF(D46="CHIVI COMBO",B46*Listas!D$10,""))))))))))</f>
        <v/>
      </c>
      <c r="H46" s="14"/>
    </row>
    <row r="47" spans="3:8" ht="15.6" x14ac:dyDescent="0.3">
      <c r="C47" s="15" t="s">
        <v>2</v>
      </c>
      <c r="D47" s="14" t="s">
        <v>11</v>
      </c>
      <c r="F47" s="14" t="s">
        <v>14</v>
      </c>
      <c r="G47" s="14" t="str">
        <f>IF(D47="CHIVI INDIVIDUAL",B47*Listas!D$9,IF(D47="C K INDIVIDUAL",B47*Listas!D$1,IF(D47="C W INDIVIDUAL",B47*Listas!D$3,IF(D47="C W COMPARTIDA",B47*Listas!D$4,IF(D47="C K COMPARTIDA",B47*Listas!D$2,IF(D47="ALQ KY 2",B47*Listas!D$7,IF(D47="ALQ KY 1",B47*Listas!D$6,IF(D47="ALQ W",B47*Listas!D$5,IF(D47="ALQ SUP",B47*Listas!D$8,IF(D47="CHIVI COMBO",B47*Listas!D$10,""))))))))))</f>
        <v/>
      </c>
      <c r="H47" s="14"/>
    </row>
    <row r="48" spans="3:8" ht="15.6" x14ac:dyDescent="0.3">
      <c r="C48" s="15" t="s">
        <v>2</v>
      </c>
      <c r="D48" s="14" t="s">
        <v>11</v>
      </c>
      <c r="F48" s="14" t="s">
        <v>14</v>
      </c>
      <c r="G48" s="14" t="str">
        <f>IF(D48="CHIVI INDIVIDUAL",B48*Listas!D$9,IF(D48="C K INDIVIDUAL",B48*Listas!D$1,IF(D48="C W INDIVIDUAL",B48*Listas!D$3,IF(D48="C W COMPARTIDA",B48*Listas!D$4,IF(D48="C K COMPARTIDA",B48*Listas!D$2,IF(D48="ALQ KY 2",B48*Listas!D$7,IF(D48="ALQ KY 1",B48*Listas!D$6,IF(D48="ALQ W",B48*Listas!D$5,IF(D48="ALQ SUP",B48*Listas!D$8,IF(D48="CHIVI COMBO",B48*Listas!D$10,""))))))))))</f>
        <v/>
      </c>
      <c r="H48" s="14"/>
    </row>
    <row r="49" spans="3:8" ht="15.6" x14ac:dyDescent="0.3">
      <c r="C49" s="15" t="s">
        <v>2</v>
      </c>
      <c r="D49" s="14" t="s">
        <v>11</v>
      </c>
      <c r="F49" s="14" t="s">
        <v>14</v>
      </c>
      <c r="G49" s="14" t="str">
        <f>IF(D49="CHIVI INDIVIDUAL",B49*Listas!D$9,IF(D49="C K INDIVIDUAL",B49*Listas!D$1,IF(D49="C W INDIVIDUAL",B49*Listas!D$3,IF(D49="C W COMPARTIDA",B49*Listas!D$4,IF(D49="C K COMPARTIDA",B49*Listas!D$2,IF(D49="ALQ KY 2",B49*Listas!D$7,IF(D49="ALQ KY 1",B49*Listas!D$6,IF(D49="ALQ W",B49*Listas!D$5,IF(D49="ALQ SUP",B49*Listas!D$8,IF(D49="CHIVI COMBO",B49*Listas!D$10,""))))))))))</f>
        <v/>
      </c>
      <c r="H49" s="14"/>
    </row>
    <row r="50" spans="3:8" ht="15.6" x14ac:dyDescent="0.3">
      <c r="C50" s="15" t="s">
        <v>2</v>
      </c>
      <c r="D50" s="14" t="s">
        <v>11</v>
      </c>
      <c r="F50" s="14" t="s">
        <v>14</v>
      </c>
      <c r="G50" s="14" t="str">
        <f>IF(D50="CHIVI INDIVIDUAL",B50*Listas!D$9,IF(D50="C K INDIVIDUAL",B50*Listas!D$1,IF(D50="C W INDIVIDUAL",B50*Listas!D$3,IF(D50="C W COMPARTIDA",B50*Listas!D$4,IF(D50="C K COMPARTIDA",B50*Listas!D$2,IF(D50="ALQ KY 2",B50*Listas!D$7,IF(D50="ALQ KY 1",B50*Listas!D$6,IF(D50="ALQ W",B50*Listas!D$5,IF(D50="ALQ SUP",B50*Listas!D$8,IF(D50="CHIVI COMBO",B50*Listas!D$10,""))))))))))</f>
        <v/>
      </c>
      <c r="H50" s="14"/>
    </row>
    <row r="51" spans="3:8" ht="15.6" x14ac:dyDescent="0.3">
      <c r="C51" s="15" t="s">
        <v>2</v>
      </c>
      <c r="D51" s="14" t="s">
        <v>11</v>
      </c>
      <c r="F51" s="14" t="s">
        <v>14</v>
      </c>
      <c r="G51" s="14" t="str">
        <f>IF(D51="CHIVI INDIVIDUAL",B51*Listas!D$9,IF(D51="C K INDIVIDUAL",B51*Listas!D$1,IF(D51="C W INDIVIDUAL",B51*Listas!D$3,IF(D51="C W COMPARTIDA",B51*Listas!D$4,IF(D51="C K COMPARTIDA",B51*Listas!D$2,IF(D51="ALQ KY 2",B51*Listas!D$7,IF(D51="ALQ KY 1",B51*Listas!D$6,IF(D51="ALQ W",B51*Listas!D$5,IF(D51="ALQ SUP",B51*Listas!D$8,IF(D51="CHIVI COMBO",B51*Listas!D$10,""))))))))))</f>
        <v/>
      </c>
      <c r="H51" s="14"/>
    </row>
    <row r="52" spans="3:8" ht="15.6" x14ac:dyDescent="0.3">
      <c r="G52" s="14" t="str">
        <f>IF(D52="CHIVI INDIVIDUAL",B52*Listas!D$9,IF(D52="C K INDIVIDUAL",B52*Listas!D$1,IF(D52="C W INDIVIDUAL",B52*Listas!D$3,IF(D52="C W COMPARTIDA",B52*Listas!D$4,IF(D52="C K COMPARTIDA",B52*Listas!D$2,IF(D52="ALQ KY 2",B52*Listas!D$7,IF(D52="ALQ KY 1",B52*Listas!D$6,IF(D52="ALQ W",B52*Listas!D$5,IF(D52="ALQ SUP",B52*Listas!D$8,IF(D52="CHIVI COMBO",B52*Listas!D$10,""))))))))))</f>
        <v/>
      </c>
      <c r="H52" s="14"/>
    </row>
    <row r="53" spans="3:8" ht="15.6" x14ac:dyDescent="0.3">
      <c r="G53" s="14" t="str">
        <f>IF(D53="CHIVI INDIVIDUAL",B53*Listas!D$9,IF(D53="C K INDIVIDUAL",B53*Listas!D$1,IF(D53="C W INDIVIDUAL",B53*Listas!D$3,IF(D53="C W COMPARTIDA",B53*Listas!D$4,IF(D53="C K COMPARTIDA",B53*Listas!D$2,IF(D53="ALQ KY 2",B53*Listas!D$7,IF(D53="ALQ KY 1",B53*Listas!D$6,IF(D53="ALQ W",B53*Listas!D$5,IF(D53="ALQ SUP",B53*Listas!D$8,IF(D53="CHIVI COMBO",B53*Listas!D$10,""))))))))))</f>
        <v/>
      </c>
      <c r="H53" s="14"/>
    </row>
    <row r="54" spans="3:8" ht="15.6" x14ac:dyDescent="0.3">
      <c r="G54" s="14" t="str">
        <f>IF(D54="CHIVI INDIVIDUAL",B54*Listas!D$9,IF(D54="C K INDIVIDUAL",B54*Listas!D$1,IF(D54="C W INDIVIDUAL",B54*Listas!D$3,IF(D54="C W COMPARTIDA",B54*Listas!D$4,IF(D54="C K COMPARTIDA",B54*Listas!D$2,IF(D54="ALQ KY 2",B54*Listas!D$7,IF(D54="ALQ KY 1",B54*Listas!D$6,IF(D54="ALQ W",B54*Listas!D$5,IF(D54="ALQ SUP",B54*Listas!D$8,IF(D54="CHIVI COMBO",B54*Listas!D$10,""))))))))))</f>
        <v/>
      </c>
      <c r="H54" s="14"/>
    </row>
    <row r="55" spans="3:8" ht="15.6" x14ac:dyDescent="0.3">
      <c r="G55" s="14" t="str">
        <f>IF(D55="CHIVI INDIVIDUAL",B55*Listas!D$9,IF(D55="C K INDIVIDUAL",B55*Listas!D$1,IF(D55="C W INDIVIDUAL",B55*Listas!D$3,IF(D55="C W COMPARTIDA",B55*Listas!D$4,IF(D55="C K COMPARTIDA",B55*Listas!D$2,IF(D55="ALQ KY 2",B55*Listas!D$7,IF(D55="ALQ KY 1",B55*Listas!D$6,IF(D55="ALQ W",B55*Listas!D$5,IF(D55="ALQ SUP",B55*Listas!D$8,IF(D55="CHIVI COMBO",B55*Listas!D$10,""))))))))))</f>
        <v/>
      </c>
      <c r="H55" s="14"/>
    </row>
    <row r="56" spans="3:8" ht="15.6" x14ac:dyDescent="0.3">
      <c r="G56" s="14" t="str">
        <f>IF(D56="CHIVI INDIVIDUAL",B56*Listas!D$9,IF(D56="C K INDIVIDUAL",B56*Listas!D$1,IF(D56="C W INDIVIDUAL",B56*Listas!D$3,IF(D56="C W COMPARTIDA",B56*Listas!D$4,IF(D56="C K COMPARTIDA",B56*Listas!D$2,IF(D56="ALQ KY 2",B56*Listas!D$7,IF(D56="ALQ KY 1",B56*Listas!D$6,IF(D56="ALQ W",B56*Listas!D$5,IF(D56="ALQ SUP",B56*Listas!D$8,IF(D56="CHIVI COMBO",B56*Listas!D$10,""))))))))))</f>
        <v/>
      </c>
      <c r="H56" s="14"/>
    </row>
    <row r="57" spans="3:8" ht="15.6" x14ac:dyDescent="0.3">
      <c r="G57" s="14" t="str">
        <f>IF(D57="CHIVI INDIVIDUAL",B57*Listas!D$9,IF(D57="C K INDIVIDUAL",B57*Listas!D$1,IF(D57="C W INDIVIDUAL",B57*Listas!D$3,IF(D57="C W COMPARTIDA",B57*Listas!D$4,IF(D57="C K COMPARTIDA",B57*Listas!D$2,IF(D57="ALQ KY 2",B57*Listas!D$7,IF(D57="ALQ KY 1",B57*Listas!D$6,IF(D57="ALQ W",B57*Listas!D$5,IF(D57="ALQ SUP",B57*Listas!D$8,IF(D57="CHIVI COMBO",B57*Listas!D$10,""))))))))))</f>
        <v/>
      </c>
      <c r="H57" s="14"/>
    </row>
    <row r="58" spans="3:8" ht="15.6" x14ac:dyDescent="0.3">
      <c r="G58" s="14" t="str">
        <f>IF(D58="CHIVI INDIVIDUAL",B58*Listas!D$9,IF(D58="C K INDIVIDUAL",B58*Listas!D$1,IF(D58="C W INDIVIDUAL",B58*Listas!D$3,IF(D58="C W COMPARTIDA",B58*Listas!D$4,IF(D58="C K COMPARTIDA",B58*Listas!D$2,IF(D58="ALQ KY 2",B58*Listas!D$7,IF(D58="ALQ KY 1",B58*Listas!D$6,IF(D58="ALQ W",B58*Listas!D$5,IF(D58="ALQ SUP",B58*Listas!D$8,IF(D58="CHIVI COMBO",B58*Listas!D$10,""))))))))))</f>
        <v/>
      </c>
      <c r="H58" s="14"/>
    </row>
    <row r="59" spans="3:8" ht="15.6" x14ac:dyDescent="0.3">
      <c r="G59" s="14" t="str">
        <f>IF(D59="CHIVI INDIVIDUAL",B59*Listas!D$9,IF(D59="C K INDIVIDUAL",B59*Listas!D$1,IF(D59="C W INDIVIDUAL",B59*Listas!D$3,IF(D59="C W COMPARTIDA",B59*Listas!D$4,IF(D59="C K COMPARTIDA",B59*Listas!D$2,IF(D59="ALQ KY 2",B59*Listas!D$7,IF(D59="ALQ KY 1",B59*Listas!D$6,IF(D59="ALQ W",B59*Listas!D$5,IF(D59="ALQ SUP",B59*Listas!D$8,IF(D59="CHIVI COMBO",B59*Listas!D$10,""))))))))))</f>
        <v/>
      </c>
      <c r="H59" s="14"/>
    </row>
    <row r="60" spans="3:8" ht="15.6" x14ac:dyDescent="0.3">
      <c r="G60" s="14" t="str">
        <f>IF(D60="CHIVI INDIVIDUAL",B60*Listas!D$9,IF(D60="C K INDIVIDUAL",B60*Listas!D$1,IF(D60="C W INDIVIDUAL",B60*Listas!D$3,IF(D60="C W COMPARTIDA",B60*Listas!D$4,IF(D60="C K COMPARTIDA",B60*Listas!D$2,IF(D60="ALQ KY 2",B60*Listas!D$7,IF(D60="ALQ KY 1",B60*Listas!D$6,IF(D60="ALQ W",B60*Listas!D$5,IF(D60="ALQ SUP",B60*Listas!D$8,IF(D60="CHIVI COMBO",B60*Listas!D$10,""))))))))))</f>
        <v/>
      </c>
      <c r="H60" s="14"/>
    </row>
    <row r="61" spans="3:8" ht="15.6" x14ac:dyDescent="0.3">
      <c r="G61" s="14" t="str">
        <f>IF(D61="CHIVI INDIVIDUAL",B61*Listas!D$9,IF(D61="C K INDIVIDUAL",B61*Listas!D$1,IF(D61="C W INDIVIDUAL",B61*Listas!D$3,IF(D61="C W COMPARTIDA",B61*Listas!D$4,IF(D61="C K COMPARTIDA",B61*Listas!D$2,IF(D61="ALQ KY 2",B61*Listas!D$7,IF(D61="ALQ KY 1",B61*Listas!D$6,IF(D61="ALQ W",B61*Listas!D$5,IF(D61="ALQ SUP",B61*Listas!D$8,IF(D61="CHIVI COMBO",B61*Listas!D$10,""))))))))))</f>
        <v/>
      </c>
      <c r="H61" s="14"/>
    </row>
    <row r="62" spans="3:8" ht="15.6" x14ac:dyDescent="0.3">
      <c r="G62" s="14" t="str">
        <f>IF(D62="CHIVI INDIVIDUAL",B62*Listas!D$9,IF(D62="C K INDIVIDUAL",B62*Listas!D$1,IF(D62="C W INDIVIDUAL",B62*Listas!D$3,IF(D62="C W COMPARTIDA",B62*Listas!D$4,IF(D62="C K COMPARTIDA",B62*Listas!D$2,IF(D62="ALQ KY 2",B62*Listas!D$7,IF(D62="ALQ KY 1",B62*Listas!D$6,IF(D62="ALQ W",B62*Listas!D$5,IF(D62="ALQ SUP",B62*Listas!D$8,IF(D62="CHIVI COMBO",B62*Listas!D$10,""))))))))))</f>
        <v/>
      </c>
      <c r="H62" s="14"/>
    </row>
    <row r="63" spans="3:8" ht="15.6" x14ac:dyDescent="0.3">
      <c r="G63" s="14" t="str">
        <f>IF(D63="CHIVI INDIVIDUAL",B63*Listas!D$9,IF(D63="C K INDIVIDUAL",B63*Listas!D$1,IF(D63="C W INDIVIDUAL",B63*Listas!D$3,IF(D63="C W COMPARTIDA",B63*Listas!D$4,IF(D63="C K COMPARTIDA",B63*Listas!D$2,IF(D63="ALQ KY 2",B63*Listas!D$7,IF(D63="ALQ KY 1",B63*Listas!D$6,IF(D63="ALQ W",B63*Listas!D$5,IF(D63="ALQ SUP",B63*Listas!D$8,IF(D63="CHIVI COMBO",B63*Listas!D$10,""))))))))))</f>
        <v/>
      </c>
      <c r="H63" s="14"/>
    </row>
    <row r="64" spans="3:8" ht="15.6" x14ac:dyDescent="0.3">
      <c r="G64" s="14" t="str">
        <f>IF(D64="CHIVI INDIVIDUAL",B64*Listas!D$9,IF(D64="C K INDIVIDUAL",B64*Listas!D$1,IF(D64="C W INDIVIDUAL",B64*Listas!D$3,IF(D64="C W COMPARTIDA",B64*Listas!D$4,IF(D64="C K COMPARTIDA",B64*Listas!D$2,IF(D64="ALQ KY 2",B64*Listas!D$7,IF(D64="ALQ KY 1",B64*Listas!D$6,IF(D64="ALQ W",B64*Listas!D$5,IF(D64="ALQ SUP",B64*Listas!D$8,IF(D64="CHIVI COMBO",B64*Listas!D$10,""))))))))))</f>
        <v/>
      </c>
      <c r="H64" s="14"/>
    </row>
    <row r="65" spans="7:8" ht="15.6" x14ac:dyDescent="0.3">
      <c r="G65" s="14" t="str">
        <f>IF(D65="CHIVI INDIVIDUAL",B65*Listas!D$9,IF(D65="C K INDIVIDUAL",B65*Listas!D$1,IF(D65="C W INDIVIDUAL",B65*Listas!D$3,IF(D65="C W COMPARTIDA",B65*Listas!D$4,IF(D65="C K COMPARTIDA",B65*Listas!D$2,IF(D65="ALQ KY 2",B65*Listas!D$7,IF(D65="ALQ KY 1",B65*Listas!D$6,IF(D65="ALQ W",B65*Listas!D$5,IF(D65="ALQ SUP",B65*Listas!D$8,IF(D65="CHIVI COMBO",B65*Listas!D$10,""))))))))))</f>
        <v/>
      </c>
      <c r="H65" s="14"/>
    </row>
    <row r="66" spans="7:8" ht="15.6" x14ac:dyDescent="0.3">
      <c r="G66" s="14" t="str">
        <f>IF(D66="CHIVI INDIVIDUAL",B66*Listas!D$9,IF(D66="C K INDIVIDUAL",B66*Listas!D$1,IF(D66="C W INDIVIDUAL",B66*Listas!D$3,IF(D66="C W COMPARTIDA",B66*Listas!D$4,IF(D66="C K COMPARTIDA",B66*Listas!D$2,IF(D66="ALQ KY 2",B66*Listas!D$7,IF(D66="ALQ KY 1",B66*Listas!D$6,IF(D66="ALQ W",B66*Listas!D$5,IF(D66="ALQ SUP",B66*Listas!D$8,IF(D66="CHIVI COMBO",B66*Listas!D$10,""))))))))))</f>
        <v/>
      </c>
      <c r="H66" s="14"/>
    </row>
    <row r="67" spans="7:8" ht="15.6" x14ac:dyDescent="0.3">
      <c r="G67" s="14" t="str">
        <f>IF(D67="CHIVI INDIVIDUAL",B67*Listas!D$9,IF(D67="C K INDIVIDUAL",B67*Listas!D$1,IF(D67="C W INDIVIDUAL",B67*Listas!D$3,IF(D67="C W COMPARTIDA",B67*Listas!D$4,IF(D67="C K COMPARTIDA",B67*Listas!D$2,IF(D67="ALQ KY 2",B67*Listas!D$7,IF(D67="ALQ KY 1",B67*Listas!D$6,IF(D67="ALQ W",B67*Listas!D$5,IF(D67="ALQ SUP",B67*Listas!D$8,IF(D67="CHIVI COMBO",B67*Listas!D$10,""))))))))))</f>
        <v/>
      </c>
      <c r="H67" s="14"/>
    </row>
    <row r="68" spans="7:8" ht="15.6" x14ac:dyDescent="0.3">
      <c r="G68" s="14" t="str">
        <f>IF(D68="CHIVI INDIVIDUAL",B68*Listas!D$9,IF(D68="C K INDIVIDUAL",B68*Listas!D$1,IF(D68="C W INDIVIDUAL",B68*Listas!D$3,IF(D68="C W COMPARTIDA",B68*Listas!D$4,IF(D68="C K COMPARTIDA",B68*Listas!D$2,IF(D68="ALQ KY 2",B68*Listas!D$7,IF(D68="ALQ KY 1",B68*Listas!D$6,IF(D68="ALQ W",B68*Listas!D$5,IF(D68="ALQ SUP",B68*Listas!D$8,IF(D68="CHIVI COMBO",B68*Listas!D$10,""))))))))))</f>
        <v/>
      </c>
      <c r="H68" s="14"/>
    </row>
    <row r="69" spans="7:8" ht="15.6" x14ac:dyDescent="0.3">
      <c r="G69" s="14" t="str">
        <f>IF(D69="CHIVI INDIVIDUAL",B69*Listas!D$9,IF(D69="C K INDIVIDUAL",B69*Listas!D$1,IF(D69="C W INDIVIDUAL",B69*Listas!D$3,IF(D69="C W COMPARTIDA",B69*Listas!D$4,IF(D69="C K COMPARTIDA",B69*Listas!D$2,IF(D69="ALQ KY 2",B69*Listas!D$7,IF(D69="ALQ KY 1",B69*Listas!D$6,IF(D69="ALQ W",B69*Listas!D$5,IF(D69="ALQ SUP",B69*Listas!D$8,IF(D69="CHIVI COMBO",B69*Listas!D$10,""))))))))))</f>
        <v/>
      </c>
      <c r="H69" s="14"/>
    </row>
    <row r="70" spans="7:8" ht="15.6" x14ac:dyDescent="0.3">
      <c r="G70" s="14" t="str">
        <f>IF(D70="CHIVI INDIVIDUAL",B70*Listas!D$9,IF(D70="C K INDIVIDUAL",B70*Listas!D$1,IF(D70="C W INDIVIDUAL",B70*Listas!D$3,IF(D70="C W COMPARTIDA",B70*Listas!D$4,IF(D70="C K COMPARTIDA",B70*Listas!D$2,IF(D70="ALQ KY 2",B70*Listas!D$7,IF(D70="ALQ KY 1",B70*Listas!D$6,IF(D70="ALQ W",B70*Listas!D$5,IF(D70="ALQ SUP",B70*Listas!D$8,IF(D70="CHIVI COMBO",B70*Listas!D$10,""))))))))))</f>
        <v/>
      </c>
      <c r="H70" s="14"/>
    </row>
    <row r="71" spans="7:8" ht="15.6" x14ac:dyDescent="0.3">
      <c r="G71" s="14" t="str">
        <f>IF(D71="CHIVI INDIVIDUAL",B71*Listas!D$9,IF(D71="C K INDIVIDUAL",B71*Listas!D$1,IF(D71="C W INDIVIDUAL",B71*Listas!D$3,IF(D71="C W COMPARTIDA",B71*Listas!D$4,IF(D71="C K COMPARTIDA",B71*Listas!D$2,IF(D71="ALQ KY 2",B71*Listas!D$7,IF(D71="ALQ KY 1",B71*Listas!D$6,IF(D71="ALQ W",B71*Listas!D$5,IF(D71="ALQ SUP",B71*Listas!D$8,IF(D71="CHIVI COMBO",B71*Listas!D$10,""))))))))))</f>
        <v/>
      </c>
      <c r="H71" s="14"/>
    </row>
    <row r="72" spans="7:8" ht="15.6" x14ac:dyDescent="0.3">
      <c r="G72" s="14" t="str">
        <f>IF(D72="CHIVI INDIVIDUAL",B72*Listas!D$9,IF(D72="C K INDIVIDUAL",B72*Listas!D$1,IF(D72="C W INDIVIDUAL",B72*Listas!D$3,IF(D72="C W COMPARTIDA",B72*Listas!D$4,IF(D72="C K COMPARTIDA",B72*Listas!D$2,IF(D72="ALQ KY 2",B72*Listas!D$7,IF(D72="ALQ KY 1",B72*Listas!D$6,IF(D72="ALQ W",B72*Listas!D$5,IF(D72="ALQ SUP",B72*Listas!D$8,IF(D72="CHIVI COMBO",B72*Listas!D$10,""))))))))))</f>
        <v/>
      </c>
      <c r="H72" s="14"/>
    </row>
    <row r="73" spans="7:8" ht="15.6" x14ac:dyDescent="0.3">
      <c r="G73" s="14" t="str">
        <f>IF(D73="CHIVI INDIVIDUAL",B73*Listas!D$9,IF(D73="C K INDIVIDUAL",B73*Listas!D$1,IF(D73="C W INDIVIDUAL",B73*Listas!D$3,IF(D73="C W COMPARTIDA",B73*Listas!D$4,IF(D73="C K COMPARTIDA",B73*Listas!D$2,IF(D73="ALQ KY 2",B73*Listas!D$7,IF(D73="ALQ KY 1",B73*Listas!D$6,IF(D73="ALQ W",B73*Listas!D$5,IF(D73="ALQ SUP",B73*Listas!D$8,IF(D73="CHIVI COMBO",B73*Listas!D$10,""))))))))))</f>
        <v/>
      </c>
      <c r="H73" s="14"/>
    </row>
    <row r="74" spans="7:8" ht="15.6" x14ac:dyDescent="0.3">
      <c r="G74" s="14" t="str">
        <f>IF(D74="CHIVI INDIVIDUAL",B74*Listas!D$9,IF(D74="C K INDIVIDUAL",B74*Listas!D$1,IF(D74="C W INDIVIDUAL",B74*Listas!D$3,IF(D74="C W COMPARTIDA",B74*Listas!D$4,IF(D74="C K COMPARTIDA",B74*Listas!D$2,IF(D74="ALQ KY 2",B74*Listas!D$7,IF(D74="ALQ KY 1",B74*Listas!D$6,IF(D74="ALQ W",B74*Listas!D$5,IF(D74="ALQ SUP",B74*Listas!D$8,IF(D74="CHIVI COMBO",B74*Listas!D$10,""))))))))))</f>
        <v/>
      </c>
      <c r="H74" s="14"/>
    </row>
    <row r="75" spans="7:8" ht="15.6" x14ac:dyDescent="0.3">
      <c r="G75" s="14" t="str">
        <f>IF(D75="CHIVI INDIVIDUAL",B75*Listas!D$9,IF(D75="C K INDIVIDUAL",B75*Listas!D$1,IF(D75="C W INDIVIDUAL",B75*Listas!D$3,IF(D75="C W COMPARTIDA",B75*Listas!D$4,IF(D75="C K COMPARTIDA",B75*Listas!D$2,IF(D75="ALQ KY 2",B75*Listas!D$7,IF(D75="ALQ KY 1",B75*Listas!D$6,IF(D75="ALQ W",B75*Listas!D$5,IF(D75="ALQ SUP",B75*Listas!D$8,IF(D75="CHIVI COMBO",B75*Listas!D$10,""))))))))))</f>
        <v/>
      </c>
      <c r="H75" s="14"/>
    </row>
    <row r="76" spans="7:8" ht="15.6" x14ac:dyDescent="0.3">
      <c r="G76" s="14" t="str">
        <f>IF(D76="CHIVI INDIVIDUAL",B76*Listas!D$9,IF(D76="C K INDIVIDUAL",B76*Listas!D$1,IF(D76="C W INDIVIDUAL",B76*Listas!D$3,IF(D76="C W COMPARTIDA",B76*Listas!D$4,IF(D76="C K COMPARTIDA",B76*Listas!D$2,IF(D76="ALQ KY 2",B76*Listas!D$7,IF(D76="ALQ KY 1",B76*Listas!D$6,IF(D76="ALQ W",B76*Listas!D$5,IF(D76="ALQ SUP",B76*Listas!D$8,IF(D76="CHIVI COMBO",B76*Listas!D$10,""))))))))))</f>
        <v/>
      </c>
      <c r="H76" s="14"/>
    </row>
    <row r="77" spans="7:8" ht="15.6" x14ac:dyDescent="0.3">
      <c r="G77" s="14" t="str">
        <f>IF(D77="CHIVI INDIVIDUAL",B77*Listas!D$9,IF(D77="C K INDIVIDUAL",B77*Listas!D$1,IF(D77="C W INDIVIDUAL",B77*Listas!D$3,IF(D77="C W COMPARTIDA",B77*Listas!D$4,IF(D77="C K COMPARTIDA",B77*Listas!D$2,IF(D77="ALQ KY 2",B77*Listas!D$7,IF(D77="ALQ KY 1",B77*Listas!D$6,IF(D77="ALQ W",B77*Listas!D$5,IF(D77="ALQ SUP",B77*Listas!D$8,IF(D77="CHIVI COMBO",B77*Listas!D$10,""))))))))))</f>
        <v/>
      </c>
      <c r="H77" s="14"/>
    </row>
    <row r="78" spans="7:8" ht="15.6" x14ac:dyDescent="0.3">
      <c r="G78" s="14" t="str">
        <f>IF(D78="CHIVI INDIVIDUAL",B78*Listas!D$9,IF(D78="C K INDIVIDUAL",B78*Listas!D$1,IF(D78="C W INDIVIDUAL",B78*Listas!D$3,IF(D78="C W COMPARTIDA",B78*Listas!D$4,IF(D78="C K COMPARTIDA",B78*Listas!D$2,IF(D78="ALQ KY 2",B78*Listas!D$7,IF(D78="ALQ KY 1",B78*Listas!D$6,IF(D78="ALQ W",B78*Listas!D$5,IF(D78="ALQ SUP",B78*Listas!D$8,IF(D78="CHIVI COMBO",B78*Listas!D$10,""))))))))))</f>
        <v/>
      </c>
      <c r="H78" s="14"/>
    </row>
    <row r="79" spans="7:8" ht="15.6" x14ac:dyDescent="0.3">
      <c r="G79" s="14" t="str">
        <f>IF(D79="CHIVI INDIVIDUAL",B79*Listas!D$9,IF(D79="C K INDIVIDUAL",B79*Listas!D$1,IF(D79="C W INDIVIDUAL",B79*Listas!D$3,IF(D79="C W COMPARTIDA",B79*Listas!D$4,IF(D79="C K COMPARTIDA",B79*Listas!D$2,IF(D79="ALQ KY 2",B79*Listas!D$7,IF(D79="ALQ KY 1",B79*Listas!D$6,IF(D79="ALQ W",B79*Listas!D$5,IF(D79="ALQ SUP",B79*Listas!D$8,IF(D79="CHIVI COMBO",B79*Listas!D$10,""))))))))))</f>
        <v/>
      </c>
      <c r="H79" s="14"/>
    </row>
    <row r="80" spans="7:8" ht="15.6" x14ac:dyDescent="0.3">
      <c r="G80" s="14" t="str">
        <f>IF(D80="CHIVI INDIVIDUAL",B80*Listas!D$9,IF(D80="C K INDIVIDUAL",B80*Listas!D$1,IF(D80="C W INDIVIDUAL",B80*Listas!D$3,IF(D80="C W COMPARTIDA",B80*Listas!D$4,IF(D80="C K COMPARTIDA",B80*Listas!D$2,IF(D80="ALQ KY 2",B80*Listas!D$7,IF(D80="ALQ KY 1",B80*Listas!D$6,IF(D80="ALQ W",B80*Listas!D$5,IF(D80="ALQ SUP",B80*Listas!D$8,IF(D80="CHIVI COMBO",B80*Listas!D$10,""))))))))))</f>
        <v/>
      </c>
      <c r="H80" s="14"/>
    </row>
    <row r="81" spans="7:8" ht="15.6" x14ac:dyDescent="0.3">
      <c r="G81" s="14" t="str">
        <f>IF(D81="CHIVI INDIVIDUAL",B81*Listas!D$9,IF(D81="C K INDIVIDUAL",B81*Listas!D$1,IF(D81="C W INDIVIDUAL",B81*Listas!D$3,IF(D81="C W COMPARTIDA",B81*Listas!D$4,IF(D81="C K COMPARTIDA",B81*Listas!D$2,IF(D81="ALQ KY 2",B81*Listas!D$7,IF(D81="ALQ KY 1",B81*Listas!D$6,IF(D81="ALQ W",B81*Listas!D$5,IF(D81="ALQ SUP",B81*Listas!D$8,IF(D81="CHIVI COMBO",B81*Listas!D$10,""))))))))))</f>
        <v/>
      </c>
      <c r="H81" s="14"/>
    </row>
    <row r="82" spans="7:8" ht="15.6" x14ac:dyDescent="0.3">
      <c r="G82" s="14" t="str">
        <f>IF(D82="CHIVI INDIVIDUAL",B82*Listas!D$9,IF(D82="C K INDIVIDUAL",B82*Listas!D$1,IF(D82="C W INDIVIDUAL",B82*Listas!D$3,IF(D82="C W COMPARTIDA",B82*Listas!D$4,IF(D82="C K COMPARTIDA",B82*Listas!D$2,IF(D82="ALQ KY 2",B82*Listas!D$7,IF(D82="ALQ KY 1",B82*Listas!D$6,IF(D82="ALQ W",B82*Listas!D$5,IF(D82="ALQ SUP",B82*Listas!D$8,IF(D82="CHIVI COMBO",B82*Listas!D$10,""))))))))))</f>
        <v/>
      </c>
      <c r="H82" s="14"/>
    </row>
    <row r="83" spans="7:8" ht="15.6" x14ac:dyDescent="0.3">
      <c r="G83" s="14" t="str">
        <f>IF(D83="CHIVI INDIVIDUAL",B83*Listas!D$9,IF(D83="C K INDIVIDUAL",B83*Listas!D$1,IF(D83="C W INDIVIDUAL",B83*Listas!D$3,IF(D83="C W COMPARTIDA",B83*Listas!D$4,IF(D83="C K COMPARTIDA",B83*Listas!D$2,IF(D83="ALQ KY 2",B83*Listas!D$7,IF(D83="ALQ KY 1",B83*Listas!D$6,IF(D83="ALQ W",B83*Listas!D$5,IF(D83="ALQ SUP",B83*Listas!D$8,IF(D83="CHIVI COMBO",B83*Listas!D$10,""))))))))))</f>
        <v/>
      </c>
      <c r="H83" s="14"/>
    </row>
    <row r="84" spans="7:8" ht="15.6" x14ac:dyDescent="0.3">
      <c r="G84" s="14" t="str">
        <f>IF(D84="CHIVI INDIVIDUAL",B84*Listas!D$9,IF(D84="C K INDIVIDUAL",B84*Listas!D$1,IF(D84="C W INDIVIDUAL",B84*Listas!D$3,IF(D84="C W COMPARTIDA",B84*Listas!D$4,IF(D84="C K COMPARTIDA",B84*Listas!D$2,IF(D84="ALQ KY 2",B84*Listas!D$7,IF(D84="ALQ KY 1",B84*Listas!D$6,IF(D84="ALQ W",B84*Listas!D$5,IF(D84="ALQ SUP",B84*Listas!D$8,IF(D84="CHIVI COMBO",B84*Listas!D$10,""))))))))))</f>
        <v/>
      </c>
      <c r="H84" s="14"/>
    </row>
    <row r="85" spans="7:8" ht="15.6" x14ac:dyDescent="0.3">
      <c r="G85" s="14" t="str">
        <f>IF(D85="CHIVI INDIVIDUAL",B85*Listas!D$9,IF(D85="C K INDIVIDUAL",B85*Listas!D$1,IF(D85="C W INDIVIDUAL",B85*Listas!D$3,IF(D85="C W COMPARTIDA",B85*Listas!D$4,IF(D85="C K COMPARTIDA",B85*Listas!D$2,IF(D85="ALQ KY 2",B85*Listas!D$7,IF(D85="ALQ KY 1",B85*Listas!D$6,IF(D85="ALQ W",B85*Listas!D$5,IF(D85="ALQ SUP",B85*Listas!D$8,IF(D85="CHIVI COMBO",B85*Listas!D$10,""))))))))))</f>
        <v/>
      </c>
      <c r="H85" s="14"/>
    </row>
    <row r="86" spans="7:8" ht="15.6" x14ac:dyDescent="0.3">
      <c r="G86" s="14" t="str">
        <f>IF(D86="CHIVI INDIVIDUAL",B86*Listas!D$9,IF(D86="C K INDIVIDUAL",B86*Listas!D$1,IF(D86="C W INDIVIDUAL",B86*Listas!D$3,IF(D86="C W COMPARTIDA",B86*Listas!D$4,IF(D86="C K COMPARTIDA",B86*Listas!D$2,IF(D86="ALQ KY 2",B86*Listas!D$7,IF(D86="ALQ KY 1",B86*Listas!D$6,IF(D86="ALQ W",B86*Listas!D$5,IF(D86="ALQ SUP",B86*Listas!D$8,IF(D86="CHIVI COMBO",B86*Listas!D$10,""))))))))))</f>
        <v/>
      </c>
      <c r="H86" s="14"/>
    </row>
    <row r="87" spans="7:8" ht="15.6" x14ac:dyDescent="0.3">
      <c r="G87" s="14" t="str">
        <f>IF(D87="CHIVI INDIVIDUAL",B87*Listas!D$9,IF(D87="C K INDIVIDUAL",B87*Listas!D$1,IF(D87="C W INDIVIDUAL",B87*Listas!D$3,IF(D87="C W COMPARTIDA",B87*Listas!D$4,IF(D87="C K COMPARTIDA",B87*Listas!D$2,IF(D87="ALQ KY 2",B87*Listas!D$7,IF(D87="ALQ KY 1",B87*Listas!D$6,IF(D87="ALQ W",B87*Listas!D$5,IF(D87="ALQ SUP",B87*Listas!D$8,IF(D87="CHIVI COMBO",B87*Listas!D$10,""))))))))))</f>
        <v/>
      </c>
      <c r="H87" s="14"/>
    </row>
    <row r="88" spans="7:8" ht="15.6" x14ac:dyDescent="0.3">
      <c r="G88" s="14" t="str">
        <f>IF(D88="CHIVI INDIVIDUAL",B88*Listas!D$9,IF(D88="C K INDIVIDUAL",B88*Listas!D$1,IF(D88="C W INDIVIDUAL",B88*Listas!D$3,IF(D88="C W COMPARTIDA",B88*Listas!D$4,IF(D88="C K COMPARTIDA",B88*Listas!D$2,IF(D88="ALQ KY 2",B88*Listas!D$7,IF(D88="ALQ KY 1",B88*Listas!D$6,IF(D88="ALQ W",B88*Listas!D$5,IF(D88="ALQ SUP",B88*Listas!D$8,IF(D88="CHIVI COMBO",B88*Listas!D$10,""))))))))))</f>
        <v/>
      </c>
      <c r="H88" s="14"/>
    </row>
    <row r="89" spans="7:8" ht="15.6" x14ac:dyDescent="0.3">
      <c r="G89" s="14" t="str">
        <f>IF(D89="CHIVI INDIVIDUAL",B89*Listas!D$9,IF(D89="C K INDIVIDUAL",B89*Listas!D$1,IF(D89="C W INDIVIDUAL",B89*Listas!D$3,IF(D89="C W COMPARTIDA",B89*Listas!D$4,IF(D89="C K COMPARTIDA",B89*Listas!D$2,IF(D89="ALQ KY 2",B89*Listas!D$7,IF(D89="ALQ KY 1",B89*Listas!D$6,IF(D89="ALQ W",B89*Listas!D$5,IF(D89="ALQ SUP",B89*Listas!D$8,IF(D89="CHIVI COMBO",B89*Listas!D$10,""))))))))))</f>
        <v/>
      </c>
      <c r="H89" s="14"/>
    </row>
    <row r="90" spans="7:8" ht="15.6" x14ac:dyDescent="0.3">
      <c r="G90" s="14" t="str">
        <f>IF(D90="CHIVI INDIVIDUAL",B90*Listas!D$9,IF(D90="C K INDIVIDUAL",B90*Listas!D$1,IF(D90="C W INDIVIDUAL",B90*Listas!D$3,IF(D90="C W COMPARTIDA",B90*Listas!D$4,IF(D90="C K COMPARTIDA",B90*Listas!D$2,IF(D90="ALQ KY 2",B90*Listas!D$7,IF(D90="ALQ KY 1",B90*Listas!D$6,IF(D90="ALQ W",B90*Listas!D$5,IF(D90="ALQ SUP",B90*Listas!D$8,IF(D90="CHIVI COMBO",B90*Listas!D$10,""))))))))))</f>
        <v/>
      </c>
      <c r="H90" s="14"/>
    </row>
    <row r="91" spans="7:8" ht="15.6" x14ac:dyDescent="0.3">
      <c r="G91" s="14" t="str">
        <f>IF(D91="CHIVI INDIVIDUAL",B91*Listas!D$9,IF(D91="C K INDIVIDUAL",B91*Listas!D$1,IF(D91="C W INDIVIDUAL",B91*Listas!D$3,IF(D91="C W COMPARTIDA",B91*Listas!D$4,IF(D91="C K COMPARTIDA",B91*Listas!D$2,IF(D91="ALQ KY 2",B91*Listas!D$7,IF(D91="ALQ KY 1",B91*Listas!D$6,IF(D91="ALQ W",B91*Listas!D$5,IF(D91="ALQ SUP",B91*Listas!D$8,IF(D91="CHIVI COMBO",B91*Listas!D$10,""))))))))))</f>
        <v/>
      </c>
      <c r="H91" s="14"/>
    </row>
    <row r="92" spans="7:8" ht="15.6" x14ac:dyDescent="0.3">
      <c r="G92" s="14" t="str">
        <f>IF(D92="CHIVI INDIVIDUAL",B92*Listas!D$9,IF(D92="C K INDIVIDUAL",B92*Listas!D$1,IF(D92="C W INDIVIDUAL",B92*Listas!D$3,IF(D92="C W COMPARTIDA",B92*Listas!D$4,IF(D92="C K COMPARTIDA",B92*Listas!D$2,IF(D92="ALQ KY 2",B92*Listas!D$7,IF(D92="ALQ KY 1",B92*Listas!D$6,IF(D92="ALQ W",B92*Listas!D$5,IF(D92="ALQ SUP",B92*Listas!D$8,IF(D92="CHIVI COMBO",B92*Listas!D$10,""))))))))))</f>
        <v/>
      </c>
      <c r="H92" s="14"/>
    </row>
    <row r="93" spans="7:8" ht="15.6" x14ac:dyDescent="0.3">
      <c r="G93" s="14" t="str">
        <f>IF(D93="CHIVI INDIVIDUAL",B93*Listas!D$9,IF(D93="C K INDIVIDUAL",B93*Listas!D$1,IF(D93="C W INDIVIDUAL",B93*Listas!D$3,IF(D93="C W COMPARTIDA",B93*Listas!D$4,IF(D93="C K COMPARTIDA",B93*Listas!D$2,IF(D93="ALQ KY 2",B93*Listas!D$7,IF(D93="ALQ KY 1",B93*Listas!D$6,IF(D93="ALQ W",B93*Listas!D$5,IF(D93="ALQ SUP",B93*Listas!D$8,IF(D93="CHIVI COMBO",B93*Listas!D$10,""))))))))))</f>
        <v/>
      </c>
      <c r="H93" s="14"/>
    </row>
    <row r="94" spans="7:8" ht="15.6" x14ac:dyDescent="0.3">
      <c r="G94" s="14" t="str">
        <f>IF(D94="CHIVI INDIVIDUAL",B94*Listas!D$9,IF(D94="C K INDIVIDUAL",B94*Listas!D$1,IF(D94="C W INDIVIDUAL",B94*Listas!D$3,IF(D94="C W COMPARTIDA",B94*Listas!D$4,IF(D94="C K COMPARTIDA",B94*Listas!D$2,IF(D94="ALQ KY 2",B94*Listas!D$7,IF(D94="ALQ KY 1",B94*Listas!D$6,IF(D94="ALQ W",B94*Listas!D$5,IF(D94="ALQ SUP",B94*Listas!D$8,IF(D94="CHIVI COMBO",B94*Listas!D$10,""))))))))))</f>
        <v/>
      </c>
      <c r="H94" s="14"/>
    </row>
    <row r="95" spans="7:8" ht="15.6" x14ac:dyDescent="0.3">
      <c r="G95" s="14" t="str">
        <f>IF(D95="CHIVI INDIVIDUAL",B95*Listas!D$9,IF(D95="C K INDIVIDUAL",B95*Listas!D$1,IF(D95="C W INDIVIDUAL",B95*Listas!D$3,IF(D95="C W COMPARTIDA",B95*Listas!D$4,IF(D95="C K COMPARTIDA",B95*Listas!D$2,IF(D95="ALQ KY 2",B95*Listas!D$7,IF(D95="ALQ KY 1",B95*Listas!D$6,IF(D95="ALQ W",B95*Listas!D$5,IF(D95="ALQ SUP",B95*Listas!D$8,IF(D95="CHIVI COMBO",B95*Listas!D$10,""))))))))))</f>
        <v/>
      </c>
      <c r="H95" s="14"/>
    </row>
    <row r="96" spans="7:8" ht="15.6" x14ac:dyDescent="0.3">
      <c r="G96" s="14" t="str">
        <f>IF(D96="CHIVI INDIVIDUAL",B96*Listas!D$9,IF(D96="C K INDIVIDUAL",B96*Listas!D$1,IF(D96="C W INDIVIDUAL",B96*Listas!D$3,IF(D96="C W COMPARTIDA",B96*Listas!D$4,IF(D96="C K COMPARTIDA",B96*Listas!D$2,IF(D96="ALQ KY 2",B96*Listas!D$7,IF(D96="ALQ KY 1",B96*Listas!D$6,IF(D96="ALQ W",B96*Listas!D$5,IF(D96="ALQ SUP",B96*Listas!D$8,IF(D96="CHIVI COMBO",B96*Listas!D$10,""))))))))))</f>
        <v/>
      </c>
      <c r="H96" s="14"/>
    </row>
    <row r="97" spans="7:8" ht="15.6" x14ac:dyDescent="0.3">
      <c r="G97" s="14" t="str">
        <f>IF(D97="CHIVI INDIVIDUAL",B97*Listas!D$9,IF(D97="C K INDIVIDUAL",B97*Listas!D$1,IF(D97="C W INDIVIDUAL",B97*Listas!D$3,IF(D97="C W COMPARTIDA",B97*Listas!D$4,IF(D97="C K COMPARTIDA",B97*Listas!D$2,IF(D97="ALQ KY 2",B97*Listas!D$7,IF(D97="ALQ KY 1",B97*Listas!D$6,IF(D97="ALQ W",B97*Listas!D$5,IF(D97="ALQ SUP",B97*Listas!D$8,IF(D97="CHIVI COMBO",B97*Listas!D$10,""))))))))))</f>
        <v/>
      </c>
      <c r="H97" s="14"/>
    </row>
    <row r="98" spans="7:8" ht="15.6" x14ac:dyDescent="0.3">
      <c r="G98" s="14" t="str">
        <f>IF(D98="CHIVI INDIVIDUAL",Listas!D$9,IF(D98="C K INDIVIDUAL",B98*Listas!D$1,IF(D98="C W INDIVIDUAL",B98*Listas!D$3,IF(D98="C W COMPARTIDA",B98*Listas!D$4,IF(D98="C K COMPARTIDA",B98*Listas!D$2,IF(D98="ALQ KY 2",B98*Listas!D$7,IF(D98="ALQ KY 1",B98*Listas!D$6,IF(D98="ALQ W",B98*Listas!D$5,IF(D98="ALQ SUP",B98*Listas!D$8,IF(D98="CHIVI COMBO",B98*Listas!D$10,""))))))))))</f>
        <v/>
      </c>
      <c r="H98" s="14"/>
    </row>
    <row r="99" spans="7:8" ht="15.6" x14ac:dyDescent="0.3">
      <c r="G99" s="14" t="str">
        <f>IF(D99="CHIVI INDIVIDUAL",Listas!D$9,IF(D99="C K INDIVIDUAL",B99*Listas!D$1,IF(D99="C W INDIVIDUAL",B99*Listas!D$3,IF(D99="C W COMPARTIDA",B99*Listas!D$4,IF(D99="C K COMPARTIDA",B99*Listas!D$2,IF(D99="ALQ KY 2",B99*Listas!D$7,IF(D99="ALQ KY 1",B99*Listas!D$6,IF(D99="ALQ W",B99*Listas!D$5,IF(D99="ALQ SUP",B99*Listas!D$8,IF(D99="CHIVI COMBO",B99*Listas!D$10,""))))))))))</f>
        <v/>
      </c>
      <c r="H99" s="14"/>
    </row>
    <row r="100" spans="7:8" ht="15.6" x14ac:dyDescent="0.3">
      <c r="G100" s="14" t="str">
        <f>IF(D100="CHIVI INDIVIDUAL",Listas!D$9,IF(D100="C K INDIVIDUAL",B100*Listas!D$1,IF(D100="C W INDIVIDUAL",B100*Listas!D$3,IF(D100="C W COMPARTIDA",B100*Listas!D$4,IF(D100="C K COMPARTIDA",B100*Listas!D$2,IF(D100="ALQ KY 2",B100*Listas!D$7,IF(D100="ALQ KY 1",B100*Listas!D$6,IF(D100="ALQ W",B100*Listas!D$5,IF(D100="ALQ SUP",B100*Listas!D$8,IF(D100="CHIVI COMBO",B100*Listas!D$10,""))))))))))</f>
        <v/>
      </c>
      <c r="H100" s="14"/>
    </row>
    <row r="101" spans="7:8" ht="15.6" x14ac:dyDescent="0.3">
      <c r="G101" s="14" t="str">
        <f>IF(D101="CHIVI INDIVIDUAL",Listas!D$9,IF(D101="C K INDIVIDUAL",B101*Listas!D$1,IF(D101="C W INDIVIDUAL",B101*Listas!D$3,IF(D101="C W COMPARTIDA",B101*Listas!D$4,IF(D101="C K COMPARTIDA",B101*Listas!D$2,IF(D101="ALQ KY 2",B101*Listas!D$7,IF(D101="ALQ KY 1",B101*Listas!D$6,IF(D101="ALQ W",B101*Listas!D$5,IF(D101="ALQ SUP",B101*Listas!D$8,IF(D101="CHIVI COMBO",B101*Listas!D$10,""))))))))))</f>
        <v/>
      </c>
      <c r="H101" s="14"/>
    </row>
    <row r="102" spans="7:8" ht="15.6" x14ac:dyDescent="0.3">
      <c r="G102" s="14" t="str">
        <f>IF(D102="CHIVI INDIVIDUAL",Listas!D$9,IF(D102="C K INDIVIDUAL",B102*Listas!D$1,IF(D102="C W INDIVIDUAL",B102*Listas!D$3,IF(D102="C W COMPARTIDA",B102*Listas!D$4,IF(D102="C K COMPARTIDA",B102*Listas!D$2,IF(D102="ALQ KY 2",B102*Listas!D$7,IF(D102="ALQ KY 1",B102*Listas!D$6,IF(D102="ALQ W",B102*Listas!D$5,IF(D102="ALQ SUP",B102*Listas!D$8,IF(D102="CHIVI COMBO",B102*Listas!D$10,""))))))))))</f>
        <v/>
      </c>
      <c r="H102" s="14"/>
    </row>
    <row r="103" spans="7:8" ht="15.6" x14ac:dyDescent="0.3">
      <c r="G103" s="14" t="str">
        <f>IF(D103="CHIVI INDIVIDUAL",Listas!D$9,IF(D103="C K INDIVIDUAL",B103*Listas!D$1,IF(D103="C W INDIVIDUAL",B103*Listas!D$3,IF(D103="C W COMPARTIDA",B103*Listas!D$4,IF(D103="C K COMPARTIDA",B103*Listas!D$2,IF(D103="ALQ KY 2",B103*Listas!D$7,IF(D103="ALQ KY 1",B103*Listas!D$6,IF(D103="ALQ W",B103*Listas!D$5,IF(D103="ALQ SUP",B103*Listas!D$8,IF(D103="CHIVI COMBO",B103*Listas!D$10,""))))))))))</f>
        <v/>
      </c>
      <c r="H103" s="14"/>
    </row>
    <row r="104" spans="7:8" ht="15.6" x14ac:dyDescent="0.3">
      <c r="G104" s="14" t="str">
        <f>IF(D104="CHIVI INDIVIDUAL",Listas!D$9,IF(D104="C K INDIVIDUAL",B104*Listas!D$1,IF(D104="C W INDIVIDUAL",B104*Listas!D$3,IF(D104="C W COMPARTIDA",B104*Listas!D$4,IF(D104="C K COMPARTIDA",B104*Listas!D$2,IF(D104="ALQ KY 2",B104*Listas!D$7,IF(D104="ALQ KY 1",B104*Listas!D$6,IF(D104="ALQ W",B104*Listas!D$5,IF(D104="ALQ SUP",B104*Listas!D$8,IF(D104="CHIVI COMBO",B104*Listas!D$10,""))))))))))</f>
        <v/>
      </c>
      <c r="H104" s="14"/>
    </row>
    <row r="105" spans="7:8" ht="15.6" x14ac:dyDescent="0.3">
      <c r="G105" s="14" t="str">
        <f>IF(D105="CHIVI INDIVIDUAL",Listas!D$9,IF(D105="C K INDIVIDUAL",B105*Listas!D$1,IF(D105="C W INDIVIDUAL",B105*Listas!D$3,IF(D105="C W COMPARTIDA",B105*Listas!D$4,IF(D105="C K COMPARTIDA",B105*Listas!D$2,IF(D105="ALQ KY 2",B105*Listas!D$7,IF(D105="ALQ KY 1",B105*Listas!D$6,IF(D105="ALQ W",B105*Listas!D$5,IF(D105="ALQ SUP",B105*Listas!D$8,IF(D105="CHIVI COMBO",B105*Listas!D$10,""))))))))))</f>
        <v/>
      </c>
      <c r="H105" s="14"/>
    </row>
    <row r="106" spans="7:8" ht="15.6" x14ac:dyDescent="0.3">
      <c r="G106" s="14" t="str">
        <f>IF(D106="CHIVI INDIVIDUAL",Listas!D$9,IF(D106="C K INDIVIDUAL",B106*Listas!D$1,IF(D106="C W INDIVIDUAL",B106*Listas!D$3,IF(D106="C W COMPARTIDA",B106*Listas!D$4,IF(D106="C K COMPARTIDA",B106*Listas!D$2,IF(D106="ALQ KY 2",B106*Listas!D$7,IF(D106="ALQ KY 1",B106*Listas!D$6,IF(D106="ALQ W",B106*Listas!D$5,IF(D106="ALQ SUP",B106*Listas!D$8,IF(D106="CHIVI COMBO",B106*Listas!D$10,""))))))))))</f>
        <v/>
      </c>
      <c r="H106" s="14"/>
    </row>
    <row r="107" spans="7:8" ht="15.6" x14ac:dyDescent="0.3">
      <c r="G107" s="14" t="str">
        <f>IF(D107="CHIVI INDIVIDUAL",Listas!D$9,IF(D107="C K INDIVIDUAL",B107*Listas!D$1,IF(D107="C W INDIVIDUAL",B107*Listas!D$3,IF(D107="C W COMPARTIDA",B107*Listas!D$4,IF(D107="C K COMPARTIDA",B107*Listas!D$2,IF(D107="ALQ KY 2",B107*Listas!D$7,IF(D107="ALQ KY 1",B107*Listas!D$6,IF(D107="ALQ W",B107*Listas!D$5,IF(D107="ALQ SUP",B107*Listas!D$8,IF(D107="CHIVI COMBO",B107*Listas!D$10,""))))))))))</f>
        <v/>
      </c>
      <c r="H107" s="14"/>
    </row>
    <row r="108" spans="7:8" ht="15.6" x14ac:dyDescent="0.3">
      <c r="G108" s="14" t="str">
        <f>IF(D108="CHIVI INDIVIDUAL",Listas!D$9,IF(D108="C K INDIVIDUAL",B108*Listas!D$1,IF(D108="C W INDIVIDUAL",B108*Listas!D$3,IF(D108="C W COMPARTIDA",B108*Listas!D$4,IF(D108="C K COMPARTIDA",B108*Listas!D$2,IF(D108="ALQ KY 2",B108*Listas!D$7,IF(D108="ALQ KY 1",B108*Listas!D$6,IF(D108="ALQ W",B108*Listas!D$5,IF(D108="ALQ SUP",B108*Listas!D$8,IF(D108="CHIVI COMBO",B108*Listas!D$10,""))))))))))</f>
        <v/>
      </c>
      <c r="H108" s="14"/>
    </row>
    <row r="109" spans="7:8" ht="15.6" x14ac:dyDescent="0.3">
      <c r="G109" s="14" t="str">
        <f>IF(D109="CHIVI INDIVIDUAL",Listas!D$9,IF(D109="C K INDIVIDUAL",B109*Listas!D$1,IF(D109="C W INDIVIDUAL",B109*Listas!D$3,IF(D109="C W COMPARTIDA",B109*Listas!D$4,IF(D109="C K COMPARTIDA",B109*Listas!D$2,IF(D109="ALQ KY 2",B109*Listas!D$7,IF(D109="ALQ KY 1",B109*Listas!D$6,IF(D109="ALQ W",B109*Listas!D$5,IF(D109="ALQ SUP",B109*Listas!D$8,IF(D109="CHIVI COMBO",B109*Listas!D$10,""))))))))))</f>
        <v/>
      </c>
      <c r="H109" s="14"/>
    </row>
    <row r="110" spans="7:8" ht="15.6" x14ac:dyDescent="0.3">
      <c r="G110" s="14" t="str">
        <f>IF(D110="CHIVI INDIVIDUAL",Listas!D$9,IF(D110="C K INDIVIDUAL",B110*Listas!D$1,IF(D110="C W INDIVIDUAL",B110*Listas!D$3,IF(D110="C W COMPARTIDA",B110*Listas!D$4,IF(D110="C K COMPARTIDA",B110*Listas!D$2,IF(D110="ALQ KY 2",B110*Listas!D$7,IF(D110="ALQ KY 1",B110*Listas!D$6,IF(D110="ALQ W",B110*Listas!D$5,IF(D110="ALQ SUP",B110*Listas!D$8,IF(D110="CHIVI COMBO",B110*Listas!D$10,""))))))))))</f>
        <v/>
      </c>
      <c r="H110" s="14"/>
    </row>
    <row r="111" spans="7:8" ht="15.6" x14ac:dyDescent="0.3">
      <c r="G111" s="14" t="str">
        <f>IF(D111="CHIVI INDIVIDUAL",Listas!D$9,IF(D111="C K INDIVIDUAL",B111*Listas!D$1,IF(D111="C W INDIVIDUAL",B111*Listas!D$3,IF(D111="C W COMPARTIDA",B111*Listas!D$4,IF(D111="C K COMPARTIDA",B111*Listas!D$2,IF(D111="ALQ KY 2",B111*Listas!D$7,IF(D111="ALQ KY 1",B111*Listas!D$6,IF(D111="ALQ W",B111*Listas!D$5,IF(D111="ALQ SUP",B111*Listas!D$8,IF(D111="CHIVI COMBO",B111*Listas!D$10,""))))))))))</f>
        <v/>
      </c>
      <c r="H111" s="14"/>
    </row>
    <row r="112" spans="7:8" ht="15.6" x14ac:dyDescent="0.3">
      <c r="G112" s="14" t="str">
        <f>IF(D112="CHIVI INDIVIDUAL",Listas!D$9,IF(D112="C K INDIVIDUAL",B112*Listas!D$1,IF(D112="C W INDIVIDUAL",B112*Listas!D$3,IF(D112="C W COMPARTIDA",B112*Listas!D$4,IF(D112="C K COMPARTIDA",B112*Listas!D$2,IF(D112="ALQ KY 2",B112*Listas!D$7,IF(D112="ALQ KY 1",B112*Listas!D$6,IF(D112="ALQ W",B112*Listas!D$5,IF(D112="ALQ SUP",B112*Listas!D$8,IF(D112="CHIVI COMBO",B112*Listas!D$10,""))))))))))</f>
        <v/>
      </c>
      <c r="H112" s="14"/>
    </row>
    <row r="113" spans="7:8" ht="15.6" x14ac:dyDescent="0.3">
      <c r="G113" s="14" t="str">
        <f>IF(D113="CHIVI INDIVIDUAL",Listas!D$9,IF(D113="C K INDIVIDUAL",B113*Listas!D$1,IF(D113="C W INDIVIDUAL",B113*Listas!D$3,IF(D113="C W COMPARTIDA",B113*Listas!D$4,IF(D113="C K COMPARTIDA",B113*Listas!D$2,IF(D113="ALQ KY 2",B113*Listas!D$7,IF(D113="ALQ KY 1",B113*Listas!D$6,IF(D113="ALQ W",B113*Listas!D$5,IF(D113="ALQ SUP",B113*Listas!D$8,IF(D113="CHIVI COMBO",B113*Listas!D$10,""))))))))))</f>
        <v/>
      </c>
      <c r="H113" s="14"/>
    </row>
    <row r="114" spans="7:8" ht="15.6" x14ac:dyDescent="0.3">
      <c r="G114" s="14" t="str">
        <f>IF(D114="CHIVI INDIVIDUAL",Listas!D$9,IF(D114="C K INDIVIDUAL",B114*Listas!D$1,IF(D114="C W INDIVIDUAL",B114*Listas!D$3,IF(D114="C W COMPARTIDA",B114*Listas!D$4,IF(D114="C K COMPARTIDA",B114*Listas!D$2,IF(D114="ALQ KY 2",B114*Listas!D$7,IF(D114="ALQ KY 1",B114*Listas!D$6,IF(D114="ALQ W",B114*Listas!D$5,IF(D114="ALQ SUP",B114*Listas!D$8,IF(D114="CHIVI COMBO",B114*Listas!D$10,""))))))))))</f>
        <v/>
      </c>
      <c r="H114" s="14"/>
    </row>
    <row r="115" spans="7:8" ht="15.6" x14ac:dyDescent="0.3">
      <c r="G115" s="14" t="str">
        <f>IF(D115="CHIVI INDIVIDUAL",Listas!D$9,IF(D115="C K INDIVIDUAL",B115*Listas!D$1,IF(D115="C W INDIVIDUAL",B115*Listas!D$3,IF(D115="C W COMPARTIDA",B115*Listas!D$4,IF(D115="C K COMPARTIDA",B115*Listas!D$2,IF(D115="ALQ KY 2",B115*Listas!D$7,IF(D115="ALQ KY 1",B115*Listas!D$6,IF(D115="ALQ W",B115*Listas!D$5,IF(D115="ALQ SUP",B115*Listas!D$8,IF(D115="CHIVI COMBO",B115*Listas!D$10,""))))))))))</f>
        <v/>
      </c>
      <c r="H115" s="14"/>
    </row>
    <row r="116" spans="7:8" ht="15.6" x14ac:dyDescent="0.3">
      <c r="G116" s="14" t="str">
        <f>IF(D116="CHIVI INDIVIDUAL",Listas!D$9,IF(D116="C K INDIVIDUAL",B116*Listas!D$1,IF(D116="C W INDIVIDUAL",B116*Listas!D$3,IF(D116="C W COMPARTIDA",B116*Listas!D$4,IF(D116="C K COMPARTIDA",B116*Listas!D$2,IF(D116="ALQ KY 2",B116*Listas!D$7,IF(D116="ALQ KY 1",B116*Listas!D$6,IF(D116="ALQ W",B116*Listas!D$5,IF(D116="ALQ SUP",B116*Listas!D$8,IF(D116="CHIVI COMBO",B116*Listas!D$10,""))))))))))</f>
        <v/>
      </c>
      <c r="H116" s="14"/>
    </row>
    <row r="117" spans="7:8" ht="15.6" x14ac:dyDescent="0.3">
      <c r="G117" s="14" t="str">
        <f>IF(D117="CHIVI INDIVIDUAL",Listas!D$9,IF(D117="C K INDIVIDUAL",B117*Listas!D$1,IF(D117="C W INDIVIDUAL",B117*Listas!D$3,IF(D117="C W COMPARTIDA",B117*Listas!D$4,IF(D117="C K COMPARTIDA",B117*Listas!D$2,IF(D117="ALQ KY 2",B117*Listas!D$7,IF(D117="ALQ KY 1",B117*Listas!D$6,IF(D117="ALQ W",B117*Listas!D$5,IF(D117="ALQ SUP",B117*Listas!D$8,IF(D117="CHIVI COMBO",B117*Listas!D$10,""))))))))))</f>
        <v/>
      </c>
      <c r="H117" s="14"/>
    </row>
    <row r="118" spans="7:8" ht="15.6" x14ac:dyDescent="0.3">
      <c r="G118" s="14" t="str">
        <f>IF(D118="CHIVI INDIVIDUAL",Listas!D$9,IF(D118="C K INDIVIDUAL",B118*Listas!D$1,IF(D118="C W INDIVIDUAL",B118*Listas!D$3,IF(D118="C W COMPARTIDA",B118*Listas!D$4,IF(D118="C K COMPARTIDA",B118*Listas!D$2,IF(D118="ALQ KY 2",B118*Listas!D$7,IF(D118="ALQ KY 1",B118*Listas!D$6,IF(D118="ALQ W",B118*Listas!D$5,IF(D118="ALQ SUP",B118*Listas!D$8,IF(D118="CHIVI COMBO",B118*Listas!D$10,""))))))))))</f>
        <v/>
      </c>
      <c r="H118" s="14"/>
    </row>
    <row r="119" spans="7:8" ht="15.6" x14ac:dyDescent="0.3">
      <c r="G119" s="14" t="str">
        <f>IF(D119="CHIVI INDIVIDUAL",Listas!D$9,IF(D119="C K INDIVIDUAL",B119*Listas!D$1,IF(D119="C W INDIVIDUAL",B119*Listas!D$3,IF(D119="C W COMPARTIDA",B119*Listas!D$4,IF(D119="C K COMPARTIDA",B119*Listas!D$2,IF(D119="ALQ KY 2",B119*Listas!D$7,IF(D119="ALQ KY 1",B119*Listas!D$6,IF(D119="ALQ W",B119*Listas!D$5,IF(D119="ALQ SUP",B119*Listas!D$8,IF(D119="CHIVI COMBO",B119*Listas!D$10,""))))))))))</f>
        <v/>
      </c>
      <c r="H119" s="14"/>
    </row>
    <row r="120" spans="7:8" ht="15.6" x14ac:dyDescent="0.3">
      <c r="G120" s="14" t="str">
        <f>IF(D120="CHIVI INDIVIDUAL",Listas!D$9,IF(D120="C K INDIVIDUAL",B120*Listas!D$1,IF(D120="C W INDIVIDUAL",B120*Listas!D$3,IF(D120="C W COMPARTIDA",B120*Listas!D$4,IF(D120="C K COMPARTIDA",B120*Listas!D$2,IF(D120="ALQ KY 2",B120*Listas!D$7,IF(D120="ALQ KY 1",B120*Listas!D$6,IF(D120="ALQ W",B120*Listas!D$5,IF(D120="ALQ SUP",B120*Listas!D$8,IF(D120="CHIVI COMBO",B120*Listas!D$10,""))))))))))</f>
        <v/>
      </c>
      <c r="H120" s="14"/>
    </row>
    <row r="121" spans="7:8" ht="15.6" x14ac:dyDescent="0.3">
      <c r="G121" s="14" t="str">
        <f>IF(D121="CHIVI INDIVIDUAL",Listas!D$9,IF(D121="C K INDIVIDUAL",B121*Listas!D$1,IF(D121="C W INDIVIDUAL",B121*Listas!D$3,IF(D121="C W COMPARTIDA",B121*Listas!D$4,IF(D121="C K COMPARTIDA",B121*Listas!D$2,IF(D121="ALQ KY 2",B121*Listas!D$7,IF(D121="ALQ KY 1",B121*Listas!D$6,IF(D121="ALQ W",B121*Listas!D$5,IF(D121="ALQ SUP",B121*Listas!D$8,IF(D121="CHIVI COMBO",B121*Listas!D$10,""))))))))))</f>
        <v/>
      </c>
      <c r="H121" s="14"/>
    </row>
    <row r="122" spans="7:8" ht="15.6" x14ac:dyDescent="0.3">
      <c r="G122" s="14" t="str">
        <f>IF(D122="CHIVI INDIVIDUAL",Listas!D$9,IF(D122="C K INDIVIDUAL",B122*Listas!D$1,IF(D122="C W INDIVIDUAL",B122*Listas!D$3,IF(D122="C W COMPARTIDA",B122*Listas!D$4,IF(D122="C K COMPARTIDA",B122*Listas!D$2,IF(D122="ALQ KY 2",B122*Listas!D$7,IF(D122="ALQ KY 1",B122*Listas!D$6,IF(D122="ALQ W",B122*Listas!D$5,IF(D122="ALQ SUP",B122*Listas!D$8,IF(D122="CHIVI COMBO",B122*Listas!D$10,""))))))))))</f>
        <v/>
      </c>
      <c r="H122" s="14"/>
    </row>
    <row r="123" spans="7:8" ht="15.6" x14ac:dyDescent="0.3">
      <c r="G123" s="14" t="str">
        <f>IF(D123="CHIVI INDIVIDUAL",Listas!D$9,IF(D123="C K INDIVIDUAL",B123*Listas!D$1,IF(D123="C W INDIVIDUAL",B123*Listas!D$3,IF(D123="C W COMPARTIDA",B123*Listas!D$4,IF(D123="C K COMPARTIDA",B123*Listas!D$2,IF(D123="ALQ KY 2",B123*Listas!D$7,IF(D123="ALQ KY 1",B123*Listas!D$6,IF(D123="ALQ W",B123*Listas!D$5,IF(D123="ALQ SUP",B123*Listas!D$8,IF(D123="CHIVI COMBO",B123*Listas!D$10,""))))))))))</f>
        <v/>
      </c>
      <c r="H123" s="14"/>
    </row>
    <row r="124" spans="7:8" ht="15.6" x14ac:dyDescent="0.3">
      <c r="G124" s="14" t="str">
        <f>IF(D124="CHIVI INDIVIDUAL",Listas!D$9,IF(D124="C K INDIVIDUAL",B124*Listas!D$1,IF(D124="C W INDIVIDUAL",B124*Listas!D$3,IF(D124="C W COMPARTIDA",B124*Listas!D$4,IF(D124="C K COMPARTIDA",B124*Listas!D$2,IF(D124="ALQ KY 2",B124*Listas!D$7,IF(D124="ALQ KY 1",B124*Listas!D$6,IF(D124="ALQ W",B124*Listas!D$5,IF(D124="ALQ SUP",B124*Listas!D$8,IF(D124="CHIVI COMBO",B124*Listas!D$10,""))))))))))</f>
        <v/>
      </c>
      <c r="H124" s="14"/>
    </row>
    <row r="125" spans="7:8" ht="15.6" x14ac:dyDescent="0.3">
      <c r="G125" s="14" t="str">
        <f>IF(D125="CHIVI INDIVIDUAL",Listas!D$9,IF(D125="C K INDIVIDUAL",B125*Listas!D$1,IF(D125="C W INDIVIDUAL",B125*Listas!D$3,IF(D125="C W COMPARTIDA",B125*Listas!D$4,IF(D125="C K COMPARTIDA",B125*Listas!D$2,IF(D125="ALQ KY 2",B125*Listas!D$7,IF(D125="ALQ KY 1",B125*Listas!D$6,IF(D125="ALQ W",B125*Listas!D$5,IF(D125="ALQ SUP",B125*Listas!D$8,IF(D125="CHIVI COMBO",B125*Listas!D$10,""))))))))))</f>
        <v/>
      </c>
      <c r="H125" s="14"/>
    </row>
    <row r="126" spans="7:8" ht="15.6" x14ac:dyDescent="0.3">
      <c r="G126" s="14" t="str">
        <f>IF(D126="CHIVI INDIVIDUAL",Listas!D$9,IF(D126="C K INDIVIDUAL",B126*Listas!D$1,IF(D126="C W INDIVIDUAL",B126*Listas!D$3,IF(D126="C W COMPARTIDA",B126*Listas!D$4,IF(D126="C K COMPARTIDA",B126*Listas!D$2,IF(D126="ALQ KY 2",B126*Listas!D$7,IF(D126="ALQ KY 1",B126*Listas!D$6,IF(D126="ALQ W",B126*Listas!D$5,IF(D126="ALQ SUP",B126*Listas!D$8,IF(D126="CHIVI COMBO",B126*Listas!D$10,""))))))))))</f>
        <v/>
      </c>
      <c r="H126" s="14"/>
    </row>
    <row r="127" spans="7:8" ht="15.6" x14ac:dyDescent="0.3">
      <c r="G127" s="14" t="str">
        <f>IF(D127="CHIVI INDIVIDUAL",Listas!D$9,IF(D127="C K INDIVIDUAL",B127*Listas!D$1,IF(D127="C W INDIVIDUAL",B127*Listas!D$3,IF(D127="C W COMPARTIDA",B127*Listas!D$4,IF(D127="C K COMPARTIDA",B127*Listas!D$2,IF(D127="ALQ KY 2",B127*Listas!D$7,IF(D127="ALQ KY 1",B127*Listas!D$6,IF(D127="ALQ W",B127*Listas!D$5,IF(D127="ALQ SUP",B127*Listas!D$8,IF(D127="CHIVI COMBO",B127*Listas!D$10,""))))))))))</f>
        <v/>
      </c>
      <c r="H127" s="14"/>
    </row>
    <row r="128" spans="7:8" ht="15.6" x14ac:dyDescent="0.3">
      <c r="G128" s="14" t="str">
        <f>IF(D128="CHIVI INDIVIDUAL",Listas!D$9,IF(D128="C K INDIVIDUAL",B128*Listas!D$1,IF(D128="C W INDIVIDUAL",B128*Listas!D$3,IF(D128="C W COMPARTIDA",B128*Listas!D$4,IF(D128="C K COMPARTIDA",B128*Listas!D$2,IF(D128="ALQ KY 2",B128*Listas!D$7,IF(D128="ALQ KY 1",B128*Listas!D$6,IF(D128="ALQ W",B128*Listas!D$5,IF(D128="ALQ SUP",B128*Listas!D$8,IF(D128="CHIVI COMBO",B128*Listas!D$10,""))))))))))</f>
        <v/>
      </c>
      <c r="H128" s="14"/>
    </row>
    <row r="129" spans="7:8" ht="15.6" x14ac:dyDescent="0.3">
      <c r="G129" s="14" t="str">
        <f>IF(D129="CHIVI INDIVIDUAL",Listas!D$9,IF(D129="C K INDIVIDUAL",B129*Listas!D$1,IF(D129="C W INDIVIDUAL",B129*Listas!D$3,IF(D129="C W COMPARTIDA",B129*Listas!D$4,IF(D129="C K COMPARTIDA",B129*Listas!D$2,IF(D129="ALQ KY 2",B129*Listas!D$7,IF(D129="ALQ KY 1",B129*Listas!D$6,IF(D129="ALQ W",B129*Listas!D$5,IF(D129="ALQ SUP",B129*Listas!D$8,IF(D129="CHIVI COMBO",B129*Listas!D$10,""))))))))))</f>
        <v/>
      </c>
      <c r="H129" s="14"/>
    </row>
    <row r="130" spans="7:8" ht="15.6" x14ac:dyDescent="0.3">
      <c r="G130" s="14" t="str">
        <f>IF(D130="CHIVI INDIVIDUAL",Listas!D$9,IF(D130="C K INDIVIDUAL",B130*Listas!D$1,IF(D130="C W INDIVIDUAL",B130*Listas!D$3,IF(D130="C W COMPARTIDA",B130*Listas!D$4,IF(D130="C K COMPARTIDA",B130*Listas!D$2,IF(D130="ALQ KY 2",B130*Listas!D$7,IF(D130="ALQ KY 1",B130*Listas!D$6,IF(D130="ALQ W",B130*Listas!D$5,IF(D130="ALQ SUP",B130*Listas!D$8,IF(D130="CHIVI COMBO",B130*Listas!D$10,""))))))))))</f>
        <v/>
      </c>
      <c r="H130" s="14"/>
    </row>
    <row r="131" spans="7:8" ht="15.6" x14ac:dyDescent="0.3">
      <c r="G131" s="14" t="str">
        <f>IF(D131="CHIVI INDIVIDUAL",Listas!D$9,IF(D131="C K INDIVIDUAL",B131*Listas!D$1,IF(D131="C W INDIVIDUAL",B131*Listas!D$3,IF(D131="C W COMPARTIDA",B131*Listas!D$4,IF(D131="C K COMPARTIDA",B131*Listas!D$2,IF(D131="ALQ KY 2",B131*Listas!D$7,IF(D131="ALQ KY 1",B131*Listas!D$6,IF(D131="ALQ W",B131*Listas!D$5,IF(D131="ALQ SUP",B131*Listas!D$8,IF(D131="CHIVI COMBO",B131*Listas!D$10,""))))))))))</f>
        <v/>
      </c>
      <c r="H131" s="14"/>
    </row>
    <row r="132" spans="7:8" ht="15.6" x14ac:dyDescent="0.3">
      <c r="G132" s="14" t="str">
        <f>IF(D132="CHIVI INDIVIDUAL",Listas!D$9,IF(D132="C K INDIVIDUAL",B132*Listas!D$1,IF(D132="C W INDIVIDUAL",B132*Listas!D$3,IF(D132="C W COMPARTIDA",B132*Listas!D$4,IF(D132="C K COMPARTIDA",B132*Listas!D$2,IF(D132="ALQ KY 2",B132*Listas!D$7,IF(D132="ALQ KY 1",B132*Listas!D$6,IF(D132="ALQ W",B132*Listas!D$5,IF(D132="ALQ SUP",B132*Listas!D$8,IF(D132="CHIVI COMBO",B132*Listas!D$10,""))))))))))</f>
        <v/>
      </c>
      <c r="H132" s="14"/>
    </row>
    <row r="133" spans="7:8" ht="15.6" x14ac:dyDescent="0.3">
      <c r="G133" s="14" t="str">
        <f>IF(D133="CHIVI INDIVIDUAL",Listas!D$9,IF(D133="C K INDIVIDUAL",B133*Listas!D$1,IF(D133="C W INDIVIDUAL",B133*Listas!D$3,IF(D133="C W COMPARTIDA",B133*Listas!D$4,IF(D133="C K COMPARTIDA",B133*Listas!D$2,IF(D133="ALQ KY 2",B133*Listas!D$7,IF(D133="ALQ KY 1",B133*Listas!D$6,IF(D133="ALQ W",B133*Listas!D$5,IF(D133="ALQ SUP",B133*Listas!D$8,IF(D133="CHIVI COMBO",B133*Listas!D$10,""))))))))))</f>
        <v/>
      </c>
      <c r="H133" s="14"/>
    </row>
    <row r="134" spans="7:8" ht="15.6" x14ac:dyDescent="0.3">
      <c r="G134" s="14" t="str">
        <f>IF(D134="CHIVI INDIVIDUAL",Listas!D$9,IF(D134="C K INDIVIDUAL",B134*Listas!D$1,IF(D134="C W INDIVIDUAL",B134*Listas!D$3,IF(D134="C W COMPARTIDA",B134*Listas!D$4,IF(D134="C K COMPARTIDA",B134*Listas!D$2,IF(D134="ALQ KY 2",B134*Listas!D$7,IF(D134="ALQ KY 1",B134*Listas!D$6,IF(D134="ALQ W",B134*Listas!D$5,IF(D134="ALQ SUP",B134*Listas!D$8,IF(D134="CHIVI COMBO",B134*Listas!D$10,""))))))))))</f>
        <v/>
      </c>
      <c r="H134" s="14"/>
    </row>
    <row r="135" spans="7:8" ht="15.6" x14ac:dyDescent="0.3">
      <c r="G135" s="14" t="str">
        <f>IF(D135="CHIVI INDIVIDUAL",Listas!D$9,IF(D135="C K INDIVIDUAL",B135*Listas!D$1,IF(D135="C W INDIVIDUAL",B135*Listas!D$3,IF(D135="C W COMPARTIDA",B135*Listas!D$4,IF(D135="C K COMPARTIDA",B135*Listas!D$2,IF(D135="ALQ KY 2",B135*Listas!D$7,IF(D135="ALQ KY 1",B135*Listas!D$6,IF(D135="ALQ W",B135*Listas!D$5,IF(D135="ALQ SUP",B135*Listas!D$8,IF(D135="CHIVI COMBO",B135*Listas!D$10,""))))))))))</f>
        <v/>
      </c>
      <c r="H135" s="14"/>
    </row>
    <row r="136" spans="7:8" ht="15.6" x14ac:dyDescent="0.3">
      <c r="G136" s="14" t="str">
        <f>IF(D136="CHIVI INDIVIDUAL",Listas!D$9,IF(D136="C K INDIVIDUAL",B136*Listas!D$1,IF(D136="C W INDIVIDUAL",B136*Listas!D$3,IF(D136="C W COMPARTIDA",B136*Listas!D$4,IF(D136="C K COMPARTIDA",B136*Listas!D$2,IF(D136="ALQ KY 2",B136*Listas!D$7,IF(D136="ALQ KY 1",B136*Listas!D$6,IF(D136="ALQ W",B136*Listas!D$5,IF(D136="ALQ SUP",B136*Listas!D$8,IF(D136="CHIVI COMBO",B136*Listas!D$10,""))))))))))</f>
        <v/>
      </c>
      <c r="H136" s="14"/>
    </row>
    <row r="137" spans="7:8" ht="15.6" x14ac:dyDescent="0.3">
      <c r="G137" s="14" t="str">
        <f>IF(D137="CHIVI INDIVIDUAL",Listas!D$9,IF(D137="C K INDIVIDUAL",B137*Listas!D$1,IF(D137="C W INDIVIDUAL",B137*Listas!D$3,IF(D137="C W COMPARTIDA",B137*Listas!D$4,IF(D137="C K COMPARTIDA",B137*Listas!D$2,IF(D137="ALQ KY 2",B137*Listas!D$7,IF(D137="ALQ KY 1",B137*Listas!D$6,IF(D137="ALQ W",B137*Listas!D$5,IF(D137="ALQ SUP",B137*Listas!D$8,IF(D137="CHIVI COMBO",B137*Listas!D$10,""))))))))))</f>
        <v/>
      </c>
      <c r="H137" s="14"/>
    </row>
    <row r="138" spans="7:8" ht="15.6" x14ac:dyDescent="0.3">
      <c r="G138" s="14" t="str">
        <f>IF(D138="CHIVI INDIVIDUAL",Listas!D$9,IF(D138="C K INDIVIDUAL",B138*Listas!D$1,IF(D138="C W INDIVIDUAL",B138*Listas!D$3,IF(D138="C W COMPARTIDA",B138*Listas!D$4,IF(D138="C K COMPARTIDA",B138*Listas!D$2,IF(D138="ALQ KY 2",B138*Listas!D$7,IF(D138="ALQ KY 1",B138*Listas!D$6,IF(D138="ALQ W",B138*Listas!D$5,IF(D138="ALQ SUP",B138*Listas!D$8,IF(D138="CHIVI COMBO",B138*Listas!D$10,""))))))))))</f>
        <v/>
      </c>
      <c r="H138" s="14"/>
    </row>
    <row r="139" spans="7:8" ht="15.6" x14ac:dyDescent="0.3">
      <c r="G139" s="14" t="str">
        <f>IF(D139="CHIVI INDIVIDUAL",Listas!D$9,IF(D139="C K INDIVIDUAL",B139*Listas!D$1,IF(D139="C W INDIVIDUAL",B139*Listas!D$3,IF(D139="C W COMPARTIDA",B139*Listas!D$4,IF(D139="C K COMPARTIDA",B139*Listas!D$2,IF(D139="ALQ KY 2",B139*Listas!D$7,IF(D139="ALQ KY 1",B139*Listas!D$6,IF(D139="ALQ W",B139*Listas!D$5,IF(D139="ALQ SUP",B139*Listas!D$8,IF(D139="CHIVI COMBO",B139*Listas!D$10,""))))))))))</f>
        <v/>
      </c>
      <c r="H139" s="14"/>
    </row>
    <row r="140" spans="7:8" ht="15.6" x14ac:dyDescent="0.3">
      <c r="G140" s="14" t="str">
        <f>IF(D140="CHIVI INDIVIDUAL",Listas!D$9,IF(D140="C K INDIVIDUAL",B140*Listas!D$1,IF(D140="C W INDIVIDUAL",B140*Listas!D$3,IF(D140="C W COMPARTIDA",B140*Listas!D$4,IF(D140="C K COMPARTIDA",B140*Listas!D$2,IF(D140="ALQ KY 2",B140*Listas!D$7,IF(D140="ALQ KY 1",B140*Listas!D$6,IF(D140="ALQ W",B140*Listas!D$5,IF(D140="ALQ SUP",B140*Listas!D$8,IF(D140="CHIVI COMBO",B140*Listas!D$10,""))))))))))</f>
        <v/>
      </c>
      <c r="H140" s="14"/>
    </row>
    <row r="141" spans="7:8" ht="15.6" x14ac:dyDescent="0.3">
      <c r="G141" s="14" t="str">
        <f>IF(D141="CHIVI INDIVIDUAL",Listas!D$9,IF(D141="C K INDIVIDUAL",B141*Listas!D$1,IF(D141="C W INDIVIDUAL",B141*Listas!D$3,IF(D141="C W COMPARTIDA",B141*Listas!D$4,IF(D141="C K COMPARTIDA",B141*Listas!D$2,IF(D141="ALQ KY 2",B141*Listas!D$7,IF(D141="ALQ KY 1",B141*Listas!D$6,IF(D141="ALQ W",B141*Listas!D$5,IF(D141="ALQ SUP",B141*Listas!D$8,IF(D141="CHIVI COMBO",B141*Listas!D$10,""))))))))))</f>
        <v/>
      </c>
      <c r="H141" s="14"/>
    </row>
    <row r="142" spans="7:8" ht="15.6" x14ac:dyDescent="0.3">
      <c r="G142" s="14" t="str">
        <f>IF(D142="CHIVI INDIVIDUAL",Listas!D$9,IF(D142="C K INDIVIDUAL",B142*Listas!D$1,IF(D142="C W INDIVIDUAL",B142*Listas!D$3,IF(D142="C W COMPARTIDA",B142*Listas!D$4,IF(D142="C K COMPARTIDA",B142*Listas!D$2,IF(D142="ALQ KY 2",B142*Listas!D$7,IF(D142="ALQ KY 1",B142*Listas!D$6,IF(D142="ALQ W",B142*Listas!D$5,IF(D142="ALQ SUP",B142*Listas!D$8,IF(D142="CHIVI COMBO",B142*Listas!D$10,""))))))))))</f>
        <v/>
      </c>
      <c r="H142" s="14"/>
    </row>
    <row r="143" spans="7:8" ht="15.6" x14ac:dyDescent="0.3">
      <c r="G143" s="14" t="str">
        <f>IF(D143="CHIVI INDIVIDUAL",Listas!D$9,IF(D143="C K INDIVIDUAL",B143*Listas!D$1,IF(D143="C W INDIVIDUAL",B143*Listas!D$3,IF(D143="C W COMPARTIDA",B143*Listas!D$4,IF(D143="C K COMPARTIDA",B143*Listas!D$2,IF(D143="ALQ KY 2",B143*Listas!D$7,IF(D143="ALQ KY 1",B143*Listas!D$6,IF(D143="ALQ W",B143*Listas!D$5,IF(D143="ALQ SUP",B143*Listas!D$8,IF(D143="CHIVI COMBO",B143*Listas!D$10,""))))))))))</f>
        <v/>
      </c>
      <c r="H143" s="14"/>
    </row>
    <row r="144" spans="7:8" ht="15.6" x14ac:dyDescent="0.3">
      <c r="G144" s="14" t="str">
        <f>IF(D144="CHIVI INDIVIDUAL",Listas!D$9,IF(D144="C K INDIVIDUAL",B144*Listas!D$1,IF(D144="C W INDIVIDUAL",B144*Listas!D$3,IF(D144="C W COMPARTIDA",B144*Listas!D$4,IF(D144="C K COMPARTIDA",B144*Listas!D$2,IF(D144="ALQ KY 2",B144*Listas!D$7,IF(D144="ALQ KY 1",B144*Listas!D$6,IF(D144="ALQ W",B144*Listas!D$5,IF(D144="ALQ SUP",B144*Listas!D$8,IF(D144="CHIVI COMBO",B144*Listas!D$10,""))))))))))</f>
        <v/>
      </c>
      <c r="H144" s="14"/>
    </row>
    <row r="145" spans="7:8" ht="15.6" x14ac:dyDescent="0.3">
      <c r="G145" s="14" t="str">
        <f>IF(D145="CHIVI INDIVIDUAL",Listas!D$9,IF(D145="C K INDIVIDUAL",B145*Listas!D$1,IF(D145="C W INDIVIDUAL",B145*Listas!D$3,IF(D145="C W COMPARTIDA",B145*Listas!D$4,IF(D145="C K COMPARTIDA",B145*Listas!D$2,IF(D145="ALQ KY 2",B145*Listas!D$7,IF(D145="ALQ KY 1",B145*Listas!D$6,IF(D145="ALQ W",B145*Listas!D$5,IF(D145="ALQ SUP",B145*Listas!D$8,IF(D145="CHIVI COMBO",B145*Listas!D$10,""))))))))))</f>
        <v/>
      </c>
      <c r="H145" s="14"/>
    </row>
    <row r="146" spans="7:8" ht="15.6" x14ac:dyDescent="0.3">
      <c r="G146" s="14" t="str">
        <f>IF(D146="CHIVI INDIVIDUAL",Listas!D$9,IF(D146="C K INDIVIDUAL",B146*Listas!D$1,IF(D146="C W INDIVIDUAL",B146*Listas!D$3,IF(D146="C W COMPARTIDA",B146*Listas!D$4,IF(D146="C K COMPARTIDA",B146*Listas!D$2,IF(D146="ALQ KY 2",B146*Listas!D$7,IF(D146="ALQ KY 1",B146*Listas!D$6,IF(D146="ALQ W",B146*Listas!D$5,IF(D146="ALQ SUP",B146*Listas!D$8,IF(D146="CHIVI COMBO",B146*Listas!D$10,""))))))))))</f>
        <v/>
      </c>
      <c r="H146" s="14"/>
    </row>
    <row r="147" spans="7:8" ht="15.6" x14ac:dyDescent="0.3">
      <c r="G147" s="14" t="str">
        <f>IF(D147="CHIVI INDIVIDUAL",Listas!D$9,IF(D147="C K INDIVIDUAL",B147*Listas!D$1,IF(D147="C W INDIVIDUAL",B147*Listas!D$3,IF(D147="C W COMPARTIDA",B147*Listas!D$4,IF(D147="C K COMPARTIDA",B147*Listas!D$2,IF(D147="ALQ KY 2",B147*Listas!D$7,IF(D147="ALQ KY 1",B147*Listas!D$6,IF(D147="ALQ W",B147*Listas!D$5,IF(D147="ALQ SUP",B147*Listas!D$8,IF(D147="CHIVI COMBO",B147*Listas!D$10,""))))))))))</f>
        <v/>
      </c>
      <c r="H147" s="14"/>
    </row>
    <row r="148" spans="7:8" ht="15.6" x14ac:dyDescent="0.3">
      <c r="G148" s="14" t="str">
        <f>IF(D148="CHIVI INDIVIDUAL",Listas!D$9,IF(D148="C K INDIVIDUAL",B148*Listas!D$1,IF(D148="C W INDIVIDUAL",B148*Listas!D$3,IF(D148="C W COMPARTIDA",B148*Listas!D$4,IF(D148="C K COMPARTIDA",B148*Listas!D$2,IF(D148="ALQ KY 2",B148*Listas!D$7,IF(D148="ALQ KY 1",B148*Listas!D$6,IF(D148="ALQ W",B148*Listas!D$5,IF(D148="ALQ SUP",B148*Listas!D$8,IF(D148="CHIVI COMBO",B148*Listas!D$10,""))))))))))</f>
        <v/>
      </c>
      <c r="H148" s="14"/>
    </row>
    <row r="149" spans="7:8" ht="15.6" x14ac:dyDescent="0.3">
      <c r="G149" s="14" t="str">
        <f>IF(D149="CHIVI INDIVIDUAL",Listas!D$9,IF(D149="C K INDIVIDUAL",B149*Listas!D$1,IF(D149="C W INDIVIDUAL",B149*Listas!D$3,IF(D149="C W COMPARTIDA",B149*Listas!D$4,IF(D149="C K COMPARTIDA",B149*Listas!D$2,IF(D149="ALQ KY 2",B149*Listas!D$7,IF(D149="ALQ KY 1",B149*Listas!D$6,IF(D149="ALQ W",B149*Listas!D$5,IF(D149="ALQ SUP",B149*Listas!D$8,IF(D149="CHIVI COMBO",B149*Listas!D$10,""))))))))))</f>
        <v/>
      </c>
      <c r="H149" s="14"/>
    </row>
    <row r="150" spans="7:8" ht="15.6" x14ac:dyDescent="0.3">
      <c r="G150" s="14" t="str">
        <f>IF(D150="CHIVI INDIVIDUAL",Listas!D$9,IF(D150="C K INDIVIDUAL",B150*Listas!D$1,IF(D150="C W INDIVIDUAL",B150*Listas!D$3,IF(D150="C W COMPARTIDA",B150*Listas!D$4,IF(D150="C K COMPARTIDA",B150*Listas!D$2,IF(D150="ALQ KY 2",B150*Listas!D$7,IF(D150="ALQ KY 1",B150*Listas!D$6,IF(D150="ALQ W",B150*Listas!D$5,IF(D150="ALQ SUP",B150*Listas!D$8,IF(D150="CHIVI COMBO",B150*Listas!D$10,""))))))))))</f>
        <v/>
      </c>
      <c r="H150" s="14"/>
    </row>
    <row r="151" spans="7:8" ht="15.6" x14ac:dyDescent="0.3">
      <c r="G151" s="14" t="str">
        <f>IF(D151="CHIVI INDIVIDUAL",Listas!D$9,IF(D151="C K INDIVIDUAL",B151*Listas!D$1,IF(D151="C W INDIVIDUAL",B151*Listas!D$3,IF(D151="C W COMPARTIDA",B151*Listas!D$4,IF(D151="C K COMPARTIDA",B151*Listas!D$2,IF(D151="ALQ KY 2",B151*Listas!D$7,IF(D151="ALQ KY 1",B151*Listas!D$6,IF(D151="ALQ W",B151*Listas!D$5,IF(D151="ALQ SUP",B151*Listas!D$8,IF(D151="CHIVI COMBO",B151*Listas!D$10,""))))))))))</f>
        <v/>
      </c>
      <c r="H151" s="14"/>
    </row>
    <row r="152" spans="7:8" ht="15.6" x14ac:dyDescent="0.3">
      <c r="G152" s="14" t="str">
        <f>IF(D152="CHIVI INDIVIDUAL",Listas!D$9,IF(D152="C K INDIVIDUAL",B152*Listas!D$1,IF(D152="C W INDIVIDUAL",B152*Listas!D$3,IF(D152="C W COMPARTIDA",B152*Listas!D$4,IF(D152="C K COMPARTIDA",B152*Listas!D$2,IF(D152="ALQ KY 2",B152*Listas!D$7,IF(D152="ALQ KY 1",B152*Listas!D$6,IF(D152="ALQ W",B152*Listas!D$5,IF(D152="ALQ SUP",B152*Listas!D$8,IF(D152="CHIVI COMBO",B152*Listas!D$10,""))))))))))</f>
        <v/>
      </c>
      <c r="H152" s="14"/>
    </row>
    <row r="153" spans="7:8" ht="15.6" x14ac:dyDescent="0.3">
      <c r="G153" s="14" t="str">
        <f>IF(D153="CHIVI INDIVIDUAL",Listas!D$9,IF(D153="C K INDIVIDUAL",B153*Listas!D$1,IF(D153="C W INDIVIDUAL",B153*Listas!D$3,IF(D153="C W COMPARTIDA",B153*Listas!D$4,IF(D153="C K COMPARTIDA",B153*Listas!D$2,IF(D153="ALQ KY 2",B153*Listas!D$7,IF(D153="ALQ KY 1",B153*Listas!D$6,IF(D153="ALQ W",B153*Listas!D$5,IF(D153="ALQ SUP",B153*Listas!D$8,IF(D153="CHIVI COMBO",B153*Listas!D$10,""))))))))))</f>
        <v/>
      </c>
      <c r="H153" s="14"/>
    </row>
    <row r="154" spans="7:8" ht="15.6" x14ac:dyDescent="0.3">
      <c r="G154" s="14" t="str">
        <f>IF(D154="CHIVI INDIVIDUAL",Listas!D$9,IF(D154="C K INDIVIDUAL",B154*Listas!D$1,IF(D154="C W INDIVIDUAL",B154*Listas!D$3,IF(D154="C W COMPARTIDA",B154*Listas!D$4,IF(D154="C K COMPARTIDA",B154*Listas!D$2,IF(D154="ALQ KY 2",B154*Listas!D$7,IF(D154="ALQ KY 1",B154*Listas!D$6,IF(D154="ALQ W",B154*Listas!D$5,IF(D154="ALQ SUP",B154*Listas!D$8,IF(D154="CHIVI COMBO",B154*Listas!D$10,""))))))))))</f>
        <v/>
      </c>
      <c r="H154" s="14"/>
    </row>
    <row r="155" spans="7:8" ht="15.6" x14ac:dyDescent="0.3">
      <c r="G155" s="14" t="str">
        <f>IF(D155="CHIVI INDIVIDUAL",Listas!D$9,IF(D155="C K INDIVIDUAL",B155*Listas!D$1,IF(D155="C W INDIVIDUAL",B155*Listas!D$3,IF(D155="C W COMPARTIDA",B155*Listas!D$4,IF(D155="C K COMPARTIDA",B155*Listas!D$2,IF(D155="ALQ KY 2",B155*Listas!D$7,IF(D155="ALQ KY 1",B155*Listas!D$6,IF(D155="ALQ W",B155*Listas!D$5,IF(D155="ALQ SUP",B155*Listas!D$8,IF(D155="CHIVI COMBO",B155*Listas!D$10,""))))))))))</f>
        <v/>
      </c>
      <c r="H155" s="14"/>
    </row>
    <row r="156" spans="7:8" ht="15.6" x14ac:dyDescent="0.3">
      <c r="G156" s="14" t="str">
        <f>IF(D156="CHIVI INDIVIDUAL",Listas!D$9,IF(D156="C K INDIVIDUAL",B156*Listas!D$1,IF(D156="C W INDIVIDUAL",B156*Listas!D$3,IF(D156="C W COMPARTIDA",B156*Listas!D$4,IF(D156="C K COMPARTIDA",B156*Listas!D$2,IF(D156="ALQ KY 2",B156*Listas!D$7,IF(D156="ALQ KY 1",B156*Listas!D$6,IF(D156="ALQ W",B156*Listas!D$5,IF(D156="ALQ SUP",B156*Listas!D$8,IF(D156="CHIVI COMBO",B156*Listas!D$10,""))))))))))</f>
        <v/>
      </c>
      <c r="H156" s="14"/>
    </row>
    <row r="157" spans="7:8" ht="15.6" x14ac:dyDescent="0.3">
      <c r="G157" s="14" t="str">
        <f>IF(D157="CHIVI INDIVIDUAL",Listas!D$9,IF(D157="C K INDIVIDUAL",B157*Listas!D$1,IF(D157="C W INDIVIDUAL",B157*Listas!D$3,IF(D157="C W COMPARTIDA",B157*Listas!D$4,IF(D157="C K COMPARTIDA",B157*Listas!D$2,IF(D157="ALQ KY 2",B157*Listas!D$7,IF(D157="ALQ KY 1",B157*Listas!D$6,IF(D157="ALQ W",B157*Listas!D$5,IF(D157="ALQ SUP",B157*Listas!D$8,IF(D157="CHIVI COMBO",B157*Listas!D$10,""))))))))))</f>
        <v/>
      </c>
      <c r="H157" s="14"/>
    </row>
    <row r="158" spans="7:8" ht="15.6" x14ac:dyDescent="0.3">
      <c r="G158" s="14" t="str">
        <f>IF(D158="CHIVI INDIVIDUAL",Listas!D$9,IF(D158="C K INDIVIDUAL",B158*Listas!D$1,IF(D158="C W INDIVIDUAL",B158*Listas!D$3,IF(D158="C W COMPARTIDA",B158*Listas!D$4,IF(D158="C K COMPARTIDA",B158*Listas!D$2,IF(D158="ALQ KY 2",B158*Listas!D$7,IF(D158="ALQ KY 1",B158*Listas!D$6,IF(D158="ALQ W",B158*Listas!D$5,IF(D158="ALQ SUP",B158*Listas!D$8,IF(D158="CHIVI COMBO",B158*Listas!D$10,""))))))))))</f>
        <v/>
      </c>
      <c r="H158" s="14"/>
    </row>
    <row r="159" spans="7:8" ht="15.6" x14ac:dyDescent="0.3">
      <c r="G159" s="14" t="str">
        <f>IF(D159="CHIVI INDIVIDUAL",Listas!D$9,IF(D159="C K INDIVIDUAL",B159*Listas!D$1,IF(D159="C W INDIVIDUAL",B159*Listas!D$3,IF(D159="C W COMPARTIDA",B159*Listas!D$4,IF(D159="C K COMPARTIDA",B159*Listas!D$2,IF(D159="ALQ KY 2",B159*Listas!D$7,IF(D159="ALQ KY 1",B159*Listas!D$6,IF(D159="ALQ W",B159*Listas!D$5,IF(D159="ALQ SUP",B159*Listas!D$8,IF(D159="CHIVI COMBO",B159*Listas!D$10,""))))))))))</f>
        <v/>
      </c>
      <c r="H159" s="14"/>
    </row>
    <row r="160" spans="7:8" ht="15.6" x14ac:dyDescent="0.3">
      <c r="G160" s="14" t="str">
        <f>IF(D160="CHIVI INDIVIDUAL",Listas!D$9,IF(D160="C K INDIVIDUAL",B160*Listas!D$1,IF(D160="C W INDIVIDUAL",B160*Listas!D$3,IF(D160="C W COMPARTIDA",B160*Listas!D$4,IF(D160="C K COMPARTIDA",B160*Listas!D$2,IF(D160="ALQ KY 2",B160*Listas!D$7,IF(D160="ALQ KY 1",B160*Listas!D$6,IF(D160="ALQ W",B160*Listas!D$5,IF(D160="ALQ SUP",B160*Listas!D$8,IF(D160="CHIVI COMBO",B160*Listas!D$10,""))))))))))</f>
        <v/>
      </c>
      <c r="H160" s="14"/>
    </row>
    <row r="161" spans="7:8" ht="15.6" x14ac:dyDescent="0.3">
      <c r="G161" s="14" t="str">
        <f>IF(D161="CHIVI INDIVIDUAL",Listas!D$9,IF(D161="C K INDIVIDUAL",B161*Listas!D$1,IF(D161="C W INDIVIDUAL",B161*Listas!D$3,IF(D161="C W COMPARTIDA",B161*Listas!D$4,IF(D161="C K COMPARTIDA",B161*Listas!D$2,IF(D161="ALQ KY 2",B161*Listas!D$7,IF(D161="ALQ KY 1",B161*Listas!D$6,IF(D161="ALQ W",B161*Listas!D$5,IF(D161="ALQ SUP",B161*Listas!D$8,IF(D161="CHIVI COMBO",B161*Listas!D$10,""))))))))))</f>
        <v/>
      </c>
      <c r="H161" s="14"/>
    </row>
    <row r="162" spans="7:8" ht="15.6" x14ac:dyDescent="0.3">
      <c r="G162" s="14" t="str">
        <f>IF(D162="CHIVI INDIVIDUAL",Listas!D$9,IF(D162="C K INDIVIDUAL",B162*Listas!D$1,IF(D162="C W INDIVIDUAL",B162*Listas!D$3,IF(D162="C W COMPARTIDA",B162*Listas!D$4,IF(D162="C K COMPARTIDA",B162*Listas!D$2,IF(D162="ALQ KY 2",B162*Listas!D$7,IF(D162="ALQ KY 1",B162*Listas!D$6,IF(D162="ALQ W",B162*Listas!D$5,IF(D162="ALQ SUP",B162*Listas!D$8,IF(D162="CHIVI COMBO",B162*Listas!D$10,""))))))))))</f>
        <v/>
      </c>
      <c r="H162" s="14"/>
    </row>
    <row r="163" spans="7:8" ht="15.6" x14ac:dyDescent="0.3">
      <c r="G163" s="14" t="str">
        <f>IF(D163="CHIVI INDIVIDUAL",Listas!D$9,IF(D163="C K INDIVIDUAL",B163*Listas!D$1,IF(D163="C W INDIVIDUAL",B163*Listas!D$3,IF(D163="C W COMPARTIDA",B163*Listas!D$4,IF(D163="C K COMPARTIDA",B163*Listas!D$2,IF(D163="ALQ KY 2",B163*Listas!D$7,IF(D163="ALQ KY 1",B163*Listas!D$6,IF(D163="ALQ W",B163*Listas!D$5,IF(D163="ALQ SUP",B163*Listas!D$8,IF(D163="CHIVI COMBO",B163*Listas!D$10,""))))))))))</f>
        <v/>
      </c>
      <c r="H163" s="14"/>
    </row>
    <row r="164" spans="7:8" ht="15.6" x14ac:dyDescent="0.3">
      <c r="G164" s="14" t="str">
        <f>IF(D164="CHIVI INDIVIDUAL",Listas!D$9,IF(D164="C K INDIVIDUAL",B164*Listas!D$1,IF(D164="C W INDIVIDUAL",B164*Listas!D$3,IF(D164="C W COMPARTIDA",B164*Listas!D$4,IF(D164="C K COMPARTIDA",B164*Listas!D$2,IF(D164="ALQ KY 2",B164*Listas!D$7,IF(D164="ALQ KY 1",B164*Listas!D$6,IF(D164="ALQ W",B164*Listas!D$5,IF(D164="ALQ SUP",B164*Listas!D$8,IF(D164="CHIVI COMBO",B164*Listas!D$10,""))))))))))</f>
        <v/>
      </c>
      <c r="H164" s="14"/>
    </row>
    <row r="165" spans="7:8" ht="15.6" x14ac:dyDescent="0.3">
      <c r="G165" s="14" t="str">
        <f>IF(D165="CHIVI INDIVIDUAL",Listas!D$9,IF(D165="C K INDIVIDUAL",B165*Listas!D$1,IF(D165="C W INDIVIDUAL",B165*Listas!D$3,IF(D165="C W COMPARTIDA",B165*Listas!D$4,IF(D165="C K COMPARTIDA",B165*Listas!D$2,IF(D165="ALQ KY 2",B165*Listas!D$7,IF(D165="ALQ KY 1",B165*Listas!D$6,IF(D165="ALQ W",B165*Listas!D$5,IF(D165="ALQ SUP",B165*Listas!D$8,IF(D165="CHIVI COMBO",B165*Listas!D$10,""))))))))))</f>
        <v/>
      </c>
      <c r="H165" s="14"/>
    </row>
    <row r="166" spans="7:8" ht="15.6" x14ac:dyDescent="0.3">
      <c r="G166" s="14" t="str">
        <f>IF(D166="CHIVI INDIVIDUAL",Listas!D$9,IF(D166="C K INDIVIDUAL",B166*Listas!D$1,IF(D166="C W INDIVIDUAL",B166*Listas!D$3,IF(D166="C W COMPARTIDA",B166*Listas!D$4,IF(D166="C K COMPARTIDA",B166*Listas!D$2,IF(D166="ALQ KY 2",B166*Listas!D$7,IF(D166="ALQ KY 1",B166*Listas!D$6,IF(D166="ALQ W",B166*Listas!D$5,IF(D166="ALQ SUP",B166*Listas!D$8,IF(D166="CHIVI COMBO",B166*Listas!D$10,""))))))))))</f>
        <v/>
      </c>
      <c r="H166" s="14"/>
    </row>
    <row r="167" spans="7:8" ht="15.6" x14ac:dyDescent="0.3">
      <c r="G167" s="14" t="str">
        <f>IF(D167="CHIVI INDIVIDUAL",Listas!D$9,IF(D167="C K INDIVIDUAL",B167*Listas!D$1,IF(D167="C W INDIVIDUAL",B167*Listas!D$3,IF(D167="C W COMPARTIDA",B167*Listas!D$4,IF(D167="C K COMPARTIDA",B167*Listas!D$2,IF(D167="ALQ KY 2",B167*Listas!D$7,IF(D167="ALQ KY 1",B167*Listas!D$6,IF(D167="ALQ W",B167*Listas!D$5,IF(D167="ALQ SUP",B167*Listas!D$8,IF(D167="CHIVI COMBO",B167*Listas!D$10,""))))))))))</f>
        <v/>
      </c>
      <c r="H167" s="14"/>
    </row>
    <row r="168" spans="7:8" ht="15.6" x14ac:dyDescent="0.3">
      <c r="G168" s="14" t="str">
        <f>IF(D168="CHIVI INDIVIDUAL",Listas!D$9,IF(D168="C K INDIVIDUAL",B168*Listas!D$1,IF(D168="C W INDIVIDUAL",B168*Listas!D$3,IF(D168="C W COMPARTIDA",B168*Listas!D$4,IF(D168="C K COMPARTIDA",B168*Listas!D$2,IF(D168="ALQ KY 2",B168*Listas!D$7,IF(D168="ALQ KY 1",B168*Listas!D$6,IF(D168="ALQ W",B168*Listas!D$5,IF(D168="ALQ SUP",B168*Listas!D$8,IF(D168="CHIVI COMBO",B168*Listas!D$10,""))))))))))</f>
        <v/>
      </c>
      <c r="H168" s="14"/>
    </row>
    <row r="169" spans="7:8" ht="15.6" x14ac:dyDescent="0.3">
      <c r="G169" s="14" t="str">
        <f>IF(D169="CHIVI INDIVIDUAL",Listas!D$9,IF(D169="C K INDIVIDUAL",B169*Listas!D$1,IF(D169="C W INDIVIDUAL",B169*Listas!D$3,IF(D169="C W COMPARTIDA",B169*Listas!D$4,IF(D169="C K COMPARTIDA",B169*Listas!D$2,IF(D169="ALQ KY 2",B169*Listas!D$7,IF(D169="ALQ KY 1",B169*Listas!D$6,IF(D169="ALQ W",B169*Listas!D$5,IF(D169="ALQ SUP",B169*Listas!D$8,IF(D169="CHIVI COMBO",B169*Listas!D$10,""))))))))))</f>
        <v/>
      </c>
      <c r="H169" s="14"/>
    </row>
    <row r="170" spans="7:8" ht="15.6" x14ac:dyDescent="0.3">
      <c r="G170" s="14" t="str">
        <f>IF(D170="CHIVI INDIVIDUAL",Listas!D$9,IF(D170="C K INDIVIDUAL",B170*Listas!D$1,IF(D170="C W INDIVIDUAL",B170*Listas!D$3,IF(D170="C W COMPARTIDA",B170*Listas!D$4,IF(D170="C K COMPARTIDA",B170*Listas!D$2,IF(D170="ALQ KY 2",B170*Listas!D$7,IF(D170="ALQ KY 1",B170*Listas!D$6,IF(D170="ALQ W",B170*Listas!D$5,IF(D170="ALQ SUP",B170*Listas!D$8,IF(D170="CHIVI COMBO",B170*Listas!D$10,""))))))))))</f>
        <v/>
      </c>
      <c r="H170" s="14"/>
    </row>
    <row r="171" spans="7:8" ht="15.6" x14ac:dyDescent="0.3">
      <c r="G171" s="14" t="str">
        <f>IF(D171="CHIVI INDIVIDUAL",Listas!D$9,IF(D171="C K INDIVIDUAL",B171*Listas!D$1,IF(D171="C W INDIVIDUAL",B171*Listas!D$3,IF(D171="C W COMPARTIDA",B171*Listas!D$4,IF(D171="C K COMPARTIDA",B171*Listas!D$2,IF(D171="ALQ KY 2",B171*Listas!D$7,IF(D171="ALQ KY 1",B171*Listas!D$6,IF(D171="ALQ W",B171*Listas!D$5,IF(D171="ALQ SUP",B171*Listas!D$8,IF(D171="CHIVI COMBO",B171*Listas!D$10,""))))))))))</f>
        <v/>
      </c>
      <c r="H171" s="14"/>
    </row>
    <row r="172" spans="7:8" ht="15.6" x14ac:dyDescent="0.3">
      <c r="G172" s="14" t="str">
        <f>IF(D172="CHIVI INDIVIDUAL",Listas!D$9,IF(D172="C K INDIVIDUAL",B172*Listas!D$1,IF(D172="C W INDIVIDUAL",B172*Listas!D$3,IF(D172="C W COMPARTIDA",B172*Listas!D$4,IF(D172="C K COMPARTIDA",B172*Listas!D$2,IF(D172="ALQ KY 2",B172*Listas!D$7,IF(D172="ALQ KY 1",B172*Listas!D$6,IF(D172="ALQ W",B172*Listas!D$5,IF(D172="ALQ SUP",B172*Listas!D$8,IF(D172="CHIVI COMBO",B172*Listas!D$10,""))))))))))</f>
        <v/>
      </c>
      <c r="H172" s="14"/>
    </row>
    <row r="173" spans="7:8" ht="15.6" x14ac:dyDescent="0.3">
      <c r="G173" s="14" t="str">
        <f>IF(D173="CHIVI INDIVIDUAL",Listas!D$9,IF(D173="C K INDIVIDUAL",B173*Listas!D$1,IF(D173="C W INDIVIDUAL",B173*Listas!D$3,IF(D173="C W COMPARTIDA",B173*Listas!D$4,IF(D173="C K COMPARTIDA",B173*Listas!D$2,IF(D173="ALQ KY 2",B173*Listas!D$7,IF(D173="ALQ KY 1",B173*Listas!D$6,IF(D173="ALQ W",B173*Listas!D$5,IF(D173="ALQ SUP",B173*Listas!D$8,IF(D173="CHIVI COMBO",B173*Listas!D$10,""))))))))))</f>
        <v/>
      </c>
      <c r="H173" s="14"/>
    </row>
    <row r="174" spans="7:8" ht="15.6" x14ac:dyDescent="0.3">
      <c r="G174" s="14" t="str">
        <f>IF(D174="CHIVI INDIVIDUAL",Listas!D$9,IF(D174="C K INDIVIDUAL",B174*Listas!D$1,IF(D174="C W INDIVIDUAL",B174*Listas!D$3,IF(D174="C W COMPARTIDA",B174*Listas!D$4,IF(D174="C K COMPARTIDA",B174*Listas!D$2,IF(D174="ALQ KY 2",B174*Listas!D$7,IF(D174="ALQ KY 1",B174*Listas!D$6,IF(D174="ALQ W",B174*Listas!D$5,IF(D174="ALQ SUP",B174*Listas!D$8,IF(D174="CHIVI COMBO",B174*Listas!D$10,""))))))))))</f>
        <v/>
      </c>
      <c r="H174" s="14"/>
    </row>
    <row r="175" spans="7:8" ht="15.6" x14ac:dyDescent="0.3">
      <c r="G175" s="14" t="str">
        <f>IF(D175="CHIVI INDIVIDUAL",Listas!D$9,IF(D175="C K INDIVIDUAL",B175*Listas!D$1,IF(D175="C W INDIVIDUAL",B175*Listas!D$3,IF(D175="C W COMPARTIDA",B175*Listas!D$4,IF(D175="C K COMPARTIDA",B175*Listas!D$2,IF(D175="ALQ KY 2",B175*Listas!D$7,IF(D175="ALQ KY 1",B175*Listas!D$6,IF(D175="ALQ W",B175*Listas!D$5,IF(D175="ALQ SUP",B175*Listas!D$8,IF(D175="CHIVI COMBO",B175*Listas!D$10,""))))))))))</f>
        <v/>
      </c>
      <c r="H175" s="14"/>
    </row>
    <row r="176" spans="7:8" ht="15.6" x14ac:dyDescent="0.3">
      <c r="G176" s="14" t="str">
        <f>IF(D176="CHIVI INDIVIDUAL",Listas!D$9,IF(D176="C K INDIVIDUAL",B176*Listas!D$1,IF(D176="C W INDIVIDUAL",B176*Listas!D$3,IF(D176="C W COMPARTIDA",B176*Listas!D$4,IF(D176="C K COMPARTIDA",B176*Listas!D$2,IF(D176="ALQ KY 2",B176*Listas!D$7,IF(D176="ALQ KY 1",B176*Listas!D$6,IF(D176="ALQ W",B176*Listas!D$5,IF(D176="ALQ SUP",B176*Listas!D$8,IF(D176="CHIVI COMBO",B176*Listas!D$10,""))))))))))</f>
        <v/>
      </c>
      <c r="H176" s="14"/>
    </row>
    <row r="177" spans="7:8" ht="15.6" x14ac:dyDescent="0.3">
      <c r="G177" s="14" t="str">
        <f>IF(D177="CHIVI INDIVIDUAL",Listas!D$9,IF(D177="C K INDIVIDUAL",B177*Listas!D$1,IF(D177="C W INDIVIDUAL",B177*Listas!D$3,IF(D177="C W COMPARTIDA",B177*Listas!D$4,IF(D177="C K COMPARTIDA",B177*Listas!D$2,IF(D177="ALQ KY 2",B177*Listas!D$7,IF(D177="ALQ KY 1",B177*Listas!D$6,IF(D177="ALQ W",B177*Listas!D$5,IF(D177="ALQ SUP",B177*Listas!D$8,IF(D177="CHIVI COMBO",B177*Listas!D$10,""))))))))))</f>
        <v/>
      </c>
      <c r="H177" s="14"/>
    </row>
    <row r="178" spans="7:8" ht="15.6" x14ac:dyDescent="0.3">
      <c r="G178" s="14" t="str">
        <f>IF(D178="CHIVI INDIVIDUAL",Listas!D$9,IF(D178="C K INDIVIDUAL",B178*Listas!D$1,IF(D178="C W INDIVIDUAL",B178*Listas!D$3,IF(D178="C W COMPARTIDA",B178*Listas!D$4,IF(D178="C K COMPARTIDA",B178*Listas!D$2,IF(D178="ALQ KY 2",B178*Listas!D$7,IF(D178="ALQ KY 1",B178*Listas!D$6,IF(D178="ALQ W",B178*Listas!D$5,IF(D178="ALQ SUP",B178*Listas!D$8,IF(D178="CHIVI COMBO",B178*Listas!D$10,""))))))))))</f>
        <v/>
      </c>
      <c r="H178" s="14"/>
    </row>
    <row r="179" spans="7:8" ht="15.6" x14ac:dyDescent="0.3">
      <c r="G179" s="14" t="str">
        <f>IF(D179="CHIVI INDIVIDUAL",Listas!D$9,IF(D179="C K INDIVIDUAL",B179*Listas!D$1,IF(D179="C W INDIVIDUAL",B179*Listas!D$3,IF(D179="C W COMPARTIDA",B179*Listas!D$4,IF(D179="C K COMPARTIDA",B179*Listas!D$2,IF(D179="ALQ KY 2",B179*Listas!D$7,IF(D179="ALQ KY 1",B179*Listas!D$6,IF(D179="ALQ W",B179*Listas!D$5,IF(D179="ALQ SUP",B179*Listas!D$8,IF(D179="CHIVI COMBO",B179*Listas!D$10,""))))))))))</f>
        <v/>
      </c>
      <c r="H179" s="14"/>
    </row>
    <row r="180" spans="7:8" ht="15.6" x14ac:dyDescent="0.3">
      <c r="G180" s="14" t="str">
        <f>IF(D180="CHIVI INDIVIDUAL",Listas!D$9,IF(D180="C K INDIVIDUAL",B180*Listas!D$1,IF(D180="C W INDIVIDUAL",B180*Listas!D$3,IF(D180="C W COMPARTIDA",B180*Listas!D$4,IF(D180="C K COMPARTIDA",B180*Listas!D$2,IF(D180="ALQ KY 2",B180*Listas!D$7,IF(D180="ALQ KY 1",B180*Listas!D$6,IF(D180="ALQ W",B180*Listas!D$5,IF(D180="ALQ SUP",B180*Listas!D$8,IF(D180="CHIVI COMBO",B180*Listas!D$10,""))))))))))</f>
        <v/>
      </c>
      <c r="H180" s="14"/>
    </row>
    <row r="181" spans="7:8" ht="15.6" x14ac:dyDescent="0.3">
      <c r="G181" s="14" t="str">
        <f>IF(D181="CHIVI INDIVIDUAL",Listas!D$9,IF(D181="C K INDIVIDUAL",B181*Listas!D$1,IF(D181="C W INDIVIDUAL",B181*Listas!D$3,IF(D181="C W COMPARTIDA",B181*Listas!D$4,IF(D181="C K COMPARTIDA",B181*Listas!D$2,IF(D181="ALQ KY 2",B181*Listas!D$7,IF(D181="ALQ KY 1",B181*Listas!D$6,IF(D181="ALQ W",B181*Listas!D$5,IF(D181="ALQ SUP",B181*Listas!D$8,IF(D181="CHIVI COMBO",B181*Listas!D$10,""))))))))))</f>
        <v/>
      </c>
      <c r="H181" s="14"/>
    </row>
    <row r="182" spans="7:8" ht="15.6" x14ac:dyDescent="0.3">
      <c r="G182" s="14" t="str">
        <f>IF(D182="CHIVI INDIVIDUAL",Listas!D$9,IF(D182="C K INDIVIDUAL",B182*Listas!D$1,IF(D182="C W INDIVIDUAL",B182*Listas!D$3,IF(D182="C W COMPARTIDA",B182*Listas!D$4,IF(D182="C K COMPARTIDA",B182*Listas!D$2,IF(D182="ALQ KY 2",B182*Listas!D$7,IF(D182="ALQ KY 1",B182*Listas!D$6,IF(D182="ALQ W",B182*Listas!D$5,IF(D182="ALQ SUP",B182*Listas!D$8,IF(D182="CHIVI COMBO",B182*Listas!D$10,""))))))))))</f>
        <v/>
      </c>
      <c r="H182" s="14"/>
    </row>
    <row r="183" spans="7:8" ht="15.6" x14ac:dyDescent="0.3">
      <c r="G183" s="14" t="str">
        <f>IF(D183="CHIVI INDIVIDUAL",Listas!D$9,IF(D183="C K INDIVIDUAL",B183*Listas!D$1,IF(D183="C W INDIVIDUAL",B183*Listas!D$3,IF(D183="C W COMPARTIDA",B183*Listas!D$4,IF(D183="C K COMPARTIDA",B183*Listas!D$2,IF(D183="ALQ KY 2",B183*Listas!D$7,IF(D183="ALQ KY 1",B183*Listas!D$6,IF(D183="ALQ W",B183*Listas!D$5,IF(D183="ALQ SUP",B183*Listas!D$8,IF(D183="CHIVI COMBO",B183*Listas!D$10,""))))))))))</f>
        <v/>
      </c>
      <c r="H183" s="14"/>
    </row>
    <row r="184" spans="7:8" ht="15.6" x14ac:dyDescent="0.3">
      <c r="G184" s="14" t="str">
        <f>IF(D184="CHIVI INDIVIDUAL",Listas!D$9,IF(D184="C K INDIVIDUAL",B184*Listas!D$1,IF(D184="C W INDIVIDUAL",B184*Listas!D$3,IF(D184="C W COMPARTIDA",B184*Listas!D$4,IF(D184="C K COMPARTIDA",B184*Listas!D$2,IF(D184="ALQ KY 2",B184*Listas!D$7,IF(D184="ALQ KY 1",B184*Listas!D$6,IF(D184="ALQ W",B184*Listas!D$5,IF(D184="ALQ SUP",B184*Listas!D$8,IF(D184="CHIVI COMBO",B184*Listas!D$10,""))))))))))</f>
        <v/>
      </c>
      <c r="H184" s="14"/>
    </row>
    <row r="185" spans="7:8" ht="15.6" x14ac:dyDescent="0.3">
      <c r="G185" s="14" t="str">
        <f>IF(D185="CHIVI INDIVIDUAL",Listas!D$9,IF(D185="C K INDIVIDUAL",B185*Listas!D$1,IF(D185="C W INDIVIDUAL",B185*Listas!D$3,IF(D185="C W COMPARTIDA",B185*Listas!D$4,IF(D185="C K COMPARTIDA",B185*Listas!D$2,IF(D185="ALQ KY 2",B185*Listas!D$7,IF(D185="ALQ KY 1",B185*Listas!D$6,IF(D185="ALQ W",B185*Listas!D$5,IF(D185="ALQ SUP",B185*Listas!D$8,IF(D185="CHIVI COMBO",B185*Listas!D$10,""))))))))))</f>
        <v/>
      </c>
      <c r="H185" s="14"/>
    </row>
    <row r="186" spans="7:8" ht="15.6" x14ac:dyDescent="0.3">
      <c r="G186" s="14" t="str">
        <f>IF(D186="CHIVI INDIVIDUAL",Listas!D$9,IF(D186="C K INDIVIDUAL",B186*Listas!D$1,IF(D186="C W INDIVIDUAL",B186*Listas!D$3,IF(D186="C W COMPARTIDA",B186*Listas!D$4,IF(D186="C K COMPARTIDA",B186*Listas!D$2,IF(D186="ALQ KY 2",B186*Listas!D$7,IF(D186="ALQ KY 1",B186*Listas!D$6,IF(D186="ALQ W",B186*Listas!D$5,IF(D186="ALQ SUP",B186*Listas!D$8,IF(D186="CHIVI COMBO",B186*Listas!D$10,""))))))))))</f>
        <v/>
      </c>
      <c r="H186" s="14"/>
    </row>
    <row r="187" spans="7:8" ht="15.6" x14ac:dyDescent="0.3">
      <c r="G187" s="14" t="str">
        <f>IF(D187="CHIVI INDIVIDUAL",Listas!D$9,IF(D187="C K INDIVIDUAL",B187*Listas!D$1,IF(D187="C W INDIVIDUAL",B187*Listas!D$3,IF(D187="C W COMPARTIDA",B187*Listas!D$4,IF(D187="C K COMPARTIDA",B187*Listas!D$2,IF(D187="ALQ KY 2",B187*Listas!D$7,IF(D187="ALQ KY 1",B187*Listas!D$6,IF(D187="ALQ W",B187*Listas!D$5,IF(D187="ALQ SUP",B187*Listas!D$8,IF(D187="CHIVI COMBO",B187*Listas!D$10,""))))))))))</f>
        <v/>
      </c>
      <c r="H187" s="14"/>
    </row>
    <row r="188" spans="7:8" ht="15.6" x14ac:dyDescent="0.3">
      <c r="G188" s="14" t="str">
        <f>IF(D188="CHIVI INDIVIDUAL",Listas!D$9,IF(D188="C K INDIVIDUAL",B188*Listas!D$1,IF(D188="C W INDIVIDUAL",B188*Listas!D$3,IF(D188="C W COMPARTIDA",B188*Listas!D$4,IF(D188="C K COMPARTIDA",B188*Listas!D$2,IF(D188="ALQ KY 2",B188*Listas!D$7,IF(D188="ALQ KY 1",B188*Listas!D$6,IF(D188="ALQ W",B188*Listas!D$5,IF(D188="ALQ SUP",B188*Listas!D$8,IF(D188="CHIVI COMBO",B188*Listas!D$10,""))))))))))</f>
        <v/>
      </c>
      <c r="H188" s="14"/>
    </row>
    <row r="189" spans="7:8" ht="15.6" x14ac:dyDescent="0.3">
      <c r="G189" s="14" t="str">
        <f>IF(D189="CHIVI INDIVIDUAL",Listas!D$9,IF(D189="C K INDIVIDUAL",B189*Listas!D$1,IF(D189="C W INDIVIDUAL",B189*Listas!D$3,IF(D189="C W COMPARTIDA",B189*Listas!D$4,IF(D189="C K COMPARTIDA",B189*Listas!D$2,IF(D189="ALQ KY 2",B189*Listas!D$7,IF(D189="ALQ KY 1",B189*Listas!D$6,IF(D189="ALQ W",B189*Listas!D$5,IF(D189="ALQ SUP",B189*Listas!D$8,IF(D189="CHIVI COMBO",B189*Listas!D$10,""))))))))))</f>
        <v/>
      </c>
      <c r="H189" s="14"/>
    </row>
    <row r="190" spans="7:8" ht="15.6" x14ac:dyDescent="0.3">
      <c r="G190" s="14" t="str">
        <f>IF(D190="CHIVI INDIVIDUAL",Listas!D$9,IF(D190="C K INDIVIDUAL",B190*Listas!D$1,IF(D190="C W INDIVIDUAL",B190*Listas!D$3,IF(D190="C W COMPARTIDA",B190*Listas!D$4,IF(D190="C K COMPARTIDA",B190*Listas!D$2,IF(D190="ALQ KY 2",B190*Listas!D$7,IF(D190="ALQ KY 1",B190*Listas!D$6,IF(D190="ALQ W",B190*Listas!D$5,IF(D190="ALQ SUP",B190*Listas!D$8,IF(D190="CHIVI COMBO",B190*Listas!D$10,""))))))))))</f>
        <v/>
      </c>
      <c r="H190" s="14"/>
    </row>
    <row r="191" spans="7:8" ht="15.6" x14ac:dyDescent="0.3">
      <c r="G191" s="14" t="str">
        <f>IF(D191="CHIVI INDIVIDUAL",Listas!D$9,IF(D191="C K INDIVIDUAL",B191*Listas!D$1,IF(D191="C W INDIVIDUAL",B191*Listas!D$3,IF(D191="C W COMPARTIDA",B191*Listas!D$4,IF(D191="C K COMPARTIDA",B191*Listas!D$2,IF(D191="ALQ KY 2",B191*Listas!D$7,IF(D191="ALQ KY 1",B191*Listas!D$6,IF(D191="ALQ W",B191*Listas!D$5,IF(D191="ALQ SUP",B191*Listas!D$8,IF(D191="CHIVI COMBO",B191*Listas!D$10,""))))))))))</f>
        <v/>
      </c>
      <c r="H191" s="14"/>
    </row>
    <row r="192" spans="7:8" ht="15.6" x14ac:dyDescent="0.3">
      <c r="G192" s="14" t="str">
        <f>IF(D192="CHIVI INDIVIDUAL",Listas!D$9,IF(D192="C K INDIVIDUAL",B192*Listas!D$1,IF(D192="C W INDIVIDUAL",B192*Listas!D$3,IF(D192="C W COMPARTIDA",B192*Listas!D$4,IF(D192="C K COMPARTIDA",B192*Listas!D$2,IF(D192="ALQ KY 2",B192*Listas!D$7,IF(D192="ALQ KY 1",B192*Listas!D$6,IF(D192="ALQ W",B192*Listas!D$5,IF(D192="ALQ SUP",B192*Listas!D$8,IF(D192="CHIVI COMBO",B192*Listas!D$10,""))))))))))</f>
        <v/>
      </c>
      <c r="H192" s="14"/>
    </row>
    <row r="193" spans="7:8" ht="15.6" x14ac:dyDescent="0.3">
      <c r="G193" s="14" t="str">
        <f>IF(D193="CHIVI INDIVIDUAL",Listas!D$9,IF(D193="C K INDIVIDUAL",B193*Listas!D$1,IF(D193="C W INDIVIDUAL",B193*Listas!D$3,IF(D193="C W COMPARTIDA",B193*Listas!D$4,IF(D193="C K COMPARTIDA",B193*Listas!D$2,IF(D193="ALQ KY 2",B193*Listas!D$7,IF(D193="ALQ KY 1",B193*Listas!D$6,IF(D193="ALQ W",B193*Listas!D$5,IF(D193="ALQ SUP",B193*Listas!D$8,IF(D193="CHIVI COMBO",B193*Listas!D$10,""))))))))))</f>
        <v/>
      </c>
      <c r="H193" s="14"/>
    </row>
    <row r="194" spans="7:8" ht="15.6" x14ac:dyDescent="0.3">
      <c r="G194" s="14" t="str">
        <f>IF(D194="CHIVI INDIVIDUAL",Listas!D$9,IF(D194="C K INDIVIDUAL",B194*Listas!D$1,IF(D194="C W INDIVIDUAL",B194*Listas!D$3,IF(D194="C W COMPARTIDA",B194*Listas!D$4,IF(D194="C K COMPARTIDA",B194*Listas!D$2,IF(D194="ALQ KY 2",B194*Listas!D$7,IF(D194="ALQ KY 1",B194*Listas!D$6,IF(D194="ALQ W",B194*Listas!D$5,IF(D194="ALQ SUP",B194*Listas!D$8,IF(D194="CHIVI COMBO",B194*Listas!D$10,""))))))))))</f>
        <v/>
      </c>
      <c r="H194" s="14"/>
    </row>
    <row r="195" spans="7:8" ht="15.6" x14ac:dyDescent="0.3">
      <c r="G195" s="14" t="str">
        <f>IF(D195="CHIVI INDIVIDUAL",Listas!D$9,IF(D195="C K INDIVIDUAL",B195*Listas!D$1,IF(D195="C W INDIVIDUAL",B195*Listas!D$3,IF(D195="C W COMPARTIDA",B195*Listas!D$4,IF(D195="C K COMPARTIDA",B195*Listas!D$2,IF(D195="ALQ KY 2",B195*Listas!D$7,IF(D195="ALQ KY 1",B195*Listas!D$6,IF(D195="ALQ W",B195*Listas!D$5,IF(D195="ALQ SUP",B195*Listas!D$8,IF(D195="CHIVI COMBO",B195*Listas!D$10,""))))))))))</f>
        <v/>
      </c>
      <c r="H195" s="14"/>
    </row>
    <row r="196" spans="7:8" ht="15.6" x14ac:dyDescent="0.3">
      <c r="G196" s="14" t="str">
        <f>IF(D196="CHIVI INDIVIDUAL",Listas!D$9,IF(D196="C K INDIVIDUAL",B196*Listas!D$1,IF(D196="C W INDIVIDUAL",B196*Listas!D$3,IF(D196="C W COMPARTIDA",B196*Listas!D$4,IF(D196="C K COMPARTIDA",B196*Listas!D$2,IF(D196="ALQ KY 2",B196*Listas!D$7,IF(D196="ALQ KY 1",B196*Listas!D$6,IF(D196="ALQ W",B196*Listas!D$5,IF(D196="ALQ SUP",B196*Listas!D$8,IF(D196="CHIVI COMBO",B196*Listas!D$10,""))))))))))</f>
        <v/>
      </c>
      <c r="H196" s="14"/>
    </row>
    <row r="197" spans="7:8" ht="15.6" x14ac:dyDescent="0.3">
      <c r="G197" s="14" t="str">
        <f>IF(D197="CHIVI INDIVIDUAL",Listas!D$9,IF(D197="C K INDIVIDUAL",B197*Listas!D$1,IF(D197="C W INDIVIDUAL",B197*Listas!D$3,IF(D197="C W COMPARTIDA",B197*Listas!D$4,IF(D197="C K COMPARTIDA",B197*Listas!D$2,IF(D197="ALQ KY 2",B197*Listas!D$7,IF(D197="ALQ KY 1",B197*Listas!D$6,IF(D197="ALQ W",B197*Listas!D$5,IF(D197="ALQ SUP",B197*Listas!D$8,IF(D197="CHIVI COMBO",B197*Listas!D$10,""))))))))))</f>
        <v/>
      </c>
      <c r="H197" s="14"/>
    </row>
    <row r="198" spans="7:8" ht="15.6" x14ac:dyDescent="0.3">
      <c r="G198" s="14" t="str">
        <f>IF(D198="CHIVI INDIVIDUAL",Listas!D$9,IF(D198="C K INDIVIDUAL",B198*Listas!D$1,IF(D198="C W INDIVIDUAL",B198*Listas!D$3,IF(D198="C W COMPARTIDA",B198*Listas!D$4,IF(D198="C K COMPARTIDA",B198*Listas!D$2,IF(D198="ALQ KY 2",B198*Listas!D$7,IF(D198="ALQ KY 1",B198*Listas!D$6,IF(D198="ALQ W",B198*Listas!D$5,IF(D198="ALQ SUP",B198*Listas!D$8,IF(D198="CHIVI COMBO",B198*Listas!D$10,""))))))))))</f>
        <v/>
      </c>
      <c r="H198" s="14"/>
    </row>
    <row r="199" spans="7:8" ht="15.6" x14ac:dyDescent="0.3">
      <c r="G199" s="14" t="str">
        <f>IF(D199="CHIVI INDIVIDUAL",Listas!D$9,IF(D199="C K INDIVIDUAL",B199*Listas!D$1,IF(D199="C W INDIVIDUAL",B199*Listas!D$3,IF(D199="C W COMPARTIDA",B199*Listas!D$4,IF(D199="C K COMPARTIDA",B199*Listas!D$2,IF(D199="ALQ KY 2",B199*Listas!D$7,IF(D199="ALQ KY 1",B199*Listas!D$6,IF(D199="ALQ W",B199*Listas!D$5,IF(D199="ALQ SUP",B199*Listas!D$8,IF(D199="CHIVI COMBO",B199*Listas!D$10,""))))))))))</f>
        <v/>
      </c>
      <c r="H199" s="14"/>
    </row>
    <row r="200" spans="7:8" ht="15.6" x14ac:dyDescent="0.3">
      <c r="G200" s="14" t="str">
        <f>IF(D200="CHIVI INDIVIDUAL",Listas!D$9,IF(D200="C K INDIVIDUAL",B200*Listas!D$1,IF(D200="C W INDIVIDUAL",B200*Listas!D$3,IF(D200="C W COMPARTIDA",B200*Listas!D$4,IF(D200="C K COMPARTIDA",B200*Listas!D$2,IF(D200="ALQ KY 2",B200*Listas!D$7,IF(D200="ALQ KY 1",B200*Listas!D$6,IF(D200="ALQ W",B200*Listas!D$5,IF(D200="ALQ SUP",B200*Listas!D$8,IF(D200="CHIVI COMBO",B200*Listas!D$10,""))))))))))</f>
        <v/>
      </c>
      <c r="H200" s="14"/>
    </row>
    <row r="201" spans="7:8" ht="15.6" x14ac:dyDescent="0.3">
      <c r="G201" s="14" t="str">
        <f>IF(D201="CHIVI INDIVIDUAL",Listas!D$9,IF(D201="C K INDIVIDUAL",B201*Listas!D$1,IF(D201="C W INDIVIDUAL",B201*Listas!D$3,IF(D201="C W COMPARTIDA",B201*Listas!D$4,IF(D201="C K COMPARTIDA",B201*Listas!D$2,IF(D201="ALQ KY 2",B201*Listas!D$7,IF(D201="ALQ KY 1",B201*Listas!D$6,IF(D201="ALQ W",B201*Listas!D$5,IF(D201="ALQ SUP",B201*Listas!D$8,IF(D201="CHIVI COMBO",B201*Listas!D$10,""))))))))))</f>
        <v/>
      </c>
      <c r="H201" s="14"/>
    </row>
    <row r="202" spans="7:8" ht="15.6" x14ac:dyDescent="0.3">
      <c r="G202" s="14" t="str">
        <f>IF(D202="CHIVI INDIVIDUAL",Listas!D$9,IF(D202="C K INDIVIDUAL",B202*Listas!D$1,IF(D202="C W INDIVIDUAL",B202*Listas!D$3,IF(D202="C W COMPARTIDA",B202*Listas!D$4,IF(D202="C K COMPARTIDA",B202*Listas!D$2,IF(D202="ALQ KY 2",B202*Listas!D$7,IF(D202="ALQ KY 1",B202*Listas!D$6,IF(D202="ALQ W",B202*Listas!D$5,IF(D202="ALQ SUP",B202*Listas!D$8,IF(D202="CHIVI COMBO",B202*Listas!D$10,""))))))))))</f>
        <v/>
      </c>
      <c r="H202" s="14"/>
    </row>
    <row r="203" spans="7:8" ht="15.6" x14ac:dyDescent="0.3">
      <c r="G203" s="14" t="str">
        <f>IF(D203="CHIVI INDIVIDUAL",Listas!D$9,IF(D203="C K INDIVIDUAL",B203*Listas!D$1,IF(D203="C W INDIVIDUAL",B203*Listas!D$3,IF(D203="C W COMPARTIDA",B203*Listas!D$4,IF(D203="C K COMPARTIDA",B203*Listas!D$2,IF(D203="ALQ KY 2",B203*Listas!D$7,IF(D203="ALQ KY 1",B203*Listas!D$6,IF(D203="ALQ W",B203*Listas!D$5,IF(D203="ALQ SUP",B203*Listas!D$8,IF(D203="CHIVI COMBO",B203*Listas!D$10,""))))))))))</f>
        <v/>
      </c>
      <c r="H203" s="14"/>
    </row>
    <row r="204" spans="7:8" ht="15.6" x14ac:dyDescent="0.3">
      <c r="G204" s="14" t="str">
        <f>IF(D204="CHIVI INDIVIDUAL",Listas!D$9,IF(D204="C K INDIVIDUAL",B204*Listas!D$1,IF(D204="C W INDIVIDUAL",B204*Listas!D$3,IF(D204="C W COMPARTIDA",B204*Listas!D$4,IF(D204="C K COMPARTIDA",B204*Listas!D$2,IF(D204="ALQ KY 2",B204*Listas!D$7,IF(D204="ALQ KY 1",B204*Listas!D$6,IF(D204="ALQ W",B204*Listas!D$5,IF(D204="ALQ SUP",B204*Listas!D$8,IF(D204="CHIVI COMBO",B204*Listas!D$10,""))))))))))</f>
        <v/>
      </c>
      <c r="H204" s="14"/>
    </row>
    <row r="205" spans="7:8" ht="15.6" x14ac:dyDescent="0.3">
      <c r="G205" s="14" t="str">
        <f>IF(D205="CHIVI INDIVIDUAL",Listas!D$9,IF(D205="C K INDIVIDUAL",B205*Listas!D$1,IF(D205="C W INDIVIDUAL",B205*Listas!D$3,IF(D205="C W COMPARTIDA",B205*Listas!D$4,IF(D205="C K COMPARTIDA",B205*Listas!D$2,IF(D205="ALQ KY 2",B205*Listas!D$7,IF(D205="ALQ KY 1",B205*Listas!D$6,IF(D205="ALQ W",B205*Listas!D$5,IF(D205="ALQ SUP",B205*Listas!D$8,IF(D205="CHIVI COMBO",B205*Listas!D$10,""))))))))))</f>
        <v/>
      </c>
      <c r="H205" s="14"/>
    </row>
    <row r="206" spans="7:8" ht="15.6" x14ac:dyDescent="0.3">
      <c r="G206" s="14" t="str">
        <f>IF(D206="CHIVI INDIVIDUAL",Listas!D$9,IF(D206="C K INDIVIDUAL",B206*Listas!D$1,IF(D206="C W INDIVIDUAL",B206*Listas!D$3,IF(D206="C W COMPARTIDA",B206*Listas!D$4,IF(D206="C K COMPARTIDA",B206*Listas!D$2,IF(D206="ALQ KY 2",B206*Listas!D$7,IF(D206="ALQ KY 1",B206*Listas!D$6,IF(D206="ALQ W",B206*Listas!D$5,IF(D206="ALQ SUP",B206*Listas!D$8,IF(D206="CHIVI COMBO",B206*Listas!D$10,""))))))))))</f>
        <v/>
      </c>
      <c r="H206" s="14"/>
    </row>
    <row r="207" spans="7:8" ht="15.6" x14ac:dyDescent="0.3">
      <c r="G207" s="14" t="str">
        <f>IF(D207="CHIVI INDIVIDUAL",Listas!D$9,IF(D207="C K INDIVIDUAL",B207*Listas!D$1,IF(D207="C W INDIVIDUAL",B207*Listas!D$3,IF(D207="C W COMPARTIDA",B207*Listas!D$4,IF(D207="C K COMPARTIDA",B207*Listas!D$2,IF(D207="ALQ KY 2",B207*Listas!D$7,IF(D207="ALQ KY 1",B207*Listas!D$6,IF(D207="ALQ W",B207*Listas!D$5,IF(D207="ALQ SUP",B207*Listas!D$8,IF(D207="CHIVI COMBO",B207*Listas!D$10,""))))))))))</f>
        <v/>
      </c>
      <c r="H207" s="14"/>
    </row>
    <row r="208" spans="7:8" ht="15.6" x14ac:dyDescent="0.3">
      <c r="G208" s="14" t="str">
        <f>IF(D208="CHIVI INDIVIDUAL",Listas!D$9,IF(D208="C K INDIVIDUAL",B208*Listas!D$1,IF(D208="C W INDIVIDUAL",B208*Listas!D$3,IF(D208="C W COMPARTIDA",B208*Listas!D$4,IF(D208="C K COMPARTIDA",B208*Listas!D$2,IF(D208="ALQ KY 2",B208*Listas!D$7,IF(D208="ALQ KY 1",B208*Listas!D$6,IF(D208="ALQ W",B208*Listas!D$5,IF(D208="ALQ SUP",B208*Listas!D$8,IF(D208="CHIVI COMBO",B208*Listas!D$10,""))))))))))</f>
        <v/>
      </c>
      <c r="H208" s="14"/>
    </row>
    <row r="209" spans="7:8" ht="15.6" x14ac:dyDescent="0.3">
      <c r="G209" s="14" t="str">
        <f>IF(D209="CHIVI INDIVIDUAL",Listas!D$9,IF(D209="C K INDIVIDUAL",B209*Listas!D$1,IF(D209="C W INDIVIDUAL",B209*Listas!D$3,IF(D209="C W COMPARTIDA",B209*Listas!D$4,IF(D209="C K COMPARTIDA",B209*Listas!D$2,IF(D209="ALQ KY 2",B209*Listas!D$7,IF(D209="ALQ KY 1",B209*Listas!D$6,IF(D209="ALQ W",B209*Listas!D$5,IF(D209="ALQ SUP",B209*Listas!D$8,IF(D209="CHIVI COMBO",B209*Listas!D$10,""))))))))))</f>
        <v/>
      </c>
      <c r="H209" s="14"/>
    </row>
    <row r="210" spans="7:8" ht="15.6" x14ac:dyDescent="0.3">
      <c r="G210" s="14" t="str">
        <f>IF(D210="CHIVI INDIVIDUAL",Listas!D$9,IF(D210="C K INDIVIDUAL",B210*Listas!D$1,IF(D210="C W INDIVIDUAL",B210*Listas!D$3,IF(D210="C W COMPARTIDA",B210*Listas!D$4,IF(D210="C K COMPARTIDA",B210*Listas!D$2,IF(D210="ALQ KY 2",B210*Listas!D$7,IF(D210="ALQ KY 1",B210*Listas!D$6,IF(D210="ALQ W",B210*Listas!D$5,IF(D210="ALQ SUP",B210*Listas!D$8,IF(D210="CHIVI COMBO",B210*Listas!D$10,""))))))))))</f>
        <v/>
      </c>
      <c r="H210" s="14"/>
    </row>
    <row r="211" spans="7:8" ht="15.6" x14ac:dyDescent="0.3">
      <c r="G211" s="14" t="str">
        <f>IF(D211="CHIVI INDIVIDUAL",Listas!D$9,IF(D211="C K INDIVIDUAL",B211*Listas!D$1,IF(D211="C W INDIVIDUAL",B211*Listas!D$3,IF(D211="C W COMPARTIDA",B211*Listas!D$4,IF(D211="C K COMPARTIDA",B211*Listas!D$2,IF(D211="ALQ KY 2",B211*Listas!D$7,IF(D211="ALQ KY 1",B211*Listas!D$6,IF(D211="ALQ W",B211*Listas!D$5,IF(D211="ALQ SUP",B211*Listas!D$8,IF(D211="CHIVI COMBO",B211*Listas!D$10,""))))))))))</f>
        <v/>
      </c>
      <c r="H211" s="14"/>
    </row>
    <row r="212" spans="7:8" ht="15.6" x14ac:dyDescent="0.3">
      <c r="G212" s="14" t="str">
        <f>IF(D212="CHIVI INDIVIDUAL",Listas!D$9,IF(D212="C K INDIVIDUAL",B212*Listas!D$1,IF(D212="C W INDIVIDUAL",B212*Listas!D$3,IF(D212="C W COMPARTIDA",B212*Listas!D$4,IF(D212="C K COMPARTIDA",B212*Listas!D$2,IF(D212="ALQ KY 2",B212*Listas!D$7,IF(D212="ALQ KY 1",B212*Listas!D$6,IF(D212="ALQ W",B212*Listas!D$5,IF(D212="ALQ SUP",B212*Listas!D$8,IF(D212="CHIVI COMBO",B212*Listas!D$10,""))))))))))</f>
        <v/>
      </c>
      <c r="H212" s="14"/>
    </row>
    <row r="213" spans="7:8" ht="15.6" x14ac:dyDescent="0.3">
      <c r="G213" s="14" t="str">
        <f>IF(D213="CHIVI INDIVIDUAL",Listas!D$9,IF(D213="C K INDIVIDUAL",B213*Listas!D$1,IF(D213="C W INDIVIDUAL",B213*Listas!D$3,IF(D213="C W COMPARTIDA",B213*Listas!D$4,IF(D213="C K COMPARTIDA",B213*Listas!D$2,IF(D213="ALQ KY 2",B213*Listas!D$7,IF(D213="ALQ KY 1",B213*Listas!D$6,IF(D213="ALQ W",B213*Listas!D$5,IF(D213="ALQ SUP",B213*Listas!D$8,IF(D213="CHIVI COMBO",B213*Listas!D$10,""))))))))))</f>
        <v/>
      </c>
      <c r="H213" s="14"/>
    </row>
    <row r="214" spans="7:8" ht="15.6" x14ac:dyDescent="0.3">
      <c r="G214" s="14" t="str">
        <f>IF(D214="CHIVI INDIVIDUAL",Listas!D$9,IF(D214="C K INDIVIDUAL",B214*Listas!D$1,IF(D214="C W INDIVIDUAL",B214*Listas!D$3,IF(D214="C W COMPARTIDA",B214*Listas!D$4,IF(D214="C K COMPARTIDA",B214*Listas!D$2,IF(D214="ALQ KY 2",B214*Listas!D$7,IF(D214="ALQ KY 1",B214*Listas!D$6,IF(D214="ALQ W",B214*Listas!D$5,IF(D214="ALQ SUP",B214*Listas!D$8,IF(D214="CHIVI COMBO",B214*Listas!D$10,""))))))))))</f>
        <v/>
      </c>
    </row>
    <row r="215" spans="7:8" ht="15.6" x14ac:dyDescent="0.3">
      <c r="G215" s="14" t="str">
        <f>IF(D215="CHIVI INDIVIDUAL",Listas!D$9,IF(D215="C K INDIVIDUAL",B215*Listas!D$1,IF(D215="C W INDIVIDUAL",B215*Listas!D$3,IF(D215="C W COMPARTIDA",B215*Listas!D$4,IF(D215="C K COMPARTIDA",B215*Listas!D$2,IF(D215="ALQ KY 2",B215*Listas!D$7,IF(D215="ALQ KY 1",B215*Listas!D$6,IF(D215="ALQ W",B215*Listas!D$5,IF(D215="ALQ SUP",B215*Listas!D$8,IF(D215="CHIVI COMBO",B215*Listas!D$10,""))))))))))</f>
        <v/>
      </c>
    </row>
    <row r="216" spans="7:8" ht="15.6" x14ac:dyDescent="0.3">
      <c r="G216" s="14" t="str">
        <f t="shared" ref="G216:G220" si="0">IF(D216="C ESCUELITA",1500,IF(D216="C K INDIVIDUAL",B216*3900,IF(D216="C W INDIVIDUAL",B216*2900,IF(D216="C W COMPARTIDA",B216*2000,IF(D216="C K COMPARTIDA",B216*2900,IF(D216="ALQ KY 2",B216*1500,IF(D216="ALQ KY 1",B216*900,IF(D216="ALQ W",B216*1200,IF(D216="ALQ SUP",B216*1000,IF(D216="C SUP INDIVIDUAL",B216*2400,""))))))))))</f>
        <v/>
      </c>
    </row>
    <row r="217" spans="7:8" ht="15.6" x14ac:dyDescent="0.3">
      <c r="G217" s="14" t="str">
        <f t="shared" si="0"/>
        <v/>
      </c>
    </row>
    <row r="218" spans="7:8" ht="15.6" x14ac:dyDescent="0.3">
      <c r="G218" s="14" t="str">
        <f t="shared" si="0"/>
        <v/>
      </c>
    </row>
    <row r="219" spans="7:8" ht="15.6" x14ac:dyDescent="0.3">
      <c r="G219" s="14" t="str">
        <f t="shared" si="0"/>
        <v/>
      </c>
    </row>
    <row r="220" spans="7:8" ht="15.6" x14ac:dyDescent="0.3">
      <c r="G220" s="14" t="str">
        <f t="shared" si="0"/>
        <v/>
      </c>
    </row>
  </sheetData>
  <mergeCells count="1">
    <mergeCell ref="B1:C1"/>
  </mergeCells>
  <phoneticPr fontId="12" type="noConversion"/>
  <pageMargins left="0.25" right="0.25" top="0.75" bottom="0.75" header="0.3" footer="0.3"/>
  <pageSetup paperSize="9" scale="80" fitToHeight="0" orientation="portrait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55AAAD18-966B-4A6D-80E9-A4E24125CD0D}">
          <x14:formula1>
            <xm:f>Listas!$A:$A</xm:f>
          </x14:formula1>
          <xm:sqref>D2:D51</xm:sqref>
        </x14:dataValidation>
        <x14:dataValidation type="list" allowBlank="1" showInputMessage="1" showErrorMessage="1" xr:uid="{CFB2CE36-0674-4730-ABFF-5089BCA7E120}">
          <x14:formula1>
            <xm:f>Listas!$B:$B</xm:f>
          </x14:formula1>
          <xm:sqref>F2:F1048576</xm:sqref>
        </x14:dataValidation>
        <x14:dataValidation type="list" allowBlank="1" showInputMessage="1" showErrorMessage="1" xr:uid="{D10C4C08-AD55-449D-B9CA-80992AD85CFB}">
          <x14:formula1>
            <xm:f>Listas!$M:$M</xm:f>
          </x14:formula1>
          <xm:sqref>H2:H213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B21FC3-939D-4433-A516-C5164844E21C}">
  <dimension ref="A1:P39"/>
  <sheetViews>
    <sheetView workbookViewId="0">
      <selection activeCell="J12" sqref="J12"/>
    </sheetView>
  </sheetViews>
  <sheetFormatPr defaultColWidth="8.77734375" defaultRowHeight="14.4" x14ac:dyDescent="0.3"/>
  <cols>
    <col min="2" max="2" width="10.109375" customWidth="1"/>
    <col min="3" max="6" width="10.44140625" customWidth="1"/>
    <col min="7" max="7" width="8.77734375" customWidth="1"/>
    <col min="8" max="8" width="17.77734375" customWidth="1"/>
    <col min="9" max="10" width="8.77734375" style="3"/>
  </cols>
  <sheetData>
    <row r="1" spans="1:16" ht="18" x14ac:dyDescent="0.3">
      <c r="A1" s="2"/>
      <c r="B1" s="2"/>
      <c r="C1" s="2"/>
      <c r="D1" s="2"/>
      <c r="E1" s="2"/>
      <c r="F1" s="2"/>
      <c r="G1" s="2"/>
    </row>
    <row r="2" spans="1:16" ht="15.6" x14ac:dyDescent="0.3">
      <c r="A2" s="1"/>
      <c r="B2" s="41" t="s">
        <v>23</v>
      </c>
      <c r="C2" s="41"/>
      <c r="D2" s="41"/>
      <c r="E2" s="41"/>
      <c r="F2" s="41"/>
      <c r="G2" s="1"/>
      <c r="H2" s="8" t="s">
        <v>17</v>
      </c>
      <c r="I2" s="9">
        <f>SUM(Planilla!G:G)</f>
        <v>94500</v>
      </c>
    </row>
    <row r="3" spans="1:16" ht="15.6" x14ac:dyDescent="0.3">
      <c r="A3" s="1"/>
      <c r="B3" s="23"/>
      <c r="C3" s="26" t="s">
        <v>34</v>
      </c>
      <c r="D3" s="26" t="s">
        <v>35</v>
      </c>
      <c r="E3" s="26" t="s">
        <v>37</v>
      </c>
      <c r="F3" s="26" t="s">
        <v>36</v>
      </c>
      <c r="G3" s="1"/>
      <c r="H3" s="8" t="s">
        <v>16</v>
      </c>
      <c r="I3" s="10">
        <f>-(SUM(Planilla!I:I))</f>
        <v>0</v>
      </c>
    </row>
    <row r="4" spans="1:16" ht="15.6" x14ac:dyDescent="0.3">
      <c r="A4" s="1"/>
      <c r="B4" s="27" t="s">
        <v>70</v>
      </c>
      <c r="C4" s="21">
        <f>((SUMIFS(Planilla!G:G,Planilla!F:F,B4,Planilla!D:D,"C K INDIVIDUAL"))+(SUMIFS(Planilla!G:G,Planilla!F:F,B4,Planilla!D:D,"C K COMPARTIDA"))+(SUMIFS(Planilla!G:G,Planilla!F:F,B4,Planilla!D:D,"C K IND PACK")))*0.3</f>
        <v>0</v>
      </c>
      <c r="D4" s="21">
        <f>((SUMIFS(Planilla!G:G,Planilla!F:F,B4,Planilla!D:D,"C W INDIVIDUAL"))+(SUMIFS(Planilla!G:G,Planilla!F:F,B4,Planilla!D:D,"C W COMPARTIDA")))*0.4</f>
        <v>0</v>
      </c>
      <c r="E4" s="21">
        <f>(SUMIFS(Planilla!G:G,Planilla!F:F,B4,Planilla!D:D,"C ESCUELITA"))*0.4</f>
        <v>0</v>
      </c>
      <c r="F4" s="28">
        <f>SUM(C4:E4)</f>
        <v>0</v>
      </c>
      <c r="G4" s="1"/>
      <c r="H4" s="8" t="s">
        <v>15</v>
      </c>
      <c r="I4" s="11">
        <f>I2+I3</f>
        <v>94500</v>
      </c>
    </row>
    <row r="5" spans="1:16" ht="15.6" x14ac:dyDescent="0.3">
      <c r="A5" s="1"/>
      <c r="B5" s="27" t="s">
        <v>18</v>
      </c>
      <c r="C5" s="21">
        <f>((SUMIFS(Planilla!G:G,Planilla!F:F,B5,Planilla!D:D,"C K INDIVIDUAL"))+(SUMIFS(Planilla!G:G,Planilla!F:F,B5,Planilla!D:D,"C K COMPARTIDA"))+(SUMIFS(Planilla!G:G,Planilla!F:F,B5,Planilla!D:D,"C K IND PACK")))*0.35</f>
        <v>6650</v>
      </c>
      <c r="D5" s="21">
        <f>((SUMIFS(Planilla!G:G,Planilla!F:F,B5,Planilla!D:D,"C W INDIVIDUAL"))+(SUMIFS(Planilla!G:G,Planilla!F:F,B5,Planilla!D:D,"C W COMPARTIDA")))*0.4</f>
        <v>0</v>
      </c>
      <c r="E5" s="21">
        <f>(SUMIFS(Planilla!G:G,Planilla!F:F,B5,Planilla!D:D,"C ESCUELITA"))*0.4</f>
        <v>0</v>
      </c>
      <c r="F5" s="28">
        <f t="shared" ref="F5:F17" si="0">SUM(C5:E5)</f>
        <v>6650</v>
      </c>
      <c r="G5" s="1"/>
    </row>
    <row r="6" spans="1:16" ht="15.6" x14ac:dyDescent="0.3">
      <c r="A6" s="1"/>
      <c r="B6" s="27" t="s">
        <v>19</v>
      </c>
      <c r="C6" s="21">
        <f>((SUMIFS(Planilla!G:G,Planilla!F:F,B6,Planilla!D:D,"C K INDIVIDUAL"))+(SUMIFS(Planilla!G:G,Planilla!F:F,B6,Planilla!D:D,"C K COMPARTIDA"))+(SUMIFS(Planilla!G:G,Planilla!F:F,B6,Planilla!D:D,"C K IND PACK")))*0.3</f>
        <v>0</v>
      </c>
      <c r="D6" s="21">
        <f>((SUMIFS(Planilla!G:G,Planilla!F:F,B6,Planilla!D:D,"C W INDIVIDUAL"))+(SUMIFS(Planilla!G:G,Planilla!F:F,B6,Planilla!D:D,"C W COMPARTIDA")))*0.4</f>
        <v>0</v>
      </c>
      <c r="E6" s="21">
        <f>(SUMIFS(Planilla!G:G,Planilla!F:F,B6,Planilla!D:D,"C ESCUELITA"))*0.4</f>
        <v>0</v>
      </c>
      <c r="F6" s="28">
        <f t="shared" si="0"/>
        <v>0</v>
      </c>
      <c r="G6" s="1"/>
      <c r="H6" s="12" t="s">
        <v>27</v>
      </c>
      <c r="I6" s="19">
        <f>SUMIF(Planilla!D:D,"=ALQ*",Planilla!G:G)</f>
        <v>10500</v>
      </c>
    </row>
    <row r="7" spans="1:16" ht="15.6" x14ac:dyDescent="0.3">
      <c r="A7" s="1"/>
      <c r="B7" s="27" t="s">
        <v>20</v>
      </c>
      <c r="C7" s="21">
        <f>((SUMIFS(Planilla!G:G,Planilla!F:F,B7,Planilla!D:D,"C K INDIVIDUAL"))+(SUMIFS(Planilla!G:G,Planilla!F:F,B7,Planilla!D:D,"C K COMPARTIDA"))+(SUMIFS(Planilla!G:G,Planilla!F:F,B7,Planilla!D:D,"C K IND PACK")))*0.3</f>
        <v>3300</v>
      </c>
      <c r="D7" s="21">
        <f>((SUMIFS(Planilla!G:G,Planilla!F:F,B7,Planilla!D:D,"C W INDIVIDUAL"))+(SUMIFS(Planilla!G:G,Planilla!F:F,B7,Planilla!D:D,"C W COMPARTIDA")))*0.4</f>
        <v>0</v>
      </c>
      <c r="E7" s="21">
        <f>(SUMIFS(Planilla!G:G,Planilla!F:F,B7,Planilla!D:D,"C ESCUELITA"))*0.4</f>
        <v>0</v>
      </c>
      <c r="F7" s="28">
        <f t="shared" si="0"/>
        <v>3300</v>
      </c>
      <c r="G7" s="1"/>
      <c r="H7" s="12" t="s">
        <v>28</v>
      </c>
      <c r="I7" s="20">
        <f>SUMIF(Planilla!D:D,"=C*",Planilla!G:G)</f>
        <v>84000</v>
      </c>
      <c r="P7" s="30"/>
    </row>
    <row r="8" spans="1:16" ht="15.6" x14ac:dyDescent="0.3">
      <c r="A8" s="1"/>
      <c r="B8" s="27" t="s">
        <v>21</v>
      </c>
      <c r="C8" s="21">
        <f>((SUMIFS(Planilla!G:G,Planilla!F:F,B8,Planilla!D:D,"C K INDIVIDUAL"))+(SUMIFS(Planilla!G:G,Planilla!F:F,B8,Planilla!D:D,"C K COMPARTIDA"))+(SUMIFS(Planilla!G:G,Planilla!F:F,B8,Planilla!D:D,"C K IND PACK")))*0.3</f>
        <v>0</v>
      </c>
      <c r="D8" s="21">
        <f>((SUMIFS(Planilla!G:G,Planilla!F:F,B8,Planilla!D:D,"C W INDIVIDUAL"))+(SUMIFS(Planilla!G:G,Planilla!F:F,B8,Planilla!D:D,"C W COMPARTIDA")))*0.4</f>
        <v>0</v>
      </c>
      <c r="E8" s="21">
        <f>(SUMIFS(Planilla!G:G,Planilla!F:F,B8,Planilla!D:D,"C ESCUELITA"))*0.4</f>
        <v>0</v>
      </c>
      <c r="F8" s="28">
        <f t="shared" si="0"/>
        <v>0</v>
      </c>
      <c r="G8" s="1"/>
      <c r="H8" s="12" t="s">
        <v>81</v>
      </c>
      <c r="I8" s="20">
        <f>SUMIF(Planilla!D:D,"=SUP*",Planilla!G:G)</f>
        <v>0</v>
      </c>
      <c r="O8" s="3"/>
    </row>
    <row r="9" spans="1:16" ht="15.6" x14ac:dyDescent="0.3">
      <c r="A9" s="1"/>
      <c r="B9" s="27" t="s">
        <v>22</v>
      </c>
      <c r="C9" s="21">
        <f>((SUMIFS(Planilla!G:G,Planilla!F:F,B9,Planilla!D:D,"C K INDIVIDUAL"))+(SUMIFS(Planilla!G:G,Planilla!F:F,B9,Planilla!D:D,"C K COMPARTIDA"))+(SUMIFS(Planilla!G:G,Planilla!F:F,B9,Planilla!D:D,"C K IND PACK")))*0.3</f>
        <v>0</v>
      </c>
      <c r="D9" s="21">
        <f>((SUMIFS(Planilla!G:G,Planilla!F:F,B9,Planilla!D:D,"C W INDIVIDUAL"))+(SUMIFS(Planilla!G:G,Planilla!F:F,B9,Planilla!D:D,"C W COMPARTIDA")))*0.4</f>
        <v>0</v>
      </c>
      <c r="E9" s="21">
        <f>(SUMIFS(Planilla!G:G,Planilla!F:F,B9,Planilla!D:D,"C ESCUELITA"))*0.4</f>
        <v>0</v>
      </c>
      <c r="F9" s="28">
        <f t="shared" si="0"/>
        <v>0</v>
      </c>
      <c r="G9" s="1"/>
      <c r="O9" s="3"/>
    </row>
    <row r="10" spans="1:16" ht="15.6" x14ac:dyDescent="0.3">
      <c r="A10" s="1"/>
      <c r="B10" s="27" t="s">
        <v>43</v>
      </c>
      <c r="C10" s="21">
        <f>((SUMIFS(Planilla!G:G,Planilla!F:F,B10,Planilla!D:D,"C K INDIVIDUAL"))+(SUMIFS(Planilla!G:G,Planilla!F:F,B10,Planilla!D:D,"C K COMPARTIDA"))+(SUMIFS(Planilla!G:G,Planilla!F:F,B10,Planilla!D:D,"C K IND PACK")))*0.3</f>
        <v>0</v>
      </c>
      <c r="D10" s="21">
        <f>((SUMIFS(Planilla!G:G,Planilla!F:F,B10,Planilla!D:D,"C W INDIVIDUAL"))+(SUMIFS(Planilla!G:G,Planilla!F:F,B10,Planilla!D:D,"C W COMPARTIDA")))*0.4</f>
        <v>0</v>
      </c>
      <c r="E10" s="21">
        <f>(SUMIFS(Planilla!G:G,Planilla!F:F,B10,Planilla!D:D,"C ESCUELITA"))*0.4</f>
        <v>0</v>
      </c>
      <c r="F10" s="28">
        <f t="shared" si="0"/>
        <v>0</v>
      </c>
      <c r="G10" s="1"/>
      <c r="I10" s="7" t="s">
        <v>26</v>
      </c>
      <c r="J10" s="7" t="s">
        <v>38</v>
      </c>
      <c r="O10" s="3"/>
    </row>
    <row r="11" spans="1:16" ht="15.6" x14ac:dyDescent="0.3">
      <c r="A11" s="1"/>
      <c r="B11" s="27" t="s">
        <v>33</v>
      </c>
      <c r="C11" s="21">
        <f>((SUMIFS(Planilla!G:G,Planilla!F:F,B11,Planilla!D:D,"C K INDIVIDUAL"))+(SUMIFS(Planilla!G:G,Planilla!F:F,B11,Planilla!D:D,"C K COMPARTIDA"))+(SUMIFS(Planilla!G:G,Planilla!F:F,B11,Planilla!D:D,"C K IND PACK")))*0.3</f>
        <v>7200</v>
      </c>
      <c r="D11" s="21">
        <f>((SUMIFS(Planilla!G:G,Planilla!F:F,B11,Planilla!D:D,"C W INDIVIDUAL"))+(SUMIFS(Planilla!G:G,Planilla!F:F,B11,Planilla!D:D,"C W COMPARTIDA")))*0.4</f>
        <v>0</v>
      </c>
      <c r="E11" s="21">
        <f>(SUMIFS(Planilla!G:G,Planilla!F:F,B11,Planilla!D:D,"C ESCUELITA"))*0.4</f>
        <v>0</v>
      </c>
      <c r="F11" s="28">
        <f t="shared" si="0"/>
        <v>7200</v>
      </c>
      <c r="G11" s="1"/>
      <c r="H11" s="25" t="s">
        <v>30</v>
      </c>
      <c r="I11" s="5">
        <f>I6*0.8</f>
        <v>8400</v>
      </c>
      <c r="J11" s="5">
        <f>I6-I11</f>
        <v>2100</v>
      </c>
    </row>
    <row r="12" spans="1:16" ht="15.6" x14ac:dyDescent="0.3">
      <c r="A12" s="1"/>
      <c r="B12" s="27" t="s">
        <v>32</v>
      </c>
      <c r="C12" s="21">
        <v>12800</v>
      </c>
      <c r="D12" s="21">
        <f>((SUMIFS(Planilla!G:G,Planilla!F:F,B12,Planilla!D:D,"C W INDIVIDUAL"))+(SUMIFS(Planilla!G:G,Planilla!F:F,B12,Planilla!D:D,"C W COMPARTIDA")))*0.4</f>
        <v>0</v>
      </c>
      <c r="E12" s="21">
        <f>(SUMIFS(Planilla!G:G,Planilla!F:F,B12,Planilla!D:D,"C ESCUELITA"))*0.4</f>
        <v>0</v>
      </c>
      <c r="F12" s="28">
        <f t="shared" si="0"/>
        <v>12800</v>
      </c>
      <c r="G12" s="1"/>
      <c r="H12" s="25" t="s">
        <v>31</v>
      </c>
      <c r="I12" s="5">
        <f>(I7+I8)*0.4</f>
        <v>33600</v>
      </c>
      <c r="J12" s="5">
        <f>I7-F18-(I7*0.4)</f>
        <v>20450</v>
      </c>
    </row>
    <row r="13" spans="1:16" ht="15.6" x14ac:dyDescent="0.3">
      <c r="A13" s="1"/>
      <c r="B13" s="27" t="s">
        <v>71</v>
      </c>
      <c r="C13" s="21">
        <f>((SUMIFS(Planilla!G:G,Planilla!F:F,B13,Planilla!D:D,"C K INDIVIDUAL"))+(SUMIFS(Planilla!G:G,Planilla!F:F,B13,Planilla!D:D,"C K COMPARTIDA"))+(SUMIFS(Planilla!G:G,Planilla!F:F,B13,Planilla!D:D,"C K IND PACK")))*0.3</f>
        <v>0</v>
      </c>
      <c r="D13" s="21">
        <f>((SUMIFS(Planilla!G:G,Planilla!F:F,B13,Planilla!D:D,"C W INDIVIDUAL"))+(SUMIFS(Planilla!G:G,Planilla!F:F,B13,Planilla!D:D,"C W COMPARTIDA")))*0.4</f>
        <v>0</v>
      </c>
      <c r="E13" s="21">
        <f>(SUMIFS(Planilla!G:G,Planilla!F:F,B13,Planilla!D:D,"C ESCUELITA"))*0.4</f>
        <v>0</v>
      </c>
      <c r="F13" s="28">
        <f t="shared" si="0"/>
        <v>0</v>
      </c>
      <c r="G13" s="1"/>
      <c r="H13" s="12" t="s">
        <v>12</v>
      </c>
      <c r="I13" s="6">
        <f>I3</f>
        <v>0</v>
      </c>
      <c r="J13" s="31"/>
      <c r="K13" s="7" t="s">
        <v>43</v>
      </c>
    </row>
    <row r="14" spans="1:16" ht="15.6" x14ac:dyDescent="0.3">
      <c r="A14" s="1"/>
      <c r="B14" s="27" t="s">
        <v>77</v>
      </c>
      <c r="C14" s="21">
        <f>((SUMIFS(Planilla!G:G,Planilla!F:F,B14,Planilla!D:D,"C K INDIVIDUAL"))+(SUMIFS(Planilla!G:G,Planilla!F:F,B14,Planilla!D:D,"C K COMPARTIDA"))+(SUMIFS(Planilla!G:G,Planilla!F:F,B14,Planilla!D:D,"C K IND PACK")))*0.3</f>
        <v>0</v>
      </c>
      <c r="D14" s="21">
        <f>((SUMIFS(Planilla!G:G,Planilla!F:F,B14,Planilla!D:D,"C W INDIVIDUAL"))+(SUMIFS(Planilla!G:G,Planilla!F:F,B14,Planilla!D:D,"C W COMPARTIDA")))*0.4</f>
        <v>0</v>
      </c>
      <c r="E14" s="21">
        <f>(SUMIFS(Planilla!G:G,Planilla!F:F,B14,Planilla!D:D,"C ESCUELITA"))*0.4</f>
        <v>0</v>
      </c>
      <c r="F14" s="28">
        <f t="shared" si="0"/>
        <v>0</v>
      </c>
      <c r="G14" s="1"/>
      <c r="H14" s="12" t="s">
        <v>29</v>
      </c>
      <c r="I14" s="18">
        <f>I11+I12+I13</f>
        <v>42000</v>
      </c>
      <c r="J14" s="18">
        <f>J11+J12</f>
        <v>22550</v>
      </c>
      <c r="K14" s="18">
        <f>I8*0.6</f>
        <v>0</v>
      </c>
    </row>
    <row r="15" spans="1:16" ht="15.6" x14ac:dyDescent="0.3">
      <c r="A15" s="1"/>
      <c r="B15" s="27" t="s">
        <v>78</v>
      </c>
      <c r="C15" s="21">
        <f>((SUMIFS(Planilla!G:G,Planilla!F:F,B15,Planilla!D:D,"C K INDIVIDUAL"))+(SUMIFS(Planilla!G:G,Planilla!F:F,B15,Planilla!D:D,"C K COMPARTIDA"))+(SUMIFS(Planilla!G:G,Planilla!F:F,B15,Planilla!D:D,"C K IND PACK")))*0.3</f>
        <v>0</v>
      </c>
      <c r="D15" s="21">
        <f>((SUMIFS(Planilla!G:G,Planilla!F:F,B15,Planilla!D:D,"C W INDIVIDUAL"))+(SUMIFS(Planilla!G:G,Planilla!F:F,B15,Planilla!D:D,"C W COMPARTIDA")))*0.4</f>
        <v>0</v>
      </c>
      <c r="E15" s="21">
        <f>(SUMIFS(Planilla!G:G,Planilla!F:F,B15,Planilla!D:D,"C ESCUELITA"))*0.4</f>
        <v>0</v>
      </c>
      <c r="F15" s="28">
        <f t="shared" si="0"/>
        <v>0</v>
      </c>
      <c r="G15" s="1"/>
    </row>
    <row r="16" spans="1:16" ht="15.6" x14ac:dyDescent="0.3">
      <c r="A16" s="1"/>
      <c r="B16" s="27" t="s">
        <v>84</v>
      </c>
      <c r="C16" s="21">
        <f>((SUMIFS(Planilla!G:G,Planilla!F:F,B16,Planilla!D:D,"C K INDIVIDUAL"))+(SUMIFS(Planilla!G:G,Planilla!F:F,B16,Planilla!D:D,"C K COMPARTIDA"))+(SUMIFS(Planilla!G:G,Planilla!F:F,B16,Planilla!D:D,"C K IND PACK")))*0.3</f>
        <v>0</v>
      </c>
      <c r="D16" s="21">
        <f>((SUMIFS(Planilla!G:G,Planilla!F:F,B16,Planilla!D:D,"C W INDIVIDUAL"))+(SUMIFS(Planilla!G:G,Planilla!F:F,B16,Planilla!D:D,"C W COMPARTIDA")))*0.4</f>
        <v>0</v>
      </c>
      <c r="E16" s="21">
        <f>(SUMIFS(Planilla!G:G,Planilla!F:F,B16,Planilla!D:D,"C ESCUELITA"))*0.4</f>
        <v>0</v>
      </c>
      <c r="F16" s="28">
        <f t="shared" si="0"/>
        <v>0</v>
      </c>
      <c r="G16" s="1"/>
      <c r="H16" s="12" t="s">
        <v>75</v>
      </c>
      <c r="I16" s="6"/>
      <c r="J16"/>
    </row>
    <row r="17" spans="1:10" ht="15.6" x14ac:dyDescent="0.3">
      <c r="A17" s="1"/>
      <c r="B17" s="27"/>
      <c r="C17" s="21">
        <f>((SUMIFS(Planilla!G:G,Planilla!F:F,B17,Planilla!D:D,"C K INDIVIDUAL"))+(SUMIFS(Planilla!G:G,Planilla!F:F,B17,Planilla!D:D,"C K COMPARTIDA"))+(SUMIFS(Planilla!G:G,Planilla!F:F,B17,Planilla!D:D,"C K IND PACK")))*0.4</f>
        <v>0</v>
      </c>
      <c r="D17" s="21">
        <f>((SUMIFS(Planilla!G:G,Planilla!F:F,B17,Planilla!D:D,"C W INDIVIDUAL"))+(SUMIFS(Planilla!G:G,Planilla!F:F,B17,Planilla!D:D,"C W COMPARTIDA")))*0.4</f>
        <v>0</v>
      </c>
      <c r="E17" s="21">
        <f>(SUMIFS(Planilla!G:G,Planilla!F:F,B17,Planilla!D:D,"C ESCUELITA"))*0.4</f>
        <v>0</v>
      </c>
      <c r="F17" s="28">
        <f t="shared" si="0"/>
        <v>0</v>
      </c>
      <c r="G17" s="1"/>
      <c r="H17" s="4"/>
      <c r="I17" s="29"/>
      <c r="J17" s="29"/>
    </row>
    <row r="18" spans="1:10" ht="15.6" x14ac:dyDescent="0.3">
      <c r="A18" s="1"/>
      <c r="B18" s="24"/>
      <c r="C18" s="22"/>
      <c r="D18" s="42" t="s">
        <v>24</v>
      </c>
      <c r="E18" s="42"/>
      <c r="F18" s="33">
        <f>SUM(F4:F17)</f>
        <v>29950</v>
      </c>
      <c r="G18" s="1"/>
      <c r="H18" s="32"/>
    </row>
    <row r="19" spans="1:10" ht="15.6" x14ac:dyDescent="0.3">
      <c r="A19" s="1"/>
      <c r="G19" s="1"/>
      <c r="H19" s="32"/>
    </row>
    <row r="20" spans="1:10" ht="15.6" x14ac:dyDescent="0.3">
      <c r="A20" s="1"/>
      <c r="G20" s="1"/>
      <c r="H20" s="32"/>
    </row>
    <row r="21" spans="1:10" ht="15.6" x14ac:dyDescent="0.3">
      <c r="A21" s="1"/>
      <c r="G21" s="1"/>
    </row>
    <row r="22" spans="1:10" ht="15.6" x14ac:dyDescent="0.3">
      <c r="A22" s="1"/>
      <c r="B22" s="1"/>
      <c r="C22" s="1"/>
      <c r="D22" s="1"/>
      <c r="E22" s="1"/>
      <c r="F22" s="1"/>
      <c r="G22" s="1"/>
    </row>
    <row r="23" spans="1:10" ht="15.6" x14ac:dyDescent="0.3">
      <c r="A23" s="1"/>
      <c r="B23" s="36"/>
      <c r="C23" s="1"/>
      <c r="D23" s="36"/>
      <c r="E23" s="1"/>
      <c r="F23" s="1"/>
      <c r="G23" s="1"/>
    </row>
    <row r="24" spans="1:10" ht="15.6" x14ac:dyDescent="0.3">
      <c r="A24" s="1"/>
      <c r="B24" s="36"/>
      <c r="C24" s="1"/>
      <c r="D24" s="36"/>
      <c r="E24" s="1"/>
      <c r="F24" s="1"/>
      <c r="G24" s="1"/>
    </row>
    <row r="25" spans="1:10" ht="15.6" x14ac:dyDescent="0.3">
      <c r="A25" s="1"/>
      <c r="B25" s="1"/>
      <c r="C25" s="1"/>
      <c r="D25" s="1"/>
      <c r="E25" s="1"/>
      <c r="F25" s="1"/>
      <c r="G25" s="1"/>
    </row>
    <row r="26" spans="1:10" ht="15.6" x14ac:dyDescent="0.3">
      <c r="A26" s="1"/>
      <c r="B26" s="1"/>
      <c r="C26" s="1"/>
      <c r="D26" s="1"/>
      <c r="E26" s="1"/>
      <c r="F26" s="1"/>
      <c r="G26" s="1"/>
    </row>
    <row r="27" spans="1:10" ht="15.6" x14ac:dyDescent="0.3">
      <c r="A27" s="1"/>
      <c r="B27" s="1"/>
      <c r="C27" s="1"/>
      <c r="D27" s="1"/>
      <c r="E27" s="1"/>
      <c r="F27" s="1"/>
      <c r="G27" s="1"/>
    </row>
    <row r="28" spans="1:10" ht="15.6" x14ac:dyDescent="0.3">
      <c r="A28" s="1"/>
      <c r="B28" s="1"/>
      <c r="C28" s="1"/>
      <c r="D28" s="1"/>
      <c r="E28" s="1"/>
      <c r="F28" s="1"/>
      <c r="G28" s="1"/>
    </row>
    <row r="29" spans="1:10" ht="15.6" x14ac:dyDescent="0.3">
      <c r="A29" s="1"/>
      <c r="B29" s="1"/>
      <c r="C29" s="1"/>
      <c r="D29" s="1"/>
      <c r="E29" s="1"/>
      <c r="F29" s="1"/>
      <c r="G29" s="1"/>
    </row>
    <row r="30" spans="1:10" ht="15.6" x14ac:dyDescent="0.3">
      <c r="A30" s="1"/>
      <c r="B30" s="1"/>
      <c r="C30" s="1"/>
      <c r="D30" s="1"/>
      <c r="E30" s="1"/>
      <c r="F30" s="1"/>
      <c r="G30" s="1"/>
    </row>
    <row r="31" spans="1:10" ht="15.6" x14ac:dyDescent="0.3">
      <c r="A31" s="1"/>
      <c r="B31" s="1"/>
      <c r="C31" s="1"/>
      <c r="D31" s="1"/>
      <c r="E31" s="1"/>
      <c r="F31" s="1"/>
      <c r="G31" s="1"/>
    </row>
    <row r="32" spans="1:10" ht="15.6" x14ac:dyDescent="0.3">
      <c r="A32" s="1"/>
      <c r="B32" s="1"/>
      <c r="C32" s="1"/>
      <c r="D32" s="1"/>
      <c r="E32" s="1"/>
      <c r="F32" s="1"/>
      <c r="G32" s="1"/>
    </row>
    <row r="33" spans="1:7" ht="15.6" x14ac:dyDescent="0.3">
      <c r="A33" s="1"/>
      <c r="B33" s="1"/>
      <c r="C33" s="1"/>
      <c r="D33" s="1"/>
      <c r="E33" s="1"/>
      <c r="F33" s="1"/>
      <c r="G33" s="1"/>
    </row>
    <row r="34" spans="1:7" ht="15.6" x14ac:dyDescent="0.3">
      <c r="A34" s="1"/>
      <c r="B34" s="1"/>
      <c r="C34" s="1"/>
      <c r="D34" s="1"/>
      <c r="E34" s="1"/>
      <c r="F34" s="1"/>
      <c r="G34" s="1"/>
    </row>
    <row r="35" spans="1:7" ht="15.6" x14ac:dyDescent="0.3">
      <c r="A35" s="1"/>
      <c r="B35" s="1"/>
      <c r="C35" s="1"/>
      <c r="D35" s="1"/>
      <c r="E35" s="1"/>
      <c r="F35" s="1"/>
      <c r="G35" s="1"/>
    </row>
    <row r="36" spans="1:7" ht="15.6" x14ac:dyDescent="0.3">
      <c r="B36" s="1"/>
      <c r="C36" s="1"/>
      <c r="D36" s="1"/>
      <c r="E36" s="1"/>
      <c r="F36" s="1"/>
    </row>
    <row r="37" spans="1:7" ht="15.6" x14ac:dyDescent="0.3">
      <c r="B37" s="1"/>
      <c r="C37" s="1"/>
      <c r="D37" s="1"/>
      <c r="E37" s="1"/>
      <c r="F37" s="1"/>
    </row>
    <row r="38" spans="1:7" ht="15.6" x14ac:dyDescent="0.3">
      <c r="B38" s="1"/>
      <c r="C38" s="1"/>
      <c r="D38" s="1"/>
      <c r="E38" s="1"/>
      <c r="F38" s="1"/>
    </row>
    <row r="39" spans="1:7" ht="15.6" x14ac:dyDescent="0.3">
      <c r="B39" s="1"/>
      <c r="C39" s="1"/>
      <c r="D39" s="1"/>
      <c r="E39" s="1"/>
      <c r="F39" s="1"/>
    </row>
  </sheetData>
  <mergeCells count="2">
    <mergeCell ref="B2:F2"/>
    <mergeCell ref="D18:E18"/>
  </mergeCells>
  <conditionalFormatting sqref="C4:F17">
    <cfRule type="cellIs" dxfId="0" priority="1" operator="equal">
      <formula>0</formula>
    </cfRule>
  </conditionalFormatting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EFD650-0F63-48AB-9841-12984ECD4617}">
  <dimension ref="A1:O15"/>
  <sheetViews>
    <sheetView workbookViewId="0">
      <selection activeCell="H14" sqref="H14"/>
    </sheetView>
  </sheetViews>
  <sheetFormatPr defaultColWidth="8.77734375" defaultRowHeight="14.4" x14ac:dyDescent="0.3"/>
  <cols>
    <col min="1" max="1" width="22.6640625" customWidth="1"/>
    <col min="2" max="2" width="36" customWidth="1"/>
    <col min="3" max="3" width="7.77734375" customWidth="1"/>
    <col min="6" max="15" width="8.77734375" style="3"/>
  </cols>
  <sheetData>
    <row r="1" spans="1:13" x14ac:dyDescent="0.3">
      <c r="A1" t="s">
        <v>11</v>
      </c>
      <c r="B1" t="s">
        <v>14</v>
      </c>
      <c r="C1" t="s">
        <v>44</v>
      </c>
      <c r="D1">
        <v>9000</v>
      </c>
      <c r="F1" s="3" t="s">
        <v>14</v>
      </c>
      <c r="G1" s="3" t="s">
        <v>14</v>
      </c>
      <c r="H1" s="3" t="s">
        <v>14</v>
      </c>
      <c r="I1" s="3" t="s">
        <v>14</v>
      </c>
      <c r="J1" s="3" t="s">
        <v>14</v>
      </c>
      <c r="M1" s="3" t="s">
        <v>74</v>
      </c>
    </row>
    <row r="2" spans="1:13" x14ac:dyDescent="0.3">
      <c r="A2" t="s">
        <v>39</v>
      </c>
      <c r="B2" t="s">
        <v>70</v>
      </c>
      <c r="C2" t="s">
        <v>45</v>
      </c>
      <c r="D2">
        <v>5500</v>
      </c>
      <c r="F2" s="3" t="s">
        <v>52</v>
      </c>
      <c r="G2" s="3" t="s">
        <v>57</v>
      </c>
      <c r="H2" s="3">
        <v>17</v>
      </c>
      <c r="I2" s="3">
        <v>160</v>
      </c>
      <c r="J2" s="3" t="s">
        <v>63</v>
      </c>
      <c r="M2" s="3" t="s">
        <v>13</v>
      </c>
    </row>
    <row r="3" spans="1:13" x14ac:dyDescent="0.3">
      <c r="A3" t="s">
        <v>40</v>
      </c>
      <c r="B3" t="s">
        <v>19</v>
      </c>
      <c r="C3" t="s">
        <v>46</v>
      </c>
      <c r="D3">
        <v>4400</v>
      </c>
      <c r="F3" s="3" t="s">
        <v>51</v>
      </c>
      <c r="G3" s="3" t="s">
        <v>57</v>
      </c>
      <c r="H3" s="3">
        <v>15</v>
      </c>
      <c r="I3" s="3">
        <v>160</v>
      </c>
      <c r="J3" s="3" t="s">
        <v>62</v>
      </c>
    </row>
    <row r="4" spans="1:13" x14ac:dyDescent="0.3">
      <c r="A4" t="s">
        <v>41</v>
      </c>
      <c r="B4" t="s">
        <v>20</v>
      </c>
      <c r="C4" t="s">
        <v>47</v>
      </c>
      <c r="D4">
        <v>3600</v>
      </c>
      <c r="F4" s="3" t="s">
        <v>53</v>
      </c>
      <c r="G4" s="3" t="s">
        <v>56</v>
      </c>
      <c r="H4" s="3">
        <v>12</v>
      </c>
      <c r="I4" s="3">
        <v>150</v>
      </c>
      <c r="J4" s="3" t="s">
        <v>64</v>
      </c>
    </row>
    <row r="5" spans="1:13" x14ac:dyDescent="0.3">
      <c r="A5" t="s">
        <v>42</v>
      </c>
      <c r="B5" t="s">
        <v>21</v>
      </c>
      <c r="C5" t="s">
        <v>7</v>
      </c>
      <c r="D5">
        <v>3000</v>
      </c>
      <c r="F5" s="3" t="s">
        <v>55</v>
      </c>
      <c r="G5" s="3" t="s">
        <v>56</v>
      </c>
      <c r="H5" s="3">
        <v>12</v>
      </c>
      <c r="I5" s="3">
        <v>140</v>
      </c>
      <c r="J5" s="3" t="s">
        <v>65</v>
      </c>
    </row>
    <row r="6" spans="1:13" x14ac:dyDescent="0.3">
      <c r="A6" t="s">
        <v>82</v>
      </c>
      <c r="B6" t="s">
        <v>43</v>
      </c>
      <c r="C6" t="s">
        <v>48</v>
      </c>
      <c r="D6">
        <v>1800</v>
      </c>
      <c r="F6" s="3" t="s">
        <v>54</v>
      </c>
      <c r="G6" s="3" t="s">
        <v>58</v>
      </c>
      <c r="H6" s="3">
        <v>10</v>
      </c>
      <c r="I6" s="3" t="s">
        <v>61</v>
      </c>
      <c r="J6" s="3" t="s">
        <v>66</v>
      </c>
    </row>
    <row r="7" spans="1:13" x14ac:dyDescent="0.3">
      <c r="A7" t="s">
        <v>79</v>
      </c>
      <c r="B7" t="s">
        <v>32</v>
      </c>
      <c r="C7" t="s">
        <v>49</v>
      </c>
      <c r="D7">
        <v>2400</v>
      </c>
      <c r="G7" s="3" t="s">
        <v>59</v>
      </c>
      <c r="H7" s="3">
        <v>10</v>
      </c>
      <c r="J7" s="3" t="s">
        <v>67</v>
      </c>
    </row>
    <row r="8" spans="1:13" x14ac:dyDescent="0.3">
      <c r="A8" t="s">
        <v>80</v>
      </c>
      <c r="B8" t="s">
        <v>22</v>
      </c>
      <c r="C8" t="s">
        <v>50</v>
      </c>
      <c r="D8">
        <v>2400</v>
      </c>
      <c r="G8" s="3" t="s">
        <v>59</v>
      </c>
      <c r="H8" s="3">
        <v>8</v>
      </c>
      <c r="J8" s="3" t="s">
        <v>68</v>
      </c>
    </row>
    <row r="9" spans="1:13" x14ac:dyDescent="0.3">
      <c r="A9" t="s">
        <v>10</v>
      </c>
      <c r="B9" t="s">
        <v>33</v>
      </c>
      <c r="C9" t="s">
        <v>72</v>
      </c>
      <c r="D9">
        <v>3000</v>
      </c>
      <c r="G9" s="3" t="s">
        <v>60</v>
      </c>
      <c r="J9" s="3" t="s">
        <v>69</v>
      </c>
    </row>
    <row r="10" spans="1:13" x14ac:dyDescent="0.3">
      <c r="A10" t="s">
        <v>9</v>
      </c>
      <c r="B10" t="s">
        <v>43</v>
      </c>
      <c r="C10" t="s">
        <v>73</v>
      </c>
      <c r="D10">
        <v>9000</v>
      </c>
    </row>
    <row r="11" spans="1:13" x14ac:dyDescent="0.3">
      <c r="A11" t="s">
        <v>7</v>
      </c>
      <c r="B11" t="s">
        <v>71</v>
      </c>
      <c r="C11" t="s">
        <v>83</v>
      </c>
      <c r="D11">
        <v>5800</v>
      </c>
    </row>
    <row r="12" spans="1:13" x14ac:dyDescent="0.3">
      <c r="A12" t="s">
        <v>8</v>
      </c>
      <c r="B12" t="s">
        <v>77</v>
      </c>
    </row>
    <row r="13" spans="1:13" x14ac:dyDescent="0.3">
      <c r="B13" t="s">
        <v>78</v>
      </c>
    </row>
    <row r="14" spans="1:13" x14ac:dyDescent="0.3">
      <c r="B14" t="s">
        <v>18</v>
      </c>
    </row>
    <row r="15" spans="1:13" x14ac:dyDescent="0.3">
      <c r="B15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Planilla</vt:lpstr>
      <vt:lpstr>Totales</vt:lpstr>
      <vt:lpstr>Listas</vt:lpstr>
      <vt:lpstr>Planilla!Print_Area</vt:lpstr>
      <vt:lpstr>Totales!Print_Area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Nicolas Cloos</cp:lastModifiedBy>
  <cp:lastPrinted>2021-04-03T22:45:08Z</cp:lastPrinted>
  <dcterms:created xsi:type="dcterms:W3CDTF">2015-06-05T18:17:20Z</dcterms:created>
  <dcterms:modified xsi:type="dcterms:W3CDTF">2022-12-10T22:30:01Z</dcterms:modified>
</cp:coreProperties>
</file>