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loos\OneDrive\Desktop\CERRATO2024\Docs\"/>
    </mc:Choice>
  </mc:AlternateContent>
  <xr:revisionPtr revIDLastSave="0" documentId="13_ncr:1_{27DB7194-BB88-4DCC-9B9D-82F7F57D0D46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General" sheetId="2" r:id="rId1"/>
    <sheet name="Snipe" sheetId="3" r:id="rId2"/>
    <sheet name="Optimist Principiantes" sheetId="4" r:id="rId3"/>
    <sheet name="Optimist Timoneles" sheetId="5" r:id="rId4"/>
    <sheet name="420" sheetId="6" r:id="rId5"/>
    <sheet name="ILCA 4 (4.7)" sheetId="8" r:id="rId6"/>
    <sheet name="ILCA 6 (Radial)" sheetId="9" r:id="rId7"/>
    <sheet name="ILCA 7 (Standard)" sheetId="10" r:id="rId8"/>
    <sheet name="Cadet" sheetId="12" r:id="rId9"/>
    <sheet name="ILCA MASTER" sheetId="19" state="hidden" r:id="rId10"/>
  </sheets>
  <definedNames>
    <definedName name="Categorías">General!$M:$M</definedName>
    <definedName name="Clases">General!$N:$N</definedName>
    <definedName name="Datos">General!$A:$AF</definedName>
    <definedName name="Titulos">General!$A$2:$AC$2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9" l="1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F2" i="19"/>
</calcChain>
</file>

<file path=xl/sharedStrings.xml><?xml version="1.0" encoding="utf-8"?>
<sst xmlns="http://schemas.openxmlformats.org/spreadsheetml/2006/main" count="9572" uniqueCount="2867">
  <si>
    <t>Listado General de Inscriptos</t>
  </si>
  <si>
    <t>Dia y Hora</t>
  </si>
  <si>
    <t>Nombre</t>
  </si>
  <si>
    <t>Apellido</t>
  </si>
  <si>
    <t>Ciudad</t>
  </si>
  <si>
    <t>Pais</t>
  </si>
  <si>
    <t>DNI</t>
  </si>
  <si>
    <t>Nacimiento</t>
  </si>
  <si>
    <t>Celular de Contacto</t>
  </si>
  <si>
    <t>Celular de Emergencias</t>
  </si>
  <si>
    <t>email</t>
  </si>
  <si>
    <t>Sexo</t>
  </si>
  <si>
    <t>Club</t>
  </si>
  <si>
    <t>Categoría</t>
  </si>
  <si>
    <t>Clase</t>
  </si>
  <si>
    <t>Proa Nº</t>
  </si>
  <si>
    <t>Vela</t>
  </si>
  <si>
    <t>Nombre del Barco</t>
  </si>
  <si>
    <t>Tripulante 1</t>
  </si>
  <si>
    <t>Tripulante 2</t>
  </si>
  <si>
    <t>Tripulante 3</t>
  </si>
  <si>
    <t>Tripulante 4</t>
  </si>
  <si>
    <t>Tripulante 5</t>
  </si>
  <si>
    <t>Tripulante 6</t>
  </si>
  <si>
    <t>Obra Social/Nº Afiliado</t>
  </si>
  <si>
    <t>Bajada YCO</t>
  </si>
  <si>
    <t>Términos y Condiciones</t>
  </si>
  <si>
    <t>Pago</t>
  </si>
  <si>
    <t>Importe</t>
  </si>
  <si>
    <t>RECIBO</t>
  </si>
  <si>
    <t>PGO</t>
  </si>
  <si>
    <t>Autorización FAY</t>
  </si>
  <si>
    <t>Acreditado</t>
  </si>
  <si>
    <t>GRAND PRIX INTERNACIONAL DE VELA "LUIS ALBERTO CERRATO"</t>
  </si>
  <si>
    <t>Snipe</t>
  </si>
  <si>
    <t>OPTIMIST PRINCIPIANTES</t>
  </si>
  <si>
    <t>OPTIMIST TIMONELES</t>
  </si>
  <si>
    <t>WING FOIL</t>
  </si>
  <si>
    <t>ILCA 4</t>
  </si>
  <si>
    <t>ILCA 6</t>
  </si>
  <si>
    <t>ILCA 7</t>
  </si>
  <si>
    <t>F 18</t>
  </si>
  <si>
    <t>CADET</t>
  </si>
  <si>
    <t>Star</t>
  </si>
  <si>
    <t>J 70</t>
  </si>
  <si>
    <t>GRUMETE</t>
  </si>
  <si>
    <t>Lista de Inscriptos Clase ILCA MASTER</t>
  </si>
  <si>
    <t>Master (ILCA)</t>
  </si>
  <si>
    <t>Categoría Master</t>
  </si>
  <si>
    <t>Inscriptos: 486</t>
  </si>
  <si>
    <t xml:space="preserve">Rodrigo </t>
  </si>
  <si>
    <t>Magnano</t>
  </si>
  <si>
    <t>CABA</t>
  </si>
  <si>
    <t>ARG</t>
  </si>
  <si>
    <t>rodrigomagnano@hotmail.com</t>
  </si>
  <si>
    <t>Masculino</t>
  </si>
  <si>
    <t>YCO</t>
  </si>
  <si>
    <t>Ilca</t>
  </si>
  <si>
    <t>Playboy</t>
  </si>
  <si>
    <t>HI</t>
  </si>
  <si>
    <t>Si</t>
  </si>
  <si>
    <t>Acepto</t>
  </si>
  <si>
    <t>Monica</t>
  </si>
  <si>
    <t>Schort</t>
  </si>
  <si>
    <t>MG</t>
  </si>
  <si>
    <t>monicaschort@gmail.com</t>
  </si>
  <si>
    <t>Femenino</t>
  </si>
  <si>
    <t>Femenino, Interior (Optimist), Master (ILCA)</t>
  </si>
  <si>
    <t>ILCA 6, SNIPE, GRUMETE</t>
  </si>
  <si>
    <t>NIRVANA</t>
  </si>
  <si>
    <t>MATIAS ARENA</t>
  </si>
  <si>
    <t>Andres</t>
  </si>
  <si>
    <t>Marcone</t>
  </si>
  <si>
    <t>marconeandres@hotmail.com</t>
  </si>
  <si>
    <t>YCA-CNO</t>
  </si>
  <si>
    <t>SNIPE</t>
  </si>
  <si>
    <t>Lucas Luzzi</t>
  </si>
  <si>
    <t>No</t>
  </si>
  <si>
    <t>Terminado</t>
  </si>
  <si>
    <t>TRF 04-09</t>
  </si>
  <si>
    <t>No Corresp</t>
  </si>
  <si>
    <t>Alejo</t>
  </si>
  <si>
    <t>Acosta</t>
  </si>
  <si>
    <t>San Isidro</t>
  </si>
  <si>
    <t>alejoacos@gmail.com</t>
  </si>
  <si>
    <t>AF</t>
  </si>
  <si>
    <t xml:space="preserve">Ines </t>
  </si>
  <si>
    <t xml:space="preserve">Adlercreutz </t>
  </si>
  <si>
    <t>martin@adlercreutz.org</t>
  </si>
  <si>
    <t>CUBA</t>
  </si>
  <si>
    <t>Femenino, Sub12</t>
  </si>
  <si>
    <t xml:space="preserve">Swiss Medical </t>
  </si>
  <si>
    <t>TRF 09-09</t>
  </si>
  <si>
    <t>OK</t>
  </si>
  <si>
    <t>Benjamín</t>
  </si>
  <si>
    <t>Albornoz</t>
  </si>
  <si>
    <t>jalbornoz@derecho.uba.ar</t>
  </si>
  <si>
    <t>CGLNM</t>
  </si>
  <si>
    <t>SUB 12</t>
  </si>
  <si>
    <t>Popeye</t>
  </si>
  <si>
    <t>Poder Judicial 46400/21</t>
  </si>
  <si>
    <t>TRF29-08</t>
  </si>
  <si>
    <t xml:space="preserve">Felicitas </t>
  </si>
  <si>
    <t>Alcantara</t>
  </si>
  <si>
    <t>Benavidez</t>
  </si>
  <si>
    <t>Lucil4@hotmail.com</t>
  </si>
  <si>
    <t>YCA</t>
  </si>
  <si>
    <t>OSDE</t>
  </si>
  <si>
    <t>TRF 11-09</t>
  </si>
  <si>
    <t>Pendiente</t>
  </si>
  <si>
    <t>Miguel Ignacio</t>
  </si>
  <si>
    <t>Aldatz</t>
  </si>
  <si>
    <t>Avellaneda</t>
  </si>
  <si>
    <t>adribarbera@gmail.com</t>
  </si>
  <si>
    <t>Sub 12</t>
  </si>
  <si>
    <t>Kiki jr</t>
  </si>
  <si>
    <t>Tarj 01-09</t>
  </si>
  <si>
    <t>Gonzalo</t>
  </si>
  <si>
    <t>Aldaya</t>
  </si>
  <si>
    <t>Parque Leloir</t>
  </si>
  <si>
    <t>gealdaya@gmail.com</t>
  </si>
  <si>
    <t>SwissMedical</t>
  </si>
  <si>
    <t>TRF 27-08</t>
  </si>
  <si>
    <t xml:space="preserve">Lisandro </t>
  </si>
  <si>
    <t xml:space="preserve">Alfonsín </t>
  </si>
  <si>
    <t xml:space="preserve">Chascomús </t>
  </si>
  <si>
    <t>leealfonsin@gmail.com</t>
  </si>
  <si>
    <t>CRCh</t>
  </si>
  <si>
    <t>PAMPERO</t>
  </si>
  <si>
    <t xml:space="preserve">Chopper </t>
  </si>
  <si>
    <t xml:space="preserve">Catalina Alfonsín </t>
  </si>
  <si>
    <t>TRF 21-08</t>
  </si>
  <si>
    <t>Julio</t>
  </si>
  <si>
    <t>Alsogaray</t>
  </si>
  <si>
    <t>San pedro</t>
  </si>
  <si>
    <t>malenasciarra@gmail.com</t>
  </si>
  <si>
    <t>CNSP</t>
  </si>
  <si>
    <t>Mixto</t>
  </si>
  <si>
    <t>Pesadilla</t>
  </si>
  <si>
    <t>Malena Sciarra</t>
  </si>
  <si>
    <t>.</t>
  </si>
  <si>
    <t>Tarj 31-08</t>
  </si>
  <si>
    <t>Pedro</t>
  </si>
  <si>
    <t xml:space="preserve">Álvarez Gallesio </t>
  </si>
  <si>
    <t xml:space="preserve">Buenos Aires </t>
  </si>
  <si>
    <t>pepiag2922@gmail.com</t>
  </si>
  <si>
    <t>Gianni</t>
  </si>
  <si>
    <t xml:space="preserve">Andrés </t>
  </si>
  <si>
    <t>Rosario</t>
  </si>
  <si>
    <t>Ventas2096@gmail.com</t>
  </si>
  <si>
    <t>CVR</t>
  </si>
  <si>
    <t>Interior (Optimist)</t>
  </si>
  <si>
    <t>Merlin</t>
  </si>
  <si>
    <t>Medifé/3-06645444-01/000</t>
  </si>
  <si>
    <t>TRF 28-08</t>
  </si>
  <si>
    <t xml:space="preserve">Manuel </t>
  </si>
  <si>
    <t>Antoni</t>
  </si>
  <si>
    <t>San isidro</t>
  </si>
  <si>
    <t>noelvaca@gmail.com</t>
  </si>
  <si>
    <t>OSDE 61352163205</t>
  </si>
  <si>
    <t>TRF 31-08</t>
  </si>
  <si>
    <t xml:space="preserve">Mariano </t>
  </si>
  <si>
    <t xml:space="preserve">Antonini </t>
  </si>
  <si>
    <t>Buenos Aires</t>
  </si>
  <si>
    <t>marianoantonini@hotmail.com</t>
  </si>
  <si>
    <t>YCCN</t>
  </si>
  <si>
    <t>Master (pampero)</t>
  </si>
  <si>
    <t>OSKORRI</t>
  </si>
  <si>
    <t xml:space="preserve">Mariano Antonini </t>
  </si>
  <si>
    <t>Alain Pasquier</t>
  </si>
  <si>
    <t>Swiss Medical</t>
  </si>
  <si>
    <t>TRF 22-08</t>
  </si>
  <si>
    <t>SI</t>
  </si>
  <si>
    <t>NOMBRE</t>
  </si>
  <si>
    <t>APELLIDO</t>
  </si>
  <si>
    <t>OLIVOS</t>
  </si>
  <si>
    <t>MAIL@OTRO.COM</t>
  </si>
  <si>
    <t>PRUEBA CATE</t>
  </si>
  <si>
    <t>UNO</t>
  </si>
  <si>
    <t>DOS</t>
  </si>
  <si>
    <t>TRTES</t>
  </si>
  <si>
    <t>CUATO</t>
  </si>
  <si>
    <t>FIVE</t>
  </si>
  <si>
    <t>SIX</t>
  </si>
  <si>
    <t>Repetido</t>
  </si>
  <si>
    <t>Allegra Juliana</t>
  </si>
  <si>
    <t>Aranda</t>
  </si>
  <si>
    <t>Parana</t>
  </si>
  <si>
    <t>Arandarodolfo090@gmail.com</t>
  </si>
  <si>
    <t>Femenino, Interior (Optimist)</t>
  </si>
  <si>
    <t>Allegra Juliana Aranda</t>
  </si>
  <si>
    <t>TRF 05-09</t>
  </si>
  <si>
    <t xml:space="preserve">Mónica Pilar </t>
  </si>
  <si>
    <t xml:space="preserve">Arjona </t>
  </si>
  <si>
    <t>Viedma- Rio Negro</t>
  </si>
  <si>
    <t>monicapilar1@hotmail.com</t>
  </si>
  <si>
    <t xml:space="preserve">Club Náutico la Ribera </t>
  </si>
  <si>
    <t>000</t>
  </si>
  <si>
    <t>Piqui</t>
  </si>
  <si>
    <t>××××××</t>
  </si>
  <si>
    <t>MU.BA.SE.VI (MUTUAL BANCARIA)</t>
  </si>
  <si>
    <t>Joaco</t>
  </si>
  <si>
    <t>Arocena</t>
  </si>
  <si>
    <t>San Fernando</t>
  </si>
  <si>
    <t>luchoarocena@gmail.com</t>
  </si>
  <si>
    <t>CNSI</t>
  </si>
  <si>
    <t>Racha</t>
  </si>
  <si>
    <t>OSPJN / 88946-21</t>
  </si>
  <si>
    <t>TRF 02-09</t>
  </si>
  <si>
    <t>Jose Alberto</t>
  </si>
  <si>
    <t>Asad</t>
  </si>
  <si>
    <t>San Fernando, Pcia de Buenos Aires</t>
  </si>
  <si>
    <t>joseasad5@gmail.com</t>
  </si>
  <si>
    <t>NO TIENE</t>
  </si>
  <si>
    <t>HOMINIS</t>
  </si>
  <si>
    <t>TRF 03-09</t>
  </si>
  <si>
    <t>Milo</t>
  </si>
  <si>
    <t xml:space="preserve">Azzaretti </t>
  </si>
  <si>
    <t xml:space="preserve">San Pedro </t>
  </si>
  <si>
    <t>mazzaretti1@gmail.com</t>
  </si>
  <si>
    <t>IOMA</t>
  </si>
  <si>
    <t>Mateo</t>
  </si>
  <si>
    <t xml:space="preserve">Badorrey </t>
  </si>
  <si>
    <t xml:space="preserve">La Plata </t>
  </si>
  <si>
    <t>marcelojbadorrey@gmail.com</t>
  </si>
  <si>
    <t>CRLP</t>
  </si>
  <si>
    <t>Optimist Timoneles</t>
  </si>
  <si>
    <t>ARG 4043</t>
  </si>
  <si>
    <t xml:space="preserve">Milocura </t>
  </si>
  <si>
    <t>OSPe A604</t>
  </si>
  <si>
    <t>TRF 30-08</t>
  </si>
  <si>
    <t xml:space="preserve">Alfredo Enrique </t>
  </si>
  <si>
    <t xml:space="preserve">Bafico Trench </t>
  </si>
  <si>
    <t>abaficotrench@gmail.com</t>
  </si>
  <si>
    <t>CNGSM</t>
  </si>
  <si>
    <t xml:space="preserve">Optimist Timoneles instructor </t>
  </si>
  <si>
    <t xml:space="preserve">Exequiel </t>
  </si>
  <si>
    <t xml:space="preserve">Balbarrey </t>
  </si>
  <si>
    <t xml:space="preserve">Santa fe </t>
  </si>
  <si>
    <t>exequielbalbarrey@hotmail.com</t>
  </si>
  <si>
    <t>CNS</t>
  </si>
  <si>
    <t xml:space="preserve">Sanatorio santa fe </t>
  </si>
  <si>
    <t>TRF 08-09</t>
  </si>
  <si>
    <t>Joaquin</t>
  </si>
  <si>
    <t>Balbuena</t>
  </si>
  <si>
    <t>Buenos aires</t>
  </si>
  <si>
    <t>Euge611@gmail.com</t>
  </si>
  <si>
    <t>BARRANCAS</t>
  </si>
  <si>
    <t>Swiss</t>
  </si>
  <si>
    <t>Fran</t>
  </si>
  <si>
    <t>Cayetana</t>
  </si>
  <si>
    <t>Bs As</t>
  </si>
  <si>
    <t>40692753 54638567</t>
  </si>
  <si>
    <t>sbalbuena@mcca.com.ar</t>
  </si>
  <si>
    <t>CPNLB</t>
  </si>
  <si>
    <t>Arg 4061</t>
  </si>
  <si>
    <t>Osde</t>
  </si>
  <si>
    <t>Acassuso</t>
  </si>
  <si>
    <t>euge611@gmail.com</t>
  </si>
  <si>
    <t>Swiss medical</t>
  </si>
  <si>
    <t>Lola</t>
  </si>
  <si>
    <t>Barceló</t>
  </si>
  <si>
    <t>San Pedro</t>
  </si>
  <si>
    <t>11 5835 5770</t>
  </si>
  <si>
    <t xml:space="preserve">11 5835 5770 </t>
  </si>
  <si>
    <t>sole_mz@yahoo.com.ar</t>
  </si>
  <si>
    <t>Isaías</t>
  </si>
  <si>
    <t>Barrera</t>
  </si>
  <si>
    <t>+54 9 11 3394-3846</t>
  </si>
  <si>
    <t>ignacio.varisco@gmail.com</t>
  </si>
  <si>
    <t>CPNLB- CBRIO</t>
  </si>
  <si>
    <t>ARG 3828</t>
  </si>
  <si>
    <t>Foiler</t>
  </si>
  <si>
    <t>Beca CBrrio</t>
  </si>
  <si>
    <t>Delfina</t>
  </si>
  <si>
    <t>Becerra</t>
  </si>
  <si>
    <t>mechicanofrers@hotmail.com</t>
  </si>
  <si>
    <t xml:space="preserve">Jaime </t>
  </si>
  <si>
    <t xml:space="preserve">Bejarano </t>
  </si>
  <si>
    <t xml:space="preserve">San Isidro </t>
  </si>
  <si>
    <t>bejarano33@gmail.com</t>
  </si>
  <si>
    <t>Cpnlb</t>
  </si>
  <si>
    <t>Antares</t>
  </si>
  <si>
    <t>Verena Zagni</t>
  </si>
  <si>
    <t xml:space="preserve">Roberto Ricoveri </t>
  </si>
  <si>
    <t xml:space="preserve">AMELIA </t>
  </si>
  <si>
    <t xml:space="preserve">BELARDI DE LEON </t>
  </si>
  <si>
    <t>pikicernic@gmail.com</t>
  </si>
  <si>
    <t>ARG 4096</t>
  </si>
  <si>
    <t>OSDE 60844562103</t>
  </si>
  <si>
    <t>Guillermo</t>
  </si>
  <si>
    <t>Bellinotto</t>
  </si>
  <si>
    <t>caba</t>
  </si>
  <si>
    <t>guillebellinotto@hotmail.com</t>
  </si>
  <si>
    <t>CUBA / NCNE</t>
  </si>
  <si>
    <t>j70</t>
  </si>
  <si>
    <t>Gringo Pueyrredon</t>
  </si>
  <si>
    <t>Alfonso Campos</t>
  </si>
  <si>
    <t>Nicolas cubria</t>
  </si>
  <si>
    <t>Facundo</t>
  </si>
  <si>
    <t>Bellorini</t>
  </si>
  <si>
    <t>1167212950 / 1159374784</t>
  </si>
  <si>
    <t>Jabellorini@gmail.com</t>
  </si>
  <si>
    <t>Optimist Principiantes</t>
  </si>
  <si>
    <t>Kraken Patito</t>
  </si>
  <si>
    <t>Adolfo Héctor</t>
  </si>
  <si>
    <t>Benavidez Ruiz</t>
  </si>
  <si>
    <t>+54 9 3413 08-3045</t>
  </si>
  <si>
    <t>adolbenavidez@gmail.com</t>
  </si>
  <si>
    <t xml:space="preserve">CVR / YCR </t>
  </si>
  <si>
    <t>ÑANDEYARA</t>
  </si>
  <si>
    <t>Lucas Mispiasegui</t>
  </si>
  <si>
    <t xml:space="preserve">Guido Potenza </t>
  </si>
  <si>
    <t xml:space="preserve">Tomas Paglini </t>
  </si>
  <si>
    <t>Medife Plata</t>
  </si>
  <si>
    <t>Valentino</t>
  </si>
  <si>
    <t>Berardo</t>
  </si>
  <si>
    <t>Caba</t>
  </si>
  <si>
    <t>Leandro_berardo@hotmail.com</t>
  </si>
  <si>
    <t xml:space="preserve">Cpnlb </t>
  </si>
  <si>
    <t>Il capo</t>
  </si>
  <si>
    <t xml:space="preserve">Francisco </t>
  </si>
  <si>
    <t>Berini</t>
  </si>
  <si>
    <t>Victoria</t>
  </si>
  <si>
    <t>patolonero@gmail.com</t>
  </si>
  <si>
    <t>Cvb</t>
  </si>
  <si>
    <t xml:space="preserve">No tiene </t>
  </si>
  <si>
    <t>Agustín</t>
  </si>
  <si>
    <t>Bianchi</t>
  </si>
  <si>
    <t>Tigre</t>
  </si>
  <si>
    <t>agustinbian@hotmail.com</t>
  </si>
  <si>
    <t>Vecchia Scuola</t>
  </si>
  <si>
    <t>Nicole De Leone</t>
  </si>
  <si>
    <t>Medicus</t>
  </si>
  <si>
    <t>+5491166579475</t>
  </si>
  <si>
    <t>+5491168302939</t>
  </si>
  <si>
    <t>pedro.bianchi.yca@gmail.com</t>
  </si>
  <si>
    <t>Sensei</t>
  </si>
  <si>
    <t>Magdalena Caranti</t>
  </si>
  <si>
    <t>Azul</t>
  </si>
  <si>
    <t>Biasi</t>
  </si>
  <si>
    <t>telizalde@gmail.com</t>
  </si>
  <si>
    <t>-</t>
  </si>
  <si>
    <t>OSDE 61360212803</t>
  </si>
  <si>
    <t>TRF 29-08</t>
  </si>
  <si>
    <t>Maria Emilia</t>
  </si>
  <si>
    <t>Bieler</t>
  </si>
  <si>
    <t>Santa Fe</t>
  </si>
  <si>
    <t>cariolalla@yahoo.com</t>
  </si>
  <si>
    <t>SANATORIO SANTA FE 94702</t>
  </si>
  <si>
    <t>Tizziano</t>
  </si>
  <si>
    <t>YCO / CNP</t>
  </si>
  <si>
    <t xml:space="preserve">Benjamín </t>
  </si>
  <si>
    <t xml:space="preserve">Bizet </t>
  </si>
  <si>
    <t>La Plata</t>
  </si>
  <si>
    <t>benjabizet22@gmail.com</t>
  </si>
  <si>
    <t xml:space="preserve">CRLP </t>
  </si>
  <si>
    <t>Blousson</t>
  </si>
  <si>
    <t>jblousson@gmail.com</t>
  </si>
  <si>
    <t>Sonia</t>
  </si>
  <si>
    <t>Joaquin Blousson</t>
  </si>
  <si>
    <t>Franco Blousson</t>
  </si>
  <si>
    <t>Martín</t>
  </si>
  <si>
    <t>Böhm</t>
  </si>
  <si>
    <t>011 3181 3486</t>
  </si>
  <si>
    <t>011 3521 9706</t>
  </si>
  <si>
    <t>norberto@boehm.com.ar</t>
  </si>
  <si>
    <t>CNO</t>
  </si>
  <si>
    <t>Speed Racer</t>
  </si>
  <si>
    <t>OSDE 60 920464 4 04</t>
  </si>
  <si>
    <t>Diego</t>
  </si>
  <si>
    <t>Borlenghi</t>
  </si>
  <si>
    <t>buenos aires</t>
  </si>
  <si>
    <t>gaby.rodriguez@yahoo.com.ar</t>
  </si>
  <si>
    <t xml:space="preserve">CPNLB </t>
  </si>
  <si>
    <t>TRF 20-08</t>
  </si>
  <si>
    <t xml:space="preserve">Olivia </t>
  </si>
  <si>
    <t xml:space="preserve">Bouvier </t>
  </si>
  <si>
    <t xml:space="preserve">Zárate </t>
  </si>
  <si>
    <t>Verominetti75@gmail.com</t>
  </si>
  <si>
    <t>CNZ</t>
  </si>
  <si>
    <t xml:space="preserve">Oliva Bouvier </t>
  </si>
  <si>
    <t>franco</t>
  </si>
  <si>
    <t>braccini</t>
  </si>
  <si>
    <t>bahia blanca</t>
  </si>
  <si>
    <t>franco-braccini@hotmail.com</t>
  </si>
  <si>
    <t>YCPB - YCA</t>
  </si>
  <si>
    <t>Rigging BBa</t>
  </si>
  <si>
    <t>Alejandro Pilotti</t>
  </si>
  <si>
    <t>Ines</t>
  </si>
  <si>
    <t>Bradley</t>
  </si>
  <si>
    <t>franciscobradley@gmail.com</t>
  </si>
  <si>
    <t>SMG</t>
  </si>
  <si>
    <t>Olivia</t>
  </si>
  <si>
    <t>Brunetta</t>
  </si>
  <si>
    <t>Andres_brunetta@yahoo.com</t>
  </si>
  <si>
    <t>Garritas</t>
  </si>
  <si>
    <t>Osde410  60755505904</t>
  </si>
  <si>
    <t xml:space="preserve">FELIPE </t>
  </si>
  <si>
    <t>BRUNO</t>
  </si>
  <si>
    <t>RECOLETA</t>
  </si>
  <si>
    <t>gimade@hotmail.com</t>
  </si>
  <si>
    <t>OPTIMIST TIMONEL</t>
  </si>
  <si>
    <t>MOHANA</t>
  </si>
  <si>
    <t>22913677 HOSPITAL ALEMAN</t>
  </si>
  <si>
    <t>Julian</t>
  </si>
  <si>
    <t>Burgos</t>
  </si>
  <si>
    <t xml:space="preserve">Puerto Madryn </t>
  </si>
  <si>
    <t>julianburgossaranz08@gmail.com</t>
  </si>
  <si>
    <t>CNAS</t>
  </si>
  <si>
    <t>205370/205371</t>
  </si>
  <si>
    <t>Felipe</t>
  </si>
  <si>
    <t>Caivano</t>
  </si>
  <si>
    <t>Felipecaivano@gmail.com</t>
  </si>
  <si>
    <t>N olivos</t>
  </si>
  <si>
    <t>STAR</t>
  </si>
  <si>
    <t>Litle ítalo</t>
  </si>
  <si>
    <t>Juan Pablo percossi</t>
  </si>
  <si>
    <t>Felipe caivano</t>
  </si>
  <si>
    <t>Fede</t>
  </si>
  <si>
    <t>Calegari</t>
  </si>
  <si>
    <t>Fedecalegari@gmail.com</t>
  </si>
  <si>
    <t>YCA CNO</t>
  </si>
  <si>
    <t>El Sexy</t>
  </si>
  <si>
    <t xml:space="preserve">Chani González Otharan </t>
  </si>
  <si>
    <t>Lucas</t>
  </si>
  <si>
    <t>Calvo</t>
  </si>
  <si>
    <t>sabhidalgo21@gmail.com</t>
  </si>
  <si>
    <t>CVB</t>
  </si>
  <si>
    <t>61 790187 1 04</t>
  </si>
  <si>
    <t>Tarj 30-8</t>
  </si>
  <si>
    <t>Mariano</t>
  </si>
  <si>
    <t>Cambon</t>
  </si>
  <si>
    <t>marianocambon@hotmail.com</t>
  </si>
  <si>
    <t>salsadesetas</t>
  </si>
  <si>
    <t>Martin Costa</t>
  </si>
  <si>
    <t>Tarj 05-09</t>
  </si>
  <si>
    <t>Francisco</t>
  </si>
  <si>
    <t>Campero</t>
  </si>
  <si>
    <t>Tiger</t>
  </si>
  <si>
    <t>fcampero@technicals.us</t>
  </si>
  <si>
    <t>AMIGO VII</t>
  </si>
  <si>
    <t>Juan Pablo Fregonese</t>
  </si>
  <si>
    <t>Andres Domato</t>
  </si>
  <si>
    <t>Raul viola</t>
  </si>
  <si>
    <t>TRF 07-09</t>
  </si>
  <si>
    <t>Gustavo</t>
  </si>
  <si>
    <t>Capusotto</t>
  </si>
  <si>
    <t>olivos</t>
  </si>
  <si>
    <t>gustavocapusotto@gmail.com</t>
  </si>
  <si>
    <t>yca</t>
  </si>
  <si>
    <t>guason forever</t>
  </si>
  <si>
    <t>Javier lopez</t>
  </si>
  <si>
    <t>karina filquenstein</t>
  </si>
  <si>
    <t>santiago vodanovich</t>
  </si>
  <si>
    <t>osde binerio plan 3D/ 60709583001</t>
  </si>
  <si>
    <t xml:space="preserve">Juan Antonio </t>
  </si>
  <si>
    <t xml:space="preserve">Carosella </t>
  </si>
  <si>
    <t xml:space="preserve">Jac1@fibertel.com.ar </t>
  </si>
  <si>
    <t>Yco</t>
  </si>
  <si>
    <t>Xxx</t>
  </si>
  <si>
    <t>Osde 36204060 01</t>
  </si>
  <si>
    <t>Federico Andres</t>
  </si>
  <si>
    <t>Castelo</t>
  </si>
  <si>
    <t>estudiocastelo@hotmail.com</t>
  </si>
  <si>
    <t>Chispa</t>
  </si>
  <si>
    <t>No tiene</t>
  </si>
  <si>
    <t>Paco</t>
  </si>
  <si>
    <t xml:space="preserve">Castiglioni </t>
  </si>
  <si>
    <t>rjcastiglioni@hotmail.com</t>
  </si>
  <si>
    <t>Ruby</t>
  </si>
  <si>
    <t xml:space="preserve">Carlos </t>
  </si>
  <si>
    <t>Castrillo</t>
  </si>
  <si>
    <t>Carlos.castrillo@castrillo.com.ar</t>
  </si>
  <si>
    <t>YCA CUBA</t>
  </si>
  <si>
    <t>Guadalupe</t>
  </si>
  <si>
    <t>Martin Gruenberg</t>
  </si>
  <si>
    <t xml:space="preserve">Alberto </t>
  </si>
  <si>
    <t>Catena</t>
  </si>
  <si>
    <t>Quilmes</t>
  </si>
  <si>
    <t>Acatena80@gmail.com</t>
  </si>
  <si>
    <t>CNQ</t>
  </si>
  <si>
    <t>Wing</t>
  </si>
  <si>
    <t xml:space="preserve">Construir salud </t>
  </si>
  <si>
    <t>Cerrato</t>
  </si>
  <si>
    <t>cerramar432@yahoo.com.ar</t>
  </si>
  <si>
    <t>Optimist Timonel</t>
  </si>
  <si>
    <t>Luis</t>
  </si>
  <si>
    <t>luis.a.cerrato@gmail.com</t>
  </si>
  <si>
    <t>Sandro</t>
  </si>
  <si>
    <t>valentin</t>
  </si>
  <si>
    <t>chavarria</t>
  </si>
  <si>
    <t>zarate</t>
  </si>
  <si>
    <t>3487-675440</t>
  </si>
  <si>
    <t>miguelymale15@gmail.com</t>
  </si>
  <si>
    <t>Catalina</t>
  </si>
  <si>
    <t>Cherro</t>
  </si>
  <si>
    <t>ccherrocatalina@gmail.com</t>
  </si>
  <si>
    <t>Nadine</t>
  </si>
  <si>
    <t>Alejandro Cherro</t>
  </si>
  <si>
    <t>Fabián Vinciguerra</t>
  </si>
  <si>
    <t>Catu Cherro</t>
  </si>
  <si>
    <t xml:space="preserve">MARCELO </t>
  </si>
  <si>
    <t>CHIRICO</t>
  </si>
  <si>
    <t>VIEDMA</t>
  </si>
  <si>
    <t>marcelochirico83@gmail.com</t>
  </si>
  <si>
    <t>ESCUELA NÁUTICA PROVINCIAL VIEDMA</t>
  </si>
  <si>
    <t>PAMPERO MIXTO</t>
  </si>
  <si>
    <t>COCOON</t>
  </si>
  <si>
    <t>LUCRECIA OSÁN</t>
  </si>
  <si>
    <t xml:space="preserve">Sebastián </t>
  </si>
  <si>
    <t xml:space="preserve">Clua D'alessandro </t>
  </si>
  <si>
    <t>La plata</t>
  </si>
  <si>
    <t>sebas.clua@gmail.com</t>
  </si>
  <si>
    <t>Gasav</t>
  </si>
  <si>
    <t>ALA 2</t>
  </si>
  <si>
    <t>Gollo</t>
  </si>
  <si>
    <t>No corre</t>
  </si>
  <si>
    <t>Julia</t>
  </si>
  <si>
    <t>Cocozza</t>
  </si>
  <si>
    <t>San fernando</t>
  </si>
  <si>
    <t>Anaigoni@hotmail.com</t>
  </si>
  <si>
    <t xml:space="preserve">AKUÄ </t>
  </si>
  <si>
    <t>Isabella</t>
  </si>
  <si>
    <t>Conde</t>
  </si>
  <si>
    <t>Montevideo</t>
  </si>
  <si>
    <t>URU</t>
  </si>
  <si>
    <t>+59899827662</t>
  </si>
  <si>
    <t>analiabianco@vera.com.uy</t>
  </si>
  <si>
    <t>NYC</t>
  </si>
  <si>
    <t>MAXIMO</t>
  </si>
  <si>
    <t>COROMINAS</t>
  </si>
  <si>
    <t>ZARATE</t>
  </si>
  <si>
    <t>vanesamledo@gmail.com</t>
  </si>
  <si>
    <t>SWISS MEDICAL</t>
  </si>
  <si>
    <t>Paulo M.</t>
  </si>
  <si>
    <t>Cosentino</t>
  </si>
  <si>
    <t>paulo.cosentino@gmail.com</t>
  </si>
  <si>
    <t>05</t>
  </si>
  <si>
    <t>ARG 1191</t>
  </si>
  <si>
    <t>John Lake</t>
  </si>
  <si>
    <t>Chavo</t>
  </si>
  <si>
    <t>Ninio</t>
  </si>
  <si>
    <t>Marcos</t>
  </si>
  <si>
    <t>Costa Urquiza</t>
  </si>
  <si>
    <t>SAN ISIDRO - MARTINEZ</t>
  </si>
  <si>
    <t>jcostaurquiza@gmail.com</t>
  </si>
  <si>
    <t>Barrancas</t>
  </si>
  <si>
    <t>OSDE 61096214004</t>
  </si>
  <si>
    <t xml:space="preserve">maría </t>
  </si>
  <si>
    <t>couyet</t>
  </si>
  <si>
    <t xml:space="preserve">la plata </t>
  </si>
  <si>
    <t>mariacouyet1@gmail.com</t>
  </si>
  <si>
    <t>Parcial</t>
  </si>
  <si>
    <t>Debe saldo</t>
  </si>
  <si>
    <t>Paloma</t>
  </si>
  <si>
    <t>Cozar Giuliani</t>
  </si>
  <si>
    <t>cozarmarcelo@hotmail.com</t>
  </si>
  <si>
    <t>CNA</t>
  </si>
  <si>
    <t>Desafiante</t>
  </si>
  <si>
    <t>Crespi</t>
  </si>
  <si>
    <t>Puerto Madryn</t>
  </si>
  <si>
    <t>augustocrespi@gmail.com</t>
  </si>
  <si>
    <t>Hau Pai</t>
  </si>
  <si>
    <t>SEROS 51104355</t>
  </si>
  <si>
    <t>Juana</t>
  </si>
  <si>
    <t>Crola</t>
  </si>
  <si>
    <t>juanacrola1@gmail.com</t>
  </si>
  <si>
    <t>205170/205365</t>
  </si>
  <si>
    <t>D’Ottavio</t>
  </si>
  <si>
    <t>gabrielavicentin@hotmail.com</t>
  </si>
  <si>
    <t>Ni idea</t>
  </si>
  <si>
    <t>OSPAC</t>
  </si>
  <si>
    <t>TRF 01-09</t>
  </si>
  <si>
    <t xml:space="preserve">Bautista </t>
  </si>
  <si>
    <t xml:space="preserve">D’Ottavio </t>
  </si>
  <si>
    <t xml:space="preserve">OSPAC </t>
  </si>
  <si>
    <t>Oscar</t>
  </si>
  <si>
    <t>Dagnino</t>
  </si>
  <si>
    <t>ventas@yeseriadagnino.com.ar</t>
  </si>
  <si>
    <t>Cno-Cngsm</t>
  </si>
  <si>
    <t>Corinthians</t>
  </si>
  <si>
    <t>Project</t>
  </si>
  <si>
    <t xml:space="preserve">Pablo Giannavola </t>
  </si>
  <si>
    <t xml:space="preserve">Pablo Piñeyro </t>
  </si>
  <si>
    <t>Anabella Dagnino</t>
  </si>
  <si>
    <t>Isabel</t>
  </si>
  <si>
    <t>de Arriba</t>
  </si>
  <si>
    <t>República de Saavedra, Capital Federal</t>
  </si>
  <si>
    <t>dearribaisabel@gmail.com</t>
  </si>
  <si>
    <t>Merluza</t>
  </si>
  <si>
    <t>Isabel de Arriba</t>
  </si>
  <si>
    <t>Lautaro Julián</t>
  </si>
  <si>
    <t>DE BAGGE</t>
  </si>
  <si>
    <t>mdebagge@hotmail.com</t>
  </si>
  <si>
    <t xml:space="preserve">Tomás </t>
  </si>
  <si>
    <t>De ezcurra</t>
  </si>
  <si>
    <t>Bs as</t>
  </si>
  <si>
    <t>tdezcu@gmail.com</t>
  </si>
  <si>
    <t>Cnsi</t>
  </si>
  <si>
    <t xml:space="preserve">Juan cruz </t>
  </si>
  <si>
    <t xml:space="preserve">De Valais </t>
  </si>
  <si>
    <t>fmeiller@hotmail.com</t>
  </si>
  <si>
    <t>Interior (Optimist), Optimist timonel</t>
  </si>
  <si>
    <t>Pájaro loco</t>
  </si>
  <si>
    <t xml:space="preserve">Plan médico del hospital alemán </t>
  </si>
  <si>
    <t>Camila</t>
  </si>
  <si>
    <t>Del carril</t>
  </si>
  <si>
    <t>camiladelcarril55@gmail.com</t>
  </si>
  <si>
    <t>04</t>
  </si>
  <si>
    <t>Eugenio bradley</t>
  </si>
  <si>
    <t>Hospital alemán 10639810773803</t>
  </si>
  <si>
    <t>Clara</t>
  </si>
  <si>
    <t>Deleo</t>
  </si>
  <si>
    <t>deleosabino@gmail.com</t>
  </si>
  <si>
    <t xml:space="preserve">Gerardo </t>
  </si>
  <si>
    <t xml:space="preserve">Della torre </t>
  </si>
  <si>
    <t xml:space="preserve">1700-1800 </t>
  </si>
  <si>
    <t>Gddellatorre@hotmail.com</t>
  </si>
  <si>
    <t xml:space="preserve">Máster </t>
  </si>
  <si>
    <t>Sexagenario</t>
  </si>
  <si>
    <t>Latour</t>
  </si>
  <si>
    <t>Abril</t>
  </si>
  <si>
    <t>Della Vecchia</t>
  </si>
  <si>
    <t>Caseros</t>
  </si>
  <si>
    <t>danisaolmedo@gmail.com</t>
  </si>
  <si>
    <t>Ocean</t>
  </si>
  <si>
    <t xml:space="preserve">Adriana </t>
  </si>
  <si>
    <t xml:space="preserve">Demaestri </t>
  </si>
  <si>
    <t xml:space="preserve">Bs as </t>
  </si>
  <si>
    <t>Adriobstdemaestri@gmail.com</t>
  </si>
  <si>
    <t>Femenino, Master (ILCA)</t>
  </si>
  <si>
    <t>Vicente</t>
  </si>
  <si>
    <t>Di stefano</t>
  </si>
  <si>
    <t>Fueguelvicente@gmail.com</t>
  </si>
  <si>
    <t>Cadet</t>
  </si>
  <si>
    <t>El millonario</t>
  </si>
  <si>
    <t>Libertad Nandin</t>
  </si>
  <si>
    <t>Osde 62 984177 1 02</t>
  </si>
  <si>
    <t>Faustina</t>
  </si>
  <si>
    <t>Dianda</t>
  </si>
  <si>
    <t>bs as</t>
  </si>
  <si>
    <t>54 911 3407-7629</t>
  </si>
  <si>
    <t>54 911 55 65-1028</t>
  </si>
  <si>
    <t>tdianda@rems.com.ar</t>
  </si>
  <si>
    <t>no tienen</t>
  </si>
  <si>
    <t xml:space="preserve">Poder Judicial - Plan Unico - Nro Afiliado 41641/31 </t>
  </si>
  <si>
    <t>Braian</t>
  </si>
  <si>
    <t>Diaz Basualdo</t>
  </si>
  <si>
    <t>ARG 384</t>
  </si>
  <si>
    <t>Bastian</t>
  </si>
  <si>
    <t>Distefani</t>
  </si>
  <si>
    <t>USA 12804</t>
  </si>
  <si>
    <t>Ninja</t>
  </si>
  <si>
    <t>Luca</t>
  </si>
  <si>
    <t>Donato</t>
  </si>
  <si>
    <t>mdonato@fcnym.unlp.edu.ar</t>
  </si>
  <si>
    <t>Deja Vu</t>
  </si>
  <si>
    <t>OSDE/61500367104</t>
  </si>
  <si>
    <t>Janko</t>
  </si>
  <si>
    <t>DONOFRIO FREYTES</t>
  </si>
  <si>
    <t>adonofr@gmail.com</t>
  </si>
  <si>
    <t>Felix</t>
  </si>
  <si>
    <t>Doval</t>
  </si>
  <si>
    <t>Santiago.doval@dovamar.com.ar</t>
  </si>
  <si>
    <t>Optimist principiante</t>
  </si>
  <si>
    <t>Arg 3677</t>
  </si>
  <si>
    <t>Lobuno</t>
  </si>
  <si>
    <t>Osde / 60875617103</t>
  </si>
  <si>
    <t>Julian Maria</t>
  </si>
  <si>
    <t>Duarte Argerich</t>
  </si>
  <si>
    <t>jmdargerich@gmail.com</t>
  </si>
  <si>
    <t xml:space="preserve">OSDE </t>
  </si>
  <si>
    <t xml:space="preserve">Tomas </t>
  </si>
  <si>
    <t>Elias</t>
  </si>
  <si>
    <t xml:space="preserve">CABA </t>
  </si>
  <si>
    <t>‪+54 9 11 4079‑2894‬</t>
  </si>
  <si>
    <t>tomaselias@educacioncopello.com.ar</t>
  </si>
  <si>
    <t>Junior</t>
  </si>
  <si>
    <t xml:space="preserve">Hospital Alemán </t>
  </si>
  <si>
    <t>Gael</t>
  </si>
  <si>
    <t>Elkayam</t>
  </si>
  <si>
    <t>Glenda00@gmail.com</t>
  </si>
  <si>
    <t>Ensueño</t>
  </si>
  <si>
    <t>Gael Elkayam</t>
  </si>
  <si>
    <t>Elorriaga</t>
  </si>
  <si>
    <t>Zarate</t>
  </si>
  <si>
    <t>03487302617</t>
  </si>
  <si>
    <t>mingote_elo@hotmail.com</t>
  </si>
  <si>
    <t>ARG 4116</t>
  </si>
  <si>
    <t>Basta!!!</t>
  </si>
  <si>
    <t>Fernando</t>
  </si>
  <si>
    <t>Esquivo</t>
  </si>
  <si>
    <t>Concepcion del Uruguay</t>
  </si>
  <si>
    <t>Fernandoesquivo@hotmail.com</t>
  </si>
  <si>
    <t>YCE</t>
  </si>
  <si>
    <t>Master Pampero</t>
  </si>
  <si>
    <t>Otro falso contacto</t>
  </si>
  <si>
    <t>Juan Sebastian Marco</t>
  </si>
  <si>
    <t>Ospe</t>
  </si>
  <si>
    <t>TRF 23-08</t>
  </si>
  <si>
    <t>Polo</t>
  </si>
  <si>
    <t>Eusebi</t>
  </si>
  <si>
    <t>luiseusebi@googlemail.com</t>
  </si>
  <si>
    <t>Ioma 227264668302</t>
  </si>
  <si>
    <t>Milagros</t>
  </si>
  <si>
    <t>Fagundez Schroder</t>
  </si>
  <si>
    <t>+59899657571</t>
  </si>
  <si>
    <t>31fabricio@gmail.com</t>
  </si>
  <si>
    <t xml:space="preserve">NYC </t>
  </si>
  <si>
    <t>URU 460</t>
  </si>
  <si>
    <t>Milagros Fagundez Schroder</t>
  </si>
  <si>
    <t>Justino</t>
  </si>
  <si>
    <t>Favero</t>
  </si>
  <si>
    <t>mariaeugeniagarciaf@gmail.com</t>
  </si>
  <si>
    <t>Martín alejo</t>
  </si>
  <si>
    <t>Fernandez</t>
  </si>
  <si>
    <t xml:space="preserve">Chascomus </t>
  </si>
  <si>
    <t>martincuero37@gmail.com</t>
  </si>
  <si>
    <t>CRCH</t>
  </si>
  <si>
    <t>Santa Maradona</t>
  </si>
  <si>
    <t xml:space="preserve">Ramón Fernández </t>
  </si>
  <si>
    <t>LAUTARO ELIAS</t>
  </si>
  <si>
    <t>FERNANDEZ</t>
  </si>
  <si>
    <t>TIGRE</t>
  </si>
  <si>
    <t>labraulf@gmail.com</t>
  </si>
  <si>
    <t>CNSM</t>
  </si>
  <si>
    <t>OPTIMIST-PRINCIPIANTE</t>
  </si>
  <si>
    <t>KIWI</t>
  </si>
  <si>
    <t>OSDE210/62721768003</t>
  </si>
  <si>
    <t>MARTIN</t>
  </si>
  <si>
    <t>FERRERO</t>
  </si>
  <si>
    <t>BECCAR</t>
  </si>
  <si>
    <t>martinpedroferrero@gmail.com</t>
  </si>
  <si>
    <t>U30</t>
  </si>
  <si>
    <t>ERAUFDUOCS</t>
  </si>
  <si>
    <t>TOMAS FIORITI-JAVIER SIRO</t>
  </si>
  <si>
    <t>Tarj 07-09</t>
  </si>
  <si>
    <t xml:space="preserve">Valentina </t>
  </si>
  <si>
    <t>Ferreyra</t>
  </si>
  <si>
    <t>duke_jimegutierrez@hotmail.com</t>
  </si>
  <si>
    <t>amapizzatti@gmail.com</t>
  </si>
  <si>
    <t xml:space="preserve">Ferreyra </t>
  </si>
  <si>
    <t>jimesvgutierrez@gmail.com</t>
  </si>
  <si>
    <t>Benjamin</t>
  </si>
  <si>
    <t>Fleitas</t>
  </si>
  <si>
    <t>yohanigro27@gmail.com</t>
  </si>
  <si>
    <t>Capitán Loco</t>
  </si>
  <si>
    <t>Unión personal</t>
  </si>
  <si>
    <t>Sofia</t>
  </si>
  <si>
    <t xml:space="preserve">Frogone </t>
  </si>
  <si>
    <t>gfrogone@gmail.com</t>
  </si>
  <si>
    <t>Yccn</t>
  </si>
  <si>
    <t>ARG3295</t>
  </si>
  <si>
    <t>Tormenta</t>
  </si>
  <si>
    <t>Galeno 0171025902 08</t>
  </si>
  <si>
    <t>Renata</t>
  </si>
  <si>
    <t>Fuhrmann</t>
  </si>
  <si>
    <t>01160235442</t>
  </si>
  <si>
    <t>01167433488</t>
  </si>
  <si>
    <t>alejandro.fuhrmann@gmail.com</t>
  </si>
  <si>
    <t>CNAs</t>
  </si>
  <si>
    <t>Chimichanga</t>
  </si>
  <si>
    <t xml:space="preserve">De Bernardis </t>
  </si>
  <si>
    <t>Pmdebernardis@gmail.com</t>
  </si>
  <si>
    <t>OMINT 102033806</t>
  </si>
  <si>
    <t>Lucia</t>
  </si>
  <si>
    <t>Galli Kluge</t>
  </si>
  <si>
    <t>martinianogalli@gmail.com</t>
  </si>
  <si>
    <t>Valentina</t>
  </si>
  <si>
    <t>Galvan</t>
  </si>
  <si>
    <t>galvanb612@gmail.com</t>
  </si>
  <si>
    <t>Sub 21</t>
  </si>
  <si>
    <t>Sub 19</t>
  </si>
  <si>
    <t xml:space="preserve">Nicolás </t>
  </si>
  <si>
    <t>Garcia</t>
  </si>
  <si>
    <t>Bahia Blanca</t>
  </si>
  <si>
    <t>+54 9 291 414 3068</t>
  </si>
  <si>
    <t>ngarcia@eco-petrol.com.ar</t>
  </si>
  <si>
    <t>Mariela Salerno</t>
  </si>
  <si>
    <t>Tarj.31-08</t>
  </si>
  <si>
    <t xml:space="preserve">Alejandro </t>
  </si>
  <si>
    <t>Alejandro_19788@hotmail.com</t>
  </si>
  <si>
    <t>Club Nautico Albatros</t>
  </si>
  <si>
    <t>Selkirk</t>
  </si>
  <si>
    <t>Omint</t>
  </si>
  <si>
    <t xml:space="preserve">García </t>
  </si>
  <si>
    <t xml:space="preserve">Ituzaingó </t>
  </si>
  <si>
    <t>lisandropf@hotmail.com</t>
  </si>
  <si>
    <t xml:space="preserve">URUNDAY </t>
  </si>
  <si>
    <t>Castro julian</t>
  </si>
  <si>
    <t>Bonorino sergio</t>
  </si>
  <si>
    <t>TRF 06-09</t>
  </si>
  <si>
    <t>Damasia</t>
  </si>
  <si>
    <t xml:space="preserve">García Canteli </t>
  </si>
  <si>
    <t>ignagcanteli@yahoo.com.ar</t>
  </si>
  <si>
    <t>OSDE 410</t>
  </si>
  <si>
    <t>Matias Uriel</t>
  </si>
  <si>
    <t>García Cecolisio</t>
  </si>
  <si>
    <t>gfgg100@yahoo.com.ar</t>
  </si>
  <si>
    <t>Optimist</t>
  </si>
  <si>
    <t>Pegasso</t>
  </si>
  <si>
    <t>Thiago Nahuel</t>
  </si>
  <si>
    <t>Osde 60849216603</t>
  </si>
  <si>
    <t>Indiana</t>
  </si>
  <si>
    <t>Garro</t>
  </si>
  <si>
    <t>ani1407@yahoo.com.ar</t>
  </si>
  <si>
    <t>Aloha</t>
  </si>
  <si>
    <t>Lara</t>
  </si>
  <si>
    <t>Gherghi</t>
  </si>
  <si>
    <t>jagherghi@gmail.com</t>
  </si>
  <si>
    <t>Gibert</t>
  </si>
  <si>
    <t>idem</t>
  </si>
  <si>
    <t>marianogibert3@gmail.com</t>
  </si>
  <si>
    <t>Swiss Medical 8000067256809 03 1040</t>
  </si>
  <si>
    <t>Tarj 11-09</t>
  </si>
  <si>
    <t>Fermin</t>
  </si>
  <si>
    <t>Swiss Medical 800006 7256809 04 1015</t>
  </si>
  <si>
    <t>Salvador</t>
  </si>
  <si>
    <t>Goldenberg</t>
  </si>
  <si>
    <t>+54 911 49353140</t>
  </si>
  <si>
    <t>+54 911 68279679</t>
  </si>
  <si>
    <t>demiangoldenberg@gmail.com</t>
  </si>
  <si>
    <t>14543002 DOSUBA</t>
  </si>
  <si>
    <t xml:space="preserve">Ulises </t>
  </si>
  <si>
    <t xml:space="preserve">Gómez lacchini </t>
  </si>
  <si>
    <t>ulisesgomezlacchini@gmail.com</t>
  </si>
  <si>
    <t>Fachero</t>
  </si>
  <si>
    <t>205121/205509</t>
  </si>
  <si>
    <t>TRF 30-08 y 05-09</t>
  </si>
  <si>
    <t>Miranda</t>
  </si>
  <si>
    <t>Goncalves borrega</t>
  </si>
  <si>
    <t>099659292</t>
  </si>
  <si>
    <t>lauracotelo@gmail.com</t>
  </si>
  <si>
    <t>Nyc</t>
  </si>
  <si>
    <t>Boyante</t>
  </si>
  <si>
    <t>Miranda Goncalves</t>
  </si>
  <si>
    <t>Matilda</t>
  </si>
  <si>
    <t>Goncalves Borrega</t>
  </si>
  <si>
    <t>Matilda goncalves</t>
  </si>
  <si>
    <t>Santiago Gaspar</t>
  </si>
  <si>
    <t>Gonzalez</t>
  </si>
  <si>
    <t>hdibatista@gmail.com</t>
  </si>
  <si>
    <t>Cnas</t>
  </si>
  <si>
    <t>Galeno Oro</t>
  </si>
  <si>
    <t xml:space="preserve">Federico </t>
  </si>
  <si>
    <t xml:space="preserve">González </t>
  </si>
  <si>
    <t>Bahía Blanca</t>
  </si>
  <si>
    <t>federico_e_gonzalez@hotmail.com</t>
  </si>
  <si>
    <t>CNBB</t>
  </si>
  <si>
    <t>Buscado</t>
  </si>
  <si>
    <t>Amaya Macarena</t>
  </si>
  <si>
    <t>Unión Personal - 02661417008</t>
  </si>
  <si>
    <t>Juan Sebastian</t>
  </si>
  <si>
    <t>Gonzalez Espinola</t>
  </si>
  <si>
    <t>C.a.b.a</t>
  </si>
  <si>
    <t>lidiaespinola12@gmail.com</t>
  </si>
  <si>
    <t>OMINT</t>
  </si>
  <si>
    <t>Quinto</t>
  </si>
  <si>
    <t>Graham</t>
  </si>
  <si>
    <t>luciograham@hotmail.com</t>
  </si>
  <si>
    <t>Tobías</t>
  </si>
  <si>
    <t>Grinblat Dermgerd</t>
  </si>
  <si>
    <t xml:space="preserve">San Fernando </t>
  </si>
  <si>
    <t>+5491154565555</t>
  </si>
  <si>
    <t>+5491155992222</t>
  </si>
  <si>
    <t>alegrinblat@gmail.com</t>
  </si>
  <si>
    <t>Sin nombre</t>
  </si>
  <si>
    <t>Tobías Grinblat Dermgerd</t>
  </si>
  <si>
    <t>ESTEFANIA</t>
  </si>
  <si>
    <t>GUERRA WEDER</t>
  </si>
  <si>
    <t>ROSARIO</t>
  </si>
  <si>
    <t>florchus_guerra@hotmail.com</t>
  </si>
  <si>
    <t>FLECHA</t>
  </si>
  <si>
    <t>Guille</t>
  </si>
  <si>
    <t>Zárate</t>
  </si>
  <si>
    <t>mcecih@hotmail.com</t>
  </si>
  <si>
    <t>Capitán Chino</t>
  </si>
  <si>
    <t xml:space="preserve">IOMA </t>
  </si>
  <si>
    <t>TRF01-09</t>
  </si>
  <si>
    <t>Sofía</t>
  </si>
  <si>
    <t>CHINA</t>
  </si>
  <si>
    <t>Emilia</t>
  </si>
  <si>
    <t>Gullo</t>
  </si>
  <si>
    <t>maxigullo@gmail.com</t>
  </si>
  <si>
    <t>Perseo</t>
  </si>
  <si>
    <t xml:space="preserve">Fernando  </t>
  </si>
  <si>
    <t>Gwozdz</t>
  </si>
  <si>
    <t xml:space="preserve">Quilmes </t>
  </si>
  <si>
    <t>01140248300</t>
  </si>
  <si>
    <t>fergwozdz@gmail.com</t>
  </si>
  <si>
    <t xml:space="preserve">YCA </t>
  </si>
  <si>
    <t>J70</t>
  </si>
  <si>
    <t xml:space="preserve">Beeb Beep </t>
  </si>
  <si>
    <t xml:space="preserve">Federico Travasio </t>
  </si>
  <si>
    <t xml:space="preserve">Piru Di Bernardo </t>
  </si>
  <si>
    <t xml:space="preserve">Manuel  Gonzalez Vidal </t>
  </si>
  <si>
    <t xml:space="preserve">Osde </t>
  </si>
  <si>
    <t>Heredia</t>
  </si>
  <si>
    <t>+5491161347543</t>
  </si>
  <si>
    <t>flotalaser@gmail.com</t>
  </si>
  <si>
    <t xml:space="preserve">Inés </t>
  </si>
  <si>
    <t xml:space="preserve">Hernández </t>
  </si>
  <si>
    <t>rotundosofia@hotmail.com</t>
  </si>
  <si>
    <t xml:space="preserve">Accord Dorado </t>
  </si>
  <si>
    <t>Brandon</t>
  </si>
  <si>
    <t>Herrera Barrera</t>
  </si>
  <si>
    <t>ARG 3513</t>
  </si>
  <si>
    <t>Tronador</t>
  </si>
  <si>
    <t>Thaya</t>
  </si>
  <si>
    <t>Jaimovich Landeo</t>
  </si>
  <si>
    <t>Damianjaimovichdrive@gmail.com</t>
  </si>
  <si>
    <t>Medicus 14084892001</t>
  </si>
  <si>
    <t>Ciro</t>
  </si>
  <si>
    <t>Juan de Paz</t>
  </si>
  <si>
    <t>Alejdepaz@hotmail.com</t>
  </si>
  <si>
    <t>ARG4053</t>
  </si>
  <si>
    <t>Supra</t>
  </si>
  <si>
    <t>Ticiano</t>
  </si>
  <si>
    <t>Koltez</t>
  </si>
  <si>
    <t>Rada Tilly</t>
  </si>
  <si>
    <t>ticianokoltez@gmail.com</t>
  </si>
  <si>
    <t>YCO - CNRT</t>
  </si>
  <si>
    <t>Krenek</t>
  </si>
  <si>
    <t>VICENTE LOPEZ</t>
  </si>
  <si>
    <t>carloskrenek@yahoo.com.ar</t>
  </si>
  <si>
    <t>ARG 3817</t>
  </si>
  <si>
    <t>RAUL</t>
  </si>
  <si>
    <t>LACCHINI</t>
  </si>
  <si>
    <t>City Bell</t>
  </si>
  <si>
    <t>221_408 3720</t>
  </si>
  <si>
    <t>Raulachi@gmail.com</t>
  </si>
  <si>
    <t>EPAMINONDA</t>
  </si>
  <si>
    <t>Ana María Acevedo</t>
  </si>
  <si>
    <t>TRF 19-8</t>
  </si>
  <si>
    <t>Lacchini</t>
  </si>
  <si>
    <t>carloslacchini@gmail.com</t>
  </si>
  <si>
    <t>YCA - CRLP</t>
  </si>
  <si>
    <t>Corinthian</t>
  </si>
  <si>
    <t>01</t>
  </si>
  <si>
    <t>Si Querida</t>
  </si>
  <si>
    <t>Juani Queirel</t>
  </si>
  <si>
    <t>Ana Julia Lacchini</t>
  </si>
  <si>
    <t>Lihuel Gomez Lacchini</t>
  </si>
  <si>
    <t>Ulises Gomez LAcchini</t>
  </si>
  <si>
    <t>Fausto</t>
  </si>
  <si>
    <t>Biondina 2.0</t>
  </si>
  <si>
    <t>Galeno 023399760201</t>
  </si>
  <si>
    <t>Tiziano</t>
  </si>
  <si>
    <t>Laise</t>
  </si>
  <si>
    <t>Andreafriedlander@hotmail.com</t>
  </si>
  <si>
    <t>ARG 3946</t>
  </si>
  <si>
    <t>Seductor</t>
  </si>
  <si>
    <t>Tiziano Laise</t>
  </si>
  <si>
    <t>OSDE 310</t>
  </si>
  <si>
    <t xml:space="preserve">Enzo </t>
  </si>
  <si>
    <t xml:space="preserve">Lannia </t>
  </si>
  <si>
    <t>andreval05@homail.com</t>
  </si>
  <si>
    <t>Santiago</t>
  </si>
  <si>
    <t>Latorre</t>
  </si>
  <si>
    <t>mariananasrala69@gmail.com</t>
  </si>
  <si>
    <t>Yca</t>
  </si>
  <si>
    <t>TRF02-09</t>
  </si>
  <si>
    <t>Agustin</t>
  </si>
  <si>
    <t>Layafa</t>
  </si>
  <si>
    <t xml:space="preserve">Parque del plata </t>
  </si>
  <si>
    <t>+59899728846</t>
  </si>
  <si>
    <t>+59899976289</t>
  </si>
  <si>
    <t>Mlayafa@hotmail.com</t>
  </si>
  <si>
    <t>“ el tata “</t>
  </si>
  <si>
    <t>Assep</t>
  </si>
  <si>
    <t>Lemos Viviant</t>
  </si>
  <si>
    <t>01122407512</t>
  </si>
  <si>
    <t>jlemos@cema.edu.ar</t>
  </si>
  <si>
    <t>Agustin lemos viviant</t>
  </si>
  <si>
    <t>Grecia</t>
  </si>
  <si>
    <t>Lenzetti Colin</t>
  </si>
  <si>
    <t>martin.lenzetti@gmail.com</t>
  </si>
  <si>
    <t>Swiss Medical / Nº8000063965174030015</t>
  </si>
  <si>
    <t>Emma</t>
  </si>
  <si>
    <t xml:space="preserve">Lenzetti Colin </t>
  </si>
  <si>
    <t>emmalenzetticolin@gmail.com</t>
  </si>
  <si>
    <t>swiss medical 800006 3965174 04 0014</t>
  </si>
  <si>
    <t xml:space="preserve">María Trinidad </t>
  </si>
  <si>
    <t>León Herrán</t>
  </si>
  <si>
    <t>l.a.leon80@gmail.com</t>
  </si>
  <si>
    <t xml:space="preserve">Beltran </t>
  </si>
  <si>
    <t>Lepori</t>
  </si>
  <si>
    <t>bi.lepori@scms.edu.ar</t>
  </si>
  <si>
    <t>02</t>
  </si>
  <si>
    <t>KATANGA</t>
  </si>
  <si>
    <t>Celeste Parini</t>
  </si>
  <si>
    <t>6335-3841</t>
  </si>
  <si>
    <t>Ok</t>
  </si>
  <si>
    <t>Lerner</t>
  </si>
  <si>
    <t>nitoler@gmail.com</t>
  </si>
  <si>
    <t>CNAz</t>
  </si>
  <si>
    <t>VALTRIEK</t>
  </si>
  <si>
    <t>Helena</t>
  </si>
  <si>
    <t>Lezana</t>
  </si>
  <si>
    <t>carinaveronicatizi@gmail.com</t>
  </si>
  <si>
    <t>Rulos Traviesos</t>
  </si>
  <si>
    <t xml:space="preserve">Juan Martin </t>
  </si>
  <si>
    <t>Locatelli</t>
  </si>
  <si>
    <t>Vicente Lopez</t>
  </si>
  <si>
    <t>01154561383</t>
  </si>
  <si>
    <t>01150229370</t>
  </si>
  <si>
    <t>juanlocatelli@gmail.com</t>
  </si>
  <si>
    <t>Charly Whisky</t>
  </si>
  <si>
    <t>Nasim Iusef</t>
  </si>
  <si>
    <t xml:space="preserve">Valentín </t>
  </si>
  <si>
    <t xml:space="preserve">López Morgan </t>
  </si>
  <si>
    <t>vmacsen@gmail.com</t>
  </si>
  <si>
    <t>Black Dragon</t>
  </si>
  <si>
    <t>Tania</t>
  </si>
  <si>
    <t>Lopez Obejero</t>
  </si>
  <si>
    <t>5578-7005</t>
  </si>
  <si>
    <t>5307-7201</t>
  </si>
  <si>
    <t>victoria.obejero@startechnology.com.ar</t>
  </si>
  <si>
    <t>GALENO ORO</t>
  </si>
  <si>
    <t>LISANDRO</t>
  </si>
  <si>
    <t>LOUREYRO MORGENSTERN</t>
  </si>
  <si>
    <t>NUÑEZ</t>
  </si>
  <si>
    <t>laspenelopes2011@gmail.com</t>
  </si>
  <si>
    <t>OSDE CREDENCIAL 61758693303</t>
  </si>
  <si>
    <t>JOAQUINA</t>
  </si>
  <si>
    <t>REMOLINO</t>
  </si>
  <si>
    <t>OSDE CREDENCIAL 61758693304</t>
  </si>
  <si>
    <t>JOSÉ</t>
  </si>
  <si>
    <t>LOVIGNÉ</t>
  </si>
  <si>
    <t>341 6431004</t>
  </si>
  <si>
    <t>341 6844204</t>
  </si>
  <si>
    <t>joselovigne@gmail.com</t>
  </si>
  <si>
    <t>YCR</t>
  </si>
  <si>
    <t>MAERS</t>
  </si>
  <si>
    <t>FEDERICO COLELLA</t>
  </si>
  <si>
    <t>DANTE CITTADINI</t>
  </si>
  <si>
    <t>SEGUNDO GARCIA</t>
  </si>
  <si>
    <t>Juan Felipe</t>
  </si>
  <si>
    <t>luciagaray1@gmail.com</t>
  </si>
  <si>
    <t>Enigma</t>
  </si>
  <si>
    <t>B25224153004</t>
  </si>
  <si>
    <t>CARLOS GERARDO</t>
  </si>
  <si>
    <t>LUQUE</t>
  </si>
  <si>
    <t>BAHIA BLANCA</t>
  </si>
  <si>
    <t>CARLONCHOLUQUE@HOTMAIL.COM</t>
  </si>
  <si>
    <t>MASTER PAMPERO</t>
  </si>
  <si>
    <t>LUQUEADO</t>
  </si>
  <si>
    <t>LUCRECIA INES DIAZ</t>
  </si>
  <si>
    <t xml:space="preserve">Luque </t>
  </si>
  <si>
    <t>Lulipalau@hotmail.com</t>
  </si>
  <si>
    <t>ARG 4011</t>
  </si>
  <si>
    <t xml:space="preserve">Delfina </t>
  </si>
  <si>
    <t>ARG4031</t>
  </si>
  <si>
    <t xml:space="preserve">Patricio </t>
  </si>
  <si>
    <t xml:space="preserve">Lutteral </t>
  </si>
  <si>
    <t>lutteral_patricio@yahoo.com.ar</t>
  </si>
  <si>
    <t>TORMENTA</t>
  </si>
  <si>
    <t xml:space="preserve">Sebastian Lutteral </t>
  </si>
  <si>
    <t>Lorenzo Agustín</t>
  </si>
  <si>
    <t>Luzuriaga</t>
  </si>
  <si>
    <t>matiasluzuriaga@gmail.com</t>
  </si>
  <si>
    <t>POLAR</t>
  </si>
  <si>
    <t>Lorenzo Agustín Luzuriaga</t>
  </si>
  <si>
    <t>Accord Salud nº 00649274 020</t>
  </si>
  <si>
    <t>Fabian</t>
  </si>
  <si>
    <t>Mac Gowan</t>
  </si>
  <si>
    <t>Buenas aires</t>
  </si>
  <si>
    <t>Sarexpress12@gmail.com</t>
  </si>
  <si>
    <t>CNSE</t>
  </si>
  <si>
    <t>Master</t>
  </si>
  <si>
    <t>NTA</t>
  </si>
  <si>
    <t>Nicolás Rosas</t>
  </si>
  <si>
    <t>Tarj 03-09</t>
  </si>
  <si>
    <t>Evangelina</t>
  </si>
  <si>
    <t>Maeso</t>
  </si>
  <si>
    <t>Emiliastrunz@hotmail.com</t>
  </si>
  <si>
    <t>Maffei</t>
  </si>
  <si>
    <t>dmemergencias@gmail.com</t>
  </si>
  <si>
    <t>MEDICUS</t>
  </si>
  <si>
    <t>Maria Victoria</t>
  </si>
  <si>
    <t xml:space="preserve">Horacio </t>
  </si>
  <si>
    <t>El Palomar</t>
  </si>
  <si>
    <t>hamaffei@hotmail.com</t>
  </si>
  <si>
    <t>MI VIEJO</t>
  </si>
  <si>
    <t>Fernando Rizzo</t>
  </si>
  <si>
    <t>Ignacio Stella</t>
  </si>
  <si>
    <t>Constantino</t>
  </si>
  <si>
    <t>carinafarinelli@hotmail.com</t>
  </si>
  <si>
    <t xml:space="preserve">Demoledor </t>
  </si>
  <si>
    <t>Francesco</t>
  </si>
  <si>
    <t>Phoenixheart</t>
  </si>
  <si>
    <t>FEDERICO EDUARDO</t>
  </si>
  <si>
    <t>MAINERO</t>
  </si>
  <si>
    <t>BUENOS AIRES</t>
  </si>
  <si>
    <t>info@mainerowicht.com.ar</t>
  </si>
  <si>
    <t xml:space="preserve">David Orlando </t>
  </si>
  <si>
    <t xml:space="preserve">Mancini </t>
  </si>
  <si>
    <t>Viedma</t>
  </si>
  <si>
    <t>mancinidav8025@gmail.com</t>
  </si>
  <si>
    <t xml:space="preserve">Club náutico La Ribera </t>
  </si>
  <si>
    <t xml:space="preserve">Pampero </t>
  </si>
  <si>
    <t xml:space="preserve">Poseidon </t>
  </si>
  <si>
    <t xml:space="preserve">Mancini David </t>
  </si>
  <si>
    <t xml:space="preserve">Guevara Federico </t>
  </si>
  <si>
    <t>Ipross</t>
  </si>
  <si>
    <t xml:space="preserve">Nicolás María </t>
  </si>
  <si>
    <t xml:space="preserve">Marchegiani </t>
  </si>
  <si>
    <t>+54 9 11 5601-3069</t>
  </si>
  <si>
    <t>emarchegiani@outlook.com</t>
  </si>
  <si>
    <t>Veloce</t>
  </si>
  <si>
    <t>Plan Médico H.Aleman 530204942503 5 OI</t>
  </si>
  <si>
    <t>Eugenia</t>
  </si>
  <si>
    <t>Mazzone</t>
  </si>
  <si>
    <t>113055 3942</t>
  </si>
  <si>
    <t>arianapro@hotmail.com</t>
  </si>
  <si>
    <t xml:space="preserve">Galeno </t>
  </si>
  <si>
    <t>Bernarda</t>
  </si>
  <si>
    <t>Mercerat</t>
  </si>
  <si>
    <t>LA Plata</t>
  </si>
  <si>
    <t>noeliafmartinez@gmail.com</t>
  </si>
  <si>
    <t>Eternauta</t>
  </si>
  <si>
    <t>IOMA - 2271464756/02</t>
  </si>
  <si>
    <t>MILO</t>
  </si>
  <si>
    <t>MESSINA</t>
  </si>
  <si>
    <t>CARO_MORE@YAHOO.COM</t>
  </si>
  <si>
    <t>TITAN</t>
  </si>
  <si>
    <t>DOSUBA</t>
  </si>
  <si>
    <t>Irene</t>
  </si>
  <si>
    <t>Mezzaluna</t>
  </si>
  <si>
    <t>irene.mezzaluna@gmail.com</t>
  </si>
  <si>
    <t>CRIOLLO</t>
  </si>
  <si>
    <t>Carolina Galucci</t>
  </si>
  <si>
    <t>Claudia Tamayo</t>
  </si>
  <si>
    <t>Ingrid</t>
  </si>
  <si>
    <t xml:space="preserve">Juan Francisco </t>
  </si>
  <si>
    <t>Mirey</t>
  </si>
  <si>
    <t>3487-308488</t>
  </si>
  <si>
    <t>3487-308487</t>
  </si>
  <si>
    <t>marcelomirey@hotmail.com</t>
  </si>
  <si>
    <t>Infinito</t>
  </si>
  <si>
    <t xml:space="preserve">COMEI 050863-03-7 </t>
  </si>
  <si>
    <t>Josefina</t>
  </si>
  <si>
    <t xml:space="preserve">COMEI 050863-02-0 </t>
  </si>
  <si>
    <t>Molinari</t>
  </si>
  <si>
    <t>15-6852-6245</t>
  </si>
  <si>
    <t>15-6852-6235</t>
  </si>
  <si>
    <t>molinaricv@gmail.com</t>
  </si>
  <si>
    <t>Tomas</t>
  </si>
  <si>
    <t>Emilio</t>
  </si>
  <si>
    <t>Monch</t>
  </si>
  <si>
    <t xml:space="preserve">Emonch290@gmail.com </t>
  </si>
  <si>
    <t>Cuba</t>
  </si>
  <si>
    <t>Grumete</t>
  </si>
  <si>
    <t>BANANA</t>
  </si>
  <si>
    <t>Jorge Samitier</t>
  </si>
  <si>
    <t>Pablo Noceti</t>
  </si>
  <si>
    <t>Poder judicial</t>
  </si>
  <si>
    <t xml:space="preserve">MÖnch </t>
  </si>
  <si>
    <t>Erich</t>
  </si>
  <si>
    <t>Mones</t>
  </si>
  <si>
    <t>Mones1050@gmail.com</t>
  </si>
  <si>
    <t>Julian Gasari</t>
  </si>
  <si>
    <t>Rafael</t>
  </si>
  <si>
    <t>Luciano</t>
  </si>
  <si>
    <t>Montero</t>
  </si>
  <si>
    <t>lmontero136@gmail.com</t>
  </si>
  <si>
    <t>Wingfoil</t>
  </si>
  <si>
    <t>Número pechera 77</t>
  </si>
  <si>
    <t>TRF 10-09</t>
  </si>
  <si>
    <t>Carlota</t>
  </si>
  <si>
    <t>Moreno Cantillana</t>
  </si>
  <si>
    <t>barbaracantillana@gmail.com</t>
  </si>
  <si>
    <t>Bala</t>
  </si>
  <si>
    <t xml:space="preserve">Michelle </t>
  </si>
  <si>
    <t>Moriceau</t>
  </si>
  <si>
    <t xml:space="preserve">Olivos </t>
  </si>
  <si>
    <t>karengreniuk@gmail.com</t>
  </si>
  <si>
    <t>Michirena</t>
  </si>
  <si>
    <t>Medicus MC 14730220000</t>
  </si>
  <si>
    <t>Ruben</t>
  </si>
  <si>
    <t>Moscatelli</t>
  </si>
  <si>
    <t>11 2327 5650</t>
  </si>
  <si>
    <t>11 5490 3901</t>
  </si>
  <si>
    <t>moscatelli_r@hotmail.com</t>
  </si>
  <si>
    <t>CPCNB</t>
  </si>
  <si>
    <t>ARG 3716</t>
  </si>
  <si>
    <t>Silver Star II</t>
  </si>
  <si>
    <t>Mariana Seminara</t>
  </si>
  <si>
    <t>Medicus 06024195008</t>
  </si>
  <si>
    <t>TRF 14-8</t>
  </si>
  <si>
    <t xml:space="preserve">Martín </t>
  </si>
  <si>
    <t>Mul</t>
  </si>
  <si>
    <t>Malala_18g@hotmail.com</t>
  </si>
  <si>
    <t>Rayo</t>
  </si>
  <si>
    <t>Osdipp</t>
  </si>
  <si>
    <t>MUSSEL</t>
  </si>
  <si>
    <t>01134640808</t>
  </si>
  <si>
    <t>mpakrause@gmail.com</t>
  </si>
  <si>
    <t>ARG 4132</t>
  </si>
  <si>
    <t xml:space="preserve">Swis Medical Docthos </t>
  </si>
  <si>
    <t xml:space="preserve">Musumeci </t>
  </si>
  <si>
    <t>Soldini</t>
  </si>
  <si>
    <t>Melisaalvarez1979@gmail.com</t>
  </si>
  <si>
    <t>Crr</t>
  </si>
  <si>
    <t>Ambar</t>
  </si>
  <si>
    <t>Muzzio</t>
  </si>
  <si>
    <t>Beccar</t>
  </si>
  <si>
    <t>gustavo.muzzio@gmail.com</t>
  </si>
  <si>
    <t>USA22851</t>
  </si>
  <si>
    <t>TV SALUD</t>
  </si>
  <si>
    <t>Neira</t>
  </si>
  <si>
    <t>carolina.meikle@gmail.com</t>
  </si>
  <si>
    <t>Romeo</t>
  </si>
  <si>
    <t>Nieva Orellana</t>
  </si>
  <si>
    <t>USA 23061</t>
  </si>
  <si>
    <t>Freddie</t>
  </si>
  <si>
    <t xml:space="preserve">Santiago </t>
  </si>
  <si>
    <t>Nieva Quinteros</t>
  </si>
  <si>
    <t>Gustavonieva26@gmail.com</t>
  </si>
  <si>
    <t>Swis Medical</t>
  </si>
  <si>
    <t xml:space="preserve">Gustavo </t>
  </si>
  <si>
    <t xml:space="preserve">Novella </t>
  </si>
  <si>
    <t>novellacampos74@gmail.com</t>
  </si>
  <si>
    <t xml:space="preserve">CRCH </t>
  </si>
  <si>
    <t>Dory</t>
  </si>
  <si>
    <t xml:space="preserve">Mateo Sanchez Viamonte </t>
  </si>
  <si>
    <t>Ignacio</t>
  </si>
  <si>
    <t>Ojeda Lois</t>
  </si>
  <si>
    <t>Ciudad Autonoma de Buenos Aires</t>
  </si>
  <si>
    <t>ojeda.diego@gmail.com</t>
  </si>
  <si>
    <t>Camorrerito</t>
  </si>
  <si>
    <t>OSDE410 60907365503</t>
  </si>
  <si>
    <t>Carola</t>
  </si>
  <si>
    <t>morellamail@gmail.com</t>
  </si>
  <si>
    <t>OSDE 60-5956579-05</t>
  </si>
  <si>
    <t>Orella</t>
  </si>
  <si>
    <t>+54 9 11 6929-9731</t>
  </si>
  <si>
    <t>+54 9 11 4028-5075</t>
  </si>
  <si>
    <t>N/A</t>
  </si>
  <si>
    <t>Trinidad Tommasi</t>
  </si>
  <si>
    <t>OSDE 310 60595657904</t>
  </si>
  <si>
    <t xml:space="preserve">Guido </t>
  </si>
  <si>
    <t xml:space="preserve">Pachiani </t>
  </si>
  <si>
    <t>mpachiani@gmail.com</t>
  </si>
  <si>
    <t xml:space="preserve">ARG 3835 </t>
  </si>
  <si>
    <t>Manopla turbo</t>
  </si>
  <si>
    <t>Hospital Italiano 460630</t>
  </si>
  <si>
    <t>Nacho</t>
  </si>
  <si>
    <t>Padilla</t>
  </si>
  <si>
    <t>javierignaciopadilla@gmail.com</t>
  </si>
  <si>
    <t>Ramiro</t>
  </si>
  <si>
    <t>AQUA</t>
  </si>
  <si>
    <t>Cristian</t>
  </si>
  <si>
    <t>Paglini</t>
  </si>
  <si>
    <t>341-3611358</t>
  </si>
  <si>
    <t>341-5479620</t>
  </si>
  <si>
    <t>cpaglini@serport.com.ar</t>
  </si>
  <si>
    <t>Arg 1557</t>
  </si>
  <si>
    <t>Ganesh IV</t>
  </si>
  <si>
    <t>Cura Ramiro</t>
  </si>
  <si>
    <t>Alvaro Acevedo</t>
  </si>
  <si>
    <t>Matias Dietrich</t>
  </si>
  <si>
    <t xml:space="preserve">Gastón </t>
  </si>
  <si>
    <t xml:space="preserve">Pamer </t>
  </si>
  <si>
    <t>pamergaston@gmail.com</t>
  </si>
  <si>
    <t xml:space="preserve">CNLR </t>
  </si>
  <si>
    <t xml:space="preserve">INDIO </t>
  </si>
  <si>
    <t>Juan Ruf</t>
  </si>
  <si>
    <t>Tintin</t>
  </si>
  <si>
    <t>Panasci</t>
  </si>
  <si>
    <t>cristinadubra@gmail.com</t>
  </si>
  <si>
    <t>0447732 05 1034</t>
  </si>
  <si>
    <t>Ine</t>
  </si>
  <si>
    <t>0447732 03 1028</t>
  </si>
  <si>
    <t>Paoli</t>
  </si>
  <si>
    <t xml:space="preserve">11-5577-0173 </t>
  </si>
  <si>
    <t>paolilucas@gmail.com</t>
  </si>
  <si>
    <t>036</t>
  </si>
  <si>
    <t>Sebastian</t>
  </si>
  <si>
    <t>Parrella</t>
  </si>
  <si>
    <t>+54 9 11 3811-4637</t>
  </si>
  <si>
    <t>sebastian.parrella@gmail.com</t>
  </si>
  <si>
    <t xml:space="preserve">Agustín </t>
  </si>
  <si>
    <t>Pascual</t>
  </si>
  <si>
    <t>juan_agustin09@hotmail.com</t>
  </si>
  <si>
    <t>EF 07-09</t>
  </si>
  <si>
    <t xml:space="preserve">juan_agustin09@hotmail.com </t>
  </si>
  <si>
    <t>Antonella</t>
  </si>
  <si>
    <t>Pastori</t>
  </si>
  <si>
    <t>mpaulavelazco@gmail.com</t>
  </si>
  <si>
    <t xml:space="preserve">Femenino, Principiantes Optimist </t>
  </si>
  <si>
    <t>IOMA K255203229/02</t>
  </si>
  <si>
    <t>Sergio</t>
  </si>
  <si>
    <t>Pendola</t>
  </si>
  <si>
    <t>Olivos</t>
  </si>
  <si>
    <t>sependola@gmail.com</t>
  </si>
  <si>
    <t>Corintians</t>
  </si>
  <si>
    <t>ARG1199</t>
  </si>
  <si>
    <t>Cacique</t>
  </si>
  <si>
    <t>Juan Lupo</t>
  </si>
  <si>
    <t>Diego Belli</t>
  </si>
  <si>
    <t>Agustin Cristiano</t>
  </si>
  <si>
    <t xml:space="preserve">matias </t>
  </si>
  <si>
    <t>pereira</t>
  </si>
  <si>
    <t>lozanoedgardo@gmail.com</t>
  </si>
  <si>
    <t>cno</t>
  </si>
  <si>
    <t>blue</t>
  </si>
  <si>
    <t>fernando casanello</t>
  </si>
  <si>
    <t>emiliano homps</t>
  </si>
  <si>
    <t>edgardo lozano</t>
  </si>
  <si>
    <t>osde 210</t>
  </si>
  <si>
    <t>PEREIRO</t>
  </si>
  <si>
    <t>doloresgm@gmail.com</t>
  </si>
  <si>
    <t>Juani</t>
  </si>
  <si>
    <t>Pereyra</t>
  </si>
  <si>
    <t>juanipereyra0078@gmail.com</t>
  </si>
  <si>
    <t>Homero</t>
  </si>
  <si>
    <t>Pepe bettini</t>
  </si>
  <si>
    <t>Fede calabrese</t>
  </si>
  <si>
    <t xml:space="preserve">Felix </t>
  </si>
  <si>
    <t xml:space="preserve">Pereyra Iraola </t>
  </si>
  <si>
    <t>pereyrairaolafelixd@gmail.com</t>
  </si>
  <si>
    <t>Juan Cruz</t>
  </si>
  <si>
    <t>Perrotta</t>
  </si>
  <si>
    <t>Paulacutini@gmail.comp</t>
  </si>
  <si>
    <t>Pesci</t>
  </si>
  <si>
    <t>Cordoba</t>
  </si>
  <si>
    <t>Pesci.luciano@gmail.com</t>
  </si>
  <si>
    <t>Cnc</t>
  </si>
  <si>
    <t>Florencia Galimberti</t>
  </si>
  <si>
    <t xml:space="preserve">Leon </t>
  </si>
  <si>
    <t>Pfortner</t>
  </si>
  <si>
    <t>‪+54 9 11 2466‑8132‬</t>
  </si>
  <si>
    <t>leonpfortner@gmail.com</t>
  </si>
  <si>
    <t>SKB</t>
  </si>
  <si>
    <t>Interior (Optimist), Master (ILCA)</t>
  </si>
  <si>
    <t xml:space="preserve">5.5 , 5.0 , 6.0 </t>
  </si>
  <si>
    <t>León pfortner</t>
  </si>
  <si>
    <t>Pichetti</t>
  </si>
  <si>
    <t>Junin</t>
  </si>
  <si>
    <t>ana.inesc@hotmail.com</t>
  </si>
  <si>
    <t>Gino</t>
  </si>
  <si>
    <t xml:space="preserve">Junín </t>
  </si>
  <si>
    <t xml:space="preserve">ana.inesc@hotmail.com </t>
  </si>
  <si>
    <t>Dante</t>
  </si>
  <si>
    <t>Pierson</t>
  </si>
  <si>
    <t>valeritacerra@gmail.com</t>
  </si>
  <si>
    <t>CRR</t>
  </si>
  <si>
    <t>OSUNR 0026538900C</t>
  </si>
  <si>
    <t xml:space="preserve">Lucio </t>
  </si>
  <si>
    <t>221 542 6584</t>
  </si>
  <si>
    <t>221 640 2039</t>
  </si>
  <si>
    <t>luciopinedo09@gmail.com</t>
  </si>
  <si>
    <t>IOMA/ K248929169/03</t>
  </si>
  <si>
    <t>Lautaro</t>
  </si>
  <si>
    <t>Pinedo Chiappa</t>
  </si>
  <si>
    <t>221 4196396</t>
  </si>
  <si>
    <t>agustinpinedo@gmail.com</t>
  </si>
  <si>
    <t>IOMA 2228512572703</t>
  </si>
  <si>
    <t>Matilde</t>
  </si>
  <si>
    <t xml:space="preserve">Pini Bellaubi </t>
  </si>
  <si>
    <t xml:space="preserve">La plata </t>
  </si>
  <si>
    <t>mansilla_laura@hotmail.com</t>
  </si>
  <si>
    <t xml:space="preserve">Nicolas </t>
  </si>
  <si>
    <t>Pinosa Percossi</t>
  </si>
  <si>
    <t xml:space="preserve">bs as </t>
  </si>
  <si>
    <t>54 9 11 5410 7295</t>
  </si>
  <si>
    <t>54 9 11 4417 5793</t>
  </si>
  <si>
    <t>dpinosa@hotmail.com</t>
  </si>
  <si>
    <t>club nautico olivos ( c.n.o )</t>
  </si>
  <si>
    <t>fofoca junior</t>
  </si>
  <si>
    <t>Nicolas Pinosa Percossi</t>
  </si>
  <si>
    <t>osde 410</t>
  </si>
  <si>
    <t>Pedro Paulo</t>
  </si>
  <si>
    <t>Pinto</t>
  </si>
  <si>
    <t>pinto0pedro1paulo9@gmail.com</t>
  </si>
  <si>
    <t>CNSI-Cvsi</t>
  </si>
  <si>
    <t>Senior</t>
  </si>
  <si>
    <t>Colegio Escribanos Provincia de Buenos Aires</t>
  </si>
  <si>
    <t>Maggie</t>
  </si>
  <si>
    <t>Femenino, U19</t>
  </si>
  <si>
    <t>La brava</t>
  </si>
  <si>
    <t>Colegio de Escribanos Provincia Buenos Aires</t>
  </si>
  <si>
    <t>Naina Marie</t>
  </si>
  <si>
    <t>SISU</t>
  </si>
  <si>
    <t>Colegio de Escribanos de la Provincia BsAs</t>
  </si>
  <si>
    <t>senior</t>
  </si>
  <si>
    <t>Colegio Escribanos Provincia BsAs</t>
  </si>
  <si>
    <t xml:space="preserve">Adrian </t>
  </si>
  <si>
    <t>Pis</t>
  </si>
  <si>
    <t xml:space="preserve">Temperley </t>
  </si>
  <si>
    <t>pisadrian@hotmail.com</t>
  </si>
  <si>
    <t>Comei/023173-01-03</t>
  </si>
  <si>
    <t>Poggio</t>
  </si>
  <si>
    <t>01130754065</t>
  </si>
  <si>
    <t>maximop@hotmail.com</t>
  </si>
  <si>
    <t>OPTIMIST TIMONEL (Sub12)</t>
  </si>
  <si>
    <t>ARG3765</t>
  </si>
  <si>
    <t>OSDE 210 / 60 723328 1 06</t>
  </si>
  <si>
    <t>Martin</t>
  </si>
  <si>
    <t>Propato</t>
  </si>
  <si>
    <t>m_propato@hotmail.com</t>
  </si>
  <si>
    <t>Ana Maria</t>
  </si>
  <si>
    <t>Prota</t>
  </si>
  <si>
    <t>+59893444307</t>
  </si>
  <si>
    <t>santiagoprota@gmail.com</t>
  </si>
  <si>
    <t>s/n</t>
  </si>
  <si>
    <t>Blue Crooss y Swiss Medical</t>
  </si>
  <si>
    <t>fernando</t>
  </si>
  <si>
    <t>Queirel</t>
  </si>
  <si>
    <t>la plata</t>
  </si>
  <si>
    <t>cfqueirel@hotmail.com</t>
  </si>
  <si>
    <t>crlp</t>
  </si>
  <si>
    <t>gran master</t>
  </si>
  <si>
    <t>sn</t>
  </si>
  <si>
    <t>Valentin Queirel</t>
  </si>
  <si>
    <t>TRF 03-09 y 05-09</t>
  </si>
  <si>
    <t xml:space="preserve">Ciro Valentin </t>
  </si>
  <si>
    <t xml:space="preserve">Quevedo </t>
  </si>
  <si>
    <t>+5492804387512</t>
  </si>
  <si>
    <t>+5491158301838</t>
  </si>
  <si>
    <t>Daniepascu@gmail.com</t>
  </si>
  <si>
    <t>IOSFA 058678-3/07</t>
  </si>
  <si>
    <t xml:space="preserve">Nina </t>
  </si>
  <si>
    <t>Raineri Taverna</t>
  </si>
  <si>
    <t>andtaverna@gmail.com</t>
  </si>
  <si>
    <t xml:space="preserve">CVR </t>
  </si>
  <si>
    <t>Judesson</t>
  </si>
  <si>
    <t>Ramos</t>
  </si>
  <si>
    <t>jfranciscoramos@hotmail.com</t>
  </si>
  <si>
    <t>Osde/61004637205</t>
  </si>
  <si>
    <t>Jean Lucca</t>
  </si>
  <si>
    <t>Reis Demartin</t>
  </si>
  <si>
    <t>Martínez</t>
  </si>
  <si>
    <t>rafaeldemartin@gmail.com</t>
  </si>
  <si>
    <t xml:space="preserve">Eduardo </t>
  </si>
  <si>
    <t xml:space="preserve">Riancho </t>
  </si>
  <si>
    <t>eduriancho@yahoo.com.ar</t>
  </si>
  <si>
    <t>Lince</t>
  </si>
  <si>
    <t>Ricciardi</t>
  </si>
  <si>
    <t>marcosricciardi.patagonia@gmail.com</t>
  </si>
  <si>
    <t>Poroto</t>
  </si>
  <si>
    <t>OSDE 61072813902</t>
  </si>
  <si>
    <t>Roberto</t>
  </si>
  <si>
    <t>Ricoveri</t>
  </si>
  <si>
    <t>robertoricoveri@hotmail.com</t>
  </si>
  <si>
    <t>Jaime Bejarano</t>
  </si>
  <si>
    <t>Galeno</t>
  </si>
  <si>
    <t>Rigoni</t>
  </si>
  <si>
    <t xml:space="preserve">Buenos aires </t>
  </si>
  <si>
    <t>santirigoni@gmail.com</t>
  </si>
  <si>
    <t>03</t>
  </si>
  <si>
    <t>Dosuba</t>
  </si>
  <si>
    <t xml:space="preserve">Ignacio </t>
  </si>
  <si>
    <t>Rodriguez</t>
  </si>
  <si>
    <t>0059899127317</t>
  </si>
  <si>
    <t>0059899668494</t>
  </si>
  <si>
    <t>daniel@guayaqui.com.uy</t>
  </si>
  <si>
    <t>YCU</t>
  </si>
  <si>
    <t>snipe mixto</t>
  </si>
  <si>
    <t>URU 29785</t>
  </si>
  <si>
    <t>Carolina Rodriguez</t>
  </si>
  <si>
    <t xml:space="preserve">Medicina Personalizada Uruguay 49507645/49508417 </t>
  </si>
  <si>
    <t>Rodriguez Reynoso</t>
  </si>
  <si>
    <t>pedrorodriguezreynoso54@gmail.com</t>
  </si>
  <si>
    <t>U21</t>
  </si>
  <si>
    <t>Cruz diablo</t>
  </si>
  <si>
    <t xml:space="preserve">Pelado </t>
  </si>
  <si>
    <t xml:space="preserve">Roldán </t>
  </si>
  <si>
    <t>SAN ISIDRO - SAN ISIDRO</t>
  </si>
  <si>
    <t>roldanmatu@gmail.com</t>
  </si>
  <si>
    <t xml:space="preserve">CNSI </t>
  </si>
  <si>
    <t>La rata</t>
  </si>
  <si>
    <t>Indigo</t>
  </si>
  <si>
    <t>Santino</t>
  </si>
  <si>
    <t>Ronchi De croce</t>
  </si>
  <si>
    <t>andreafde@gmail.com</t>
  </si>
  <si>
    <t xml:space="preserve">Santino Ronchi De Croce </t>
  </si>
  <si>
    <t>Felicitas</t>
  </si>
  <si>
    <t>Rooney</t>
  </si>
  <si>
    <t>011 5514 4722</t>
  </si>
  <si>
    <t>011 5867 2903</t>
  </si>
  <si>
    <t>julianrooney@yahoo.com</t>
  </si>
  <si>
    <t>ARG 3954</t>
  </si>
  <si>
    <t>OSDE AZUL</t>
  </si>
  <si>
    <t>Ruiz Moreno</t>
  </si>
  <si>
    <t>nachoruizmoreno@gmail.com</t>
  </si>
  <si>
    <t>ARG 1296</t>
  </si>
  <si>
    <t>Zaratoka</t>
  </si>
  <si>
    <t>Nicolas Guille</t>
  </si>
  <si>
    <t>Alejandro Juan de Paz</t>
  </si>
  <si>
    <t>Ezequiel Navari</t>
  </si>
  <si>
    <t>OSDE 61816818302</t>
  </si>
  <si>
    <t xml:space="preserve">Catalina </t>
  </si>
  <si>
    <t>Ruiz Stepancic</t>
  </si>
  <si>
    <t xml:space="preserve">Hurlingham </t>
  </si>
  <si>
    <t xml:space="preserve">Yesistepancic@hotmail.com </t>
  </si>
  <si>
    <t xml:space="preserve">CVB </t>
  </si>
  <si>
    <t>Femenino, Sub 12</t>
  </si>
  <si>
    <t>Osde 60927005103</t>
  </si>
  <si>
    <t xml:space="preserve">VIOLETA </t>
  </si>
  <si>
    <t xml:space="preserve">RUSSO LACERNA </t>
  </si>
  <si>
    <t>vanesaamaro@gmail.com</t>
  </si>
  <si>
    <t>CNAZ</t>
  </si>
  <si>
    <t>Amore</t>
  </si>
  <si>
    <t>HILARIO</t>
  </si>
  <si>
    <t>SACCHI</t>
  </si>
  <si>
    <t>msacchi@gmail.com</t>
  </si>
  <si>
    <t>ARG 3885</t>
  </si>
  <si>
    <t>Sejlfisk</t>
  </si>
  <si>
    <t>OSDE / 60 767640 9 04</t>
  </si>
  <si>
    <t>Alessandro Patricio</t>
  </si>
  <si>
    <t>Saggion</t>
  </si>
  <si>
    <t>nancysagg@gmail.com</t>
  </si>
  <si>
    <t>Chimichurri</t>
  </si>
  <si>
    <t>Luis Pasteur plan P</t>
  </si>
  <si>
    <t>Saguier</t>
  </si>
  <si>
    <t>asaguier2000@gmail.com</t>
  </si>
  <si>
    <t xml:space="preserve">Lian </t>
  </si>
  <si>
    <t>Sahlin</t>
  </si>
  <si>
    <t>Berisso</t>
  </si>
  <si>
    <t>Sanchezmariaale@gmail.com</t>
  </si>
  <si>
    <t xml:space="preserve">Lian Sahlin Joaquin Ignacio </t>
  </si>
  <si>
    <t>Florencia</t>
  </si>
  <si>
    <t>Saldaña</t>
  </si>
  <si>
    <t>+59898847424</t>
  </si>
  <si>
    <t>Jpsaldana@berkes.com.uy</t>
  </si>
  <si>
    <t>Salvatierra</t>
  </si>
  <si>
    <t>anabellasg33@gmail.com</t>
  </si>
  <si>
    <t>sub 12</t>
  </si>
  <si>
    <t>omint 1820230900011</t>
  </si>
  <si>
    <t>Federico</t>
  </si>
  <si>
    <t>Sanchez</t>
  </si>
  <si>
    <t>fedhugsan@gmail.com</t>
  </si>
  <si>
    <t>Spinetta</t>
  </si>
  <si>
    <t>Federico Sánchez</t>
  </si>
  <si>
    <t>Guillermo de Barrio</t>
  </si>
  <si>
    <t>Ignacio Bertolini</t>
  </si>
  <si>
    <t>Fernando Iguerategui</t>
  </si>
  <si>
    <t>Osde30208973410</t>
  </si>
  <si>
    <t>Eduardo</t>
  </si>
  <si>
    <t xml:space="preserve">Santambrogio </t>
  </si>
  <si>
    <t xml:space="preserve"> Beccar Buenos Aires</t>
  </si>
  <si>
    <t>esinex@esinex.com</t>
  </si>
  <si>
    <t>YCO YCA</t>
  </si>
  <si>
    <t>Esinex</t>
  </si>
  <si>
    <t xml:space="preserve">Santoro Calvi </t>
  </si>
  <si>
    <t xml:space="preserve">Zarate </t>
  </si>
  <si>
    <t>jpablosantoro@gmail.com</t>
  </si>
  <si>
    <t>Matias</t>
  </si>
  <si>
    <t>Sapia</t>
  </si>
  <si>
    <t>Matiasimagina@gmail.com</t>
  </si>
  <si>
    <t>Milito 22</t>
  </si>
  <si>
    <t>Matías Sapia</t>
  </si>
  <si>
    <t xml:space="preserve">Saraví </t>
  </si>
  <si>
    <t>pauladargenio@hotmail.com</t>
  </si>
  <si>
    <t>IOMA / K251906063/02</t>
  </si>
  <si>
    <t>TRF 31/08</t>
  </si>
  <si>
    <t>Maximiliano</t>
  </si>
  <si>
    <t>Sastre</t>
  </si>
  <si>
    <t>Ciudad Autónoma de Buenos Aires</t>
  </si>
  <si>
    <t>11 6511-2132</t>
  </si>
  <si>
    <t>11 4143-9707</t>
  </si>
  <si>
    <t>masastre75@hotmail.com</t>
  </si>
  <si>
    <t>NÓMADE</t>
  </si>
  <si>
    <t>Victoria Abril Sastre</t>
  </si>
  <si>
    <t>IOSFA</t>
  </si>
  <si>
    <t>Saul</t>
  </si>
  <si>
    <t>mariguard02@yahoo.com.ar</t>
  </si>
  <si>
    <t>FABIO</t>
  </si>
  <si>
    <t>SCARPATI</t>
  </si>
  <si>
    <t>scarpatifabio@hotmail.com</t>
  </si>
  <si>
    <t>CNO/CNGSM</t>
  </si>
  <si>
    <t>ARG 8061</t>
  </si>
  <si>
    <t>ES DE ELLA</t>
  </si>
  <si>
    <t>SILVINA OTADO</t>
  </si>
  <si>
    <t xml:space="preserve">Gabriel </t>
  </si>
  <si>
    <t xml:space="preserve">Schebor </t>
  </si>
  <si>
    <t xml:space="preserve">Beccar, san Isidro </t>
  </si>
  <si>
    <t>Gabrielschebor@gmail.com</t>
  </si>
  <si>
    <t xml:space="preserve">Azopardo </t>
  </si>
  <si>
    <t>Senior mixto</t>
  </si>
  <si>
    <t xml:space="preserve">Pour ung plaisir </t>
  </si>
  <si>
    <t>Josefina Casella</t>
  </si>
  <si>
    <t>IOMA 117543579200</t>
  </si>
  <si>
    <t>Agustina</t>
  </si>
  <si>
    <t>Schere Pena</t>
  </si>
  <si>
    <t>luciano.schere@gmail.com</t>
  </si>
  <si>
    <t>Aguamarina</t>
  </si>
  <si>
    <t>Agustina Schere Pena</t>
  </si>
  <si>
    <t>OSDE / 60 950760 4 03</t>
  </si>
  <si>
    <t xml:space="preserve">Leo </t>
  </si>
  <si>
    <t xml:space="preserve">Semenzato </t>
  </si>
  <si>
    <t xml:space="preserve">116 760 7651 </t>
  </si>
  <si>
    <t xml:space="preserve">113 660 5576 </t>
  </si>
  <si>
    <t>Leosemenzato@gmail.com</t>
  </si>
  <si>
    <t xml:space="preserve">CNAZ </t>
  </si>
  <si>
    <t xml:space="preserve">No lo sé </t>
  </si>
  <si>
    <t xml:space="preserve">ALKA </t>
  </si>
  <si>
    <t>Ricardo Diego Claverie</t>
  </si>
  <si>
    <t xml:space="preserve">Felipe </t>
  </si>
  <si>
    <t>Serrano</t>
  </si>
  <si>
    <t>danielapeccia@hotmail.com</t>
  </si>
  <si>
    <t>AVALIAN Nº 27022625</t>
  </si>
  <si>
    <t>Alejandro</t>
  </si>
  <si>
    <t>Sessarego</t>
  </si>
  <si>
    <t>asessarego@remax.com.ar</t>
  </si>
  <si>
    <t>CVSI CNSE</t>
  </si>
  <si>
    <t>J70 open</t>
  </si>
  <si>
    <t>Macarena</t>
  </si>
  <si>
    <t>Alejandro Sessarego</t>
  </si>
  <si>
    <t>Ezequiel Vescio</t>
  </si>
  <si>
    <t>Carlos Barone</t>
  </si>
  <si>
    <t>Esteban Afonso</t>
  </si>
  <si>
    <t>Swiss Medical 8000060239590 01</t>
  </si>
  <si>
    <t xml:space="preserve">Solano </t>
  </si>
  <si>
    <t>ensenada</t>
  </si>
  <si>
    <t>agus.maiden@hotmail.com</t>
  </si>
  <si>
    <t>GASAV</t>
  </si>
  <si>
    <t>Stella</t>
  </si>
  <si>
    <t>1144734415 / 1144006748</t>
  </si>
  <si>
    <t>Macarenafe@hotmail.com</t>
  </si>
  <si>
    <t>Tsunami</t>
  </si>
  <si>
    <t>ramiro</t>
  </si>
  <si>
    <t>Suarez Fabbro</t>
  </si>
  <si>
    <t>cordoba</t>
  </si>
  <si>
    <t>Rsuarezfabbro@gmail.com</t>
  </si>
  <si>
    <t>CNC</t>
  </si>
  <si>
    <t>DASPU</t>
  </si>
  <si>
    <t>Córdoba</t>
  </si>
  <si>
    <t>rsuarezfabbro@gmail.com</t>
  </si>
  <si>
    <t>SENIOR</t>
  </si>
  <si>
    <t>Pilar</t>
  </si>
  <si>
    <t>Taborda</t>
  </si>
  <si>
    <t>marielavmendiburu@hotmail.com</t>
  </si>
  <si>
    <t>Tavelli</t>
  </si>
  <si>
    <t>C.A.B.A</t>
  </si>
  <si>
    <t>15-6704-1779</t>
  </si>
  <si>
    <t>mariano.tavelli@tavelli.com.ar</t>
  </si>
  <si>
    <t>ARG 1436</t>
  </si>
  <si>
    <t>DAI !</t>
  </si>
  <si>
    <t>Carlos Agnoletti</t>
  </si>
  <si>
    <t>Andrés Fox</t>
  </si>
  <si>
    <t>KIKE Wiedeman</t>
  </si>
  <si>
    <t>Martín Sebastian</t>
  </si>
  <si>
    <t>Tejada Ibañez</t>
  </si>
  <si>
    <t>+5492213553303</t>
  </si>
  <si>
    <t>+5492215036037</t>
  </si>
  <si>
    <t>martintejadaibanez@gmail.com</t>
  </si>
  <si>
    <t>PROMETEO</t>
  </si>
  <si>
    <t>Manuel</t>
  </si>
  <si>
    <t>Tejada ibañez</t>
  </si>
  <si>
    <t>+54 9 221 623 9500</t>
  </si>
  <si>
    <t>+54 9 221 503 6037</t>
  </si>
  <si>
    <t>manutejada0@gmail.com</t>
  </si>
  <si>
    <t>Deucalion</t>
  </si>
  <si>
    <t xml:space="preserve">MÁXIMO SEBASTIÁN </t>
  </si>
  <si>
    <t xml:space="preserve">TEJADA IBAÑEZ </t>
  </si>
  <si>
    <t xml:space="preserve">Berazategui </t>
  </si>
  <si>
    <t>2215036037/ 2215700125</t>
  </si>
  <si>
    <t>tifamilia@gmail.com</t>
  </si>
  <si>
    <t>OMIX</t>
  </si>
  <si>
    <t>OSDE Plan 310 N° 25210998106</t>
  </si>
  <si>
    <t xml:space="preserve">MARCOS SEBASTIÁN </t>
  </si>
  <si>
    <t>2215036037 / 2215700125</t>
  </si>
  <si>
    <t>MARK</t>
  </si>
  <si>
    <t>Tesone</t>
  </si>
  <si>
    <t>altesone@hotmail.com</t>
  </si>
  <si>
    <t>Delfina Tesone</t>
  </si>
  <si>
    <t>osde 61164745002</t>
  </si>
  <si>
    <t xml:space="preserve">Joaquin </t>
  </si>
  <si>
    <t>Tommasi</t>
  </si>
  <si>
    <t>Rftommasi@hotmail.com</t>
  </si>
  <si>
    <t xml:space="preserve">Solana </t>
  </si>
  <si>
    <t>Gaspar</t>
  </si>
  <si>
    <t>Toro</t>
  </si>
  <si>
    <t>gasparleotoro@gmail.com</t>
  </si>
  <si>
    <t>Sub 16</t>
  </si>
  <si>
    <t>Gabriel</t>
  </si>
  <si>
    <t>Torre</t>
  </si>
  <si>
    <t>gabriel0torre@gmail.com</t>
  </si>
  <si>
    <t>SwisMedical8000061387043010007</t>
  </si>
  <si>
    <t xml:space="preserve">Travería </t>
  </si>
  <si>
    <t>lauramadueno@gmail.com</t>
  </si>
  <si>
    <t xml:space="preserve">Isabel Travería </t>
  </si>
  <si>
    <t>Triggiano</t>
  </si>
  <si>
    <t>Salta</t>
  </si>
  <si>
    <t>aletriggiano@icloud.com</t>
  </si>
  <si>
    <t>CRG</t>
  </si>
  <si>
    <t>Scirocco</t>
  </si>
  <si>
    <t>Safar Exeni Mariana</t>
  </si>
  <si>
    <t>Tiago</t>
  </si>
  <si>
    <t>Troilo</t>
  </si>
  <si>
    <t xml:space="preserve">Tigre </t>
  </si>
  <si>
    <t>11 49749551</t>
  </si>
  <si>
    <t>11 65452744</t>
  </si>
  <si>
    <t>Tiagofedetf08@gmail.com</t>
  </si>
  <si>
    <t>Tomas lopez</t>
  </si>
  <si>
    <t>JUANITA</t>
  </si>
  <si>
    <t>ULLUA CAPRE</t>
  </si>
  <si>
    <t>SAN PEDRO</t>
  </si>
  <si>
    <t>MYRIANKA@HOTMAIL.COM</t>
  </si>
  <si>
    <t>UNION PERSONAL PMO</t>
  </si>
  <si>
    <t>Simón</t>
  </si>
  <si>
    <t>Uzeltinger</t>
  </si>
  <si>
    <t>Uzeltinger@gmail.com</t>
  </si>
  <si>
    <t>SEROS</t>
  </si>
  <si>
    <t>TOMAS</t>
  </si>
  <si>
    <t>VANZULLI</t>
  </si>
  <si>
    <t>COTICOLOMBO@YAHOO.COM.AR</t>
  </si>
  <si>
    <t>Varela</t>
  </si>
  <si>
    <t>Lolavarelacardinali@gmail.com</t>
  </si>
  <si>
    <t>Faustina busch</t>
  </si>
  <si>
    <t>Fermín</t>
  </si>
  <si>
    <t>Vázquez del Campo</t>
  </si>
  <si>
    <t>lucreciadelcampo@gmail.com</t>
  </si>
  <si>
    <t xml:space="preserve">José </t>
  </si>
  <si>
    <t xml:space="preserve">Vázquez del Campo </t>
  </si>
  <si>
    <t>JOAQUIN</t>
  </si>
  <si>
    <t>VERNA</t>
  </si>
  <si>
    <t>LA PLATA</t>
  </si>
  <si>
    <t>luis.verna@ypf.com</t>
  </si>
  <si>
    <t>ARG3785</t>
  </si>
  <si>
    <t>Viale</t>
  </si>
  <si>
    <t>monicaponzo@gmail.com</t>
  </si>
  <si>
    <t>Medicus Azul</t>
  </si>
  <si>
    <t xml:space="preserve">AGUSTINA MARIEL </t>
  </si>
  <si>
    <t>VICENTE</t>
  </si>
  <si>
    <t>MARTINEZ</t>
  </si>
  <si>
    <t>5773 7268</t>
  </si>
  <si>
    <t>4577 3643</t>
  </si>
  <si>
    <t>gabysorribas@hotmail.com</t>
  </si>
  <si>
    <t>ELÉCTRICA</t>
  </si>
  <si>
    <t>AGUSTINA MARIEL VICENTE</t>
  </si>
  <si>
    <t>OSDE PLAN 410 - 60916572004</t>
  </si>
  <si>
    <t>Amador</t>
  </si>
  <si>
    <t>Victorel</t>
  </si>
  <si>
    <t xml:space="preserve">Caba </t>
  </si>
  <si>
    <t>paula_treuque@hotmail.com</t>
  </si>
  <si>
    <t>CGLMN</t>
  </si>
  <si>
    <t>Pancho</t>
  </si>
  <si>
    <t xml:space="preserve">Amador Victorel </t>
  </si>
  <si>
    <t>Victory</t>
  </si>
  <si>
    <t>fjtavella@gmail.com</t>
  </si>
  <si>
    <t>Arg1190</t>
  </si>
  <si>
    <t>Martín Bodas</t>
  </si>
  <si>
    <t>José Ignacio Villar</t>
  </si>
  <si>
    <t>Pedro Ciscato</t>
  </si>
  <si>
    <t>Javier Tavella</t>
  </si>
  <si>
    <t>Maximo</t>
  </si>
  <si>
    <t>Videla</t>
  </si>
  <si>
    <t>eugejasson@gmail.com</t>
  </si>
  <si>
    <t>Whisky</t>
  </si>
  <si>
    <t>Franco Greggi</t>
  </si>
  <si>
    <t>Santiago Palkin</t>
  </si>
  <si>
    <t>Juan Cruz Albamonte</t>
  </si>
  <si>
    <t>Eugenia Jasson</t>
  </si>
  <si>
    <t>osde</t>
  </si>
  <si>
    <t xml:space="preserve">Yago </t>
  </si>
  <si>
    <t>Videla Tejo</t>
  </si>
  <si>
    <t>ceciliatejo.ct@gmail.com</t>
  </si>
  <si>
    <t>Villar</t>
  </si>
  <si>
    <t>andygvillar@gmail.com</t>
  </si>
  <si>
    <t xml:space="preserve">Cristian </t>
  </si>
  <si>
    <t>Vogt</t>
  </si>
  <si>
    <t>Chopyandy@hotmail.com</t>
  </si>
  <si>
    <t>Indicado</t>
  </si>
  <si>
    <t>Mario German diaz</t>
  </si>
  <si>
    <t>Diego bailardo</t>
  </si>
  <si>
    <t>Nicolás cuerdo</t>
  </si>
  <si>
    <t>Volco</t>
  </si>
  <si>
    <t>federico.volco@gmail.com</t>
  </si>
  <si>
    <t>Martina</t>
  </si>
  <si>
    <t>Wenzel</t>
  </si>
  <si>
    <t>Mariw_palumbo@hotmail.com</t>
  </si>
  <si>
    <t xml:space="preserve">Ioma </t>
  </si>
  <si>
    <t>TRF 30-08 MP</t>
  </si>
  <si>
    <t>Carolina</t>
  </si>
  <si>
    <t>Zardini Suarez</t>
  </si>
  <si>
    <t>rzardini@hotmail.com</t>
  </si>
  <si>
    <t>Millas</t>
  </si>
  <si>
    <t>Osde 62902805104</t>
  </si>
  <si>
    <t xml:space="preserve">Zardini Suárez </t>
  </si>
  <si>
    <t>Beccar San Isidro</t>
  </si>
  <si>
    <t>Meteoro</t>
  </si>
  <si>
    <t>Osde 62902805103</t>
  </si>
  <si>
    <t>Zorraquin</t>
  </si>
  <si>
    <t>gzorraquin@gmail.com</t>
  </si>
  <si>
    <t>Zulli</t>
  </si>
  <si>
    <t>Zullirobertog257@gmail.com</t>
  </si>
  <si>
    <t>Cnbd</t>
  </si>
  <si>
    <t>G117</t>
  </si>
  <si>
    <t>Coya</t>
  </si>
  <si>
    <t>Gerardo Della torre</t>
  </si>
  <si>
    <t>Nicolás dono</t>
  </si>
  <si>
    <t>Sume</t>
  </si>
  <si>
    <t>Tomás</t>
  </si>
  <si>
    <t xml:space="preserve">Nirich Smerling </t>
  </si>
  <si>
    <t>SAN ISIDRO</t>
  </si>
  <si>
    <t xml:space="preserve">11 40464258 </t>
  </si>
  <si>
    <t>Tamarasmerling@gmail.com</t>
  </si>
  <si>
    <t xml:space="preserve">CVSI </t>
  </si>
  <si>
    <t xml:space="preserve">Fresco </t>
  </si>
  <si>
    <t>Scuderi</t>
  </si>
  <si>
    <t>scuderisantino39@gmail.com</t>
  </si>
  <si>
    <t>49 092 408</t>
  </si>
  <si>
    <t>Blas</t>
  </si>
  <si>
    <t>marucenturion1989@gmail.com</t>
  </si>
  <si>
    <t>Ioma</t>
  </si>
  <si>
    <t xml:space="preserve">Thomas </t>
  </si>
  <si>
    <t>Deho</t>
  </si>
  <si>
    <t>thomasdeho@gmail.com</t>
  </si>
  <si>
    <t xml:space="preserve">Marcos </t>
  </si>
  <si>
    <t>Lewis</t>
  </si>
  <si>
    <t>hattansailingteam@gmail.com</t>
  </si>
  <si>
    <t>corinthians J70</t>
  </si>
  <si>
    <t>HATTAN</t>
  </si>
  <si>
    <t>MARCOS LEWIS</t>
  </si>
  <si>
    <t>Santiago Duncan</t>
  </si>
  <si>
    <t>Facundo Campaza</t>
  </si>
  <si>
    <t>Elias Dalli</t>
  </si>
  <si>
    <t>Igor</t>
  </si>
  <si>
    <t>Grasso</t>
  </si>
  <si>
    <t>grasso.andres@gmail.com</t>
  </si>
  <si>
    <t>PETERIBI</t>
  </si>
  <si>
    <t>MEDICUS/1069739.002</t>
  </si>
  <si>
    <t>Fabris</t>
  </si>
  <si>
    <t>+5491132008803</t>
  </si>
  <si>
    <t>german0669@gmail.com</t>
  </si>
  <si>
    <t>Optimist - Timonel</t>
  </si>
  <si>
    <t xml:space="preserve">Alma </t>
  </si>
  <si>
    <t>Plou Peñafort</t>
  </si>
  <si>
    <t xml:space="preserve">lilipenafort76@gmail.com </t>
  </si>
  <si>
    <t>Alma Plou Peñafort</t>
  </si>
  <si>
    <t>61 790187 1 02</t>
  </si>
  <si>
    <t>Tarj 06-09</t>
  </si>
  <si>
    <t>EMILIA</t>
  </si>
  <si>
    <t>VUGDELIJA</t>
  </si>
  <si>
    <t>ppvugde@gmail.com</t>
  </si>
  <si>
    <t>OESDE  61 472762 5 02</t>
  </si>
  <si>
    <t>felipecaivano @gmail.con</t>
  </si>
  <si>
    <t xml:space="preserve">Little italo </t>
  </si>
  <si>
    <t>Dono</t>
  </si>
  <si>
    <t xml:space="preserve">hechi2000@yahoo.com.ar </t>
  </si>
  <si>
    <t>CVSI</t>
  </si>
  <si>
    <t>Accord salud</t>
  </si>
  <si>
    <t>Manu</t>
  </si>
  <si>
    <t>Cichowolski</t>
  </si>
  <si>
    <t>miguelcicho@gmail.com</t>
  </si>
  <si>
    <t>Santi</t>
  </si>
  <si>
    <t>Baldi</t>
  </si>
  <si>
    <t>baldijulio@hotmail.com</t>
  </si>
  <si>
    <t>Madame Queen</t>
  </si>
  <si>
    <t xml:space="preserve">Franco </t>
  </si>
  <si>
    <t>FENIX</t>
  </si>
  <si>
    <t>GIULIANA</t>
  </si>
  <si>
    <t>CAREAGA COTTINI</t>
  </si>
  <si>
    <t>0111555026751</t>
  </si>
  <si>
    <t>estudiocareaga@gmail.com</t>
  </si>
  <si>
    <t>FLASHITO</t>
  </si>
  <si>
    <t>Maria Dolores</t>
  </si>
  <si>
    <t>Azar</t>
  </si>
  <si>
    <t>od.emilioazar@gmail.com</t>
  </si>
  <si>
    <t>Maria Dolores Azar</t>
  </si>
  <si>
    <t>Maria Josefina</t>
  </si>
  <si>
    <t>Maria Josefina Azar</t>
  </si>
  <si>
    <t>Gomez</t>
  </si>
  <si>
    <t>noelmuntane@yahoo.es</t>
  </si>
  <si>
    <t xml:space="preserve">Félix </t>
  </si>
  <si>
    <t>Ballestrin</t>
  </si>
  <si>
    <t>felixballestrin2@gmail.com</t>
  </si>
  <si>
    <t>Alejo stern</t>
  </si>
  <si>
    <t>Félix Ballestrin</t>
  </si>
  <si>
    <t>Augusto</t>
  </si>
  <si>
    <t>Amato</t>
  </si>
  <si>
    <t>augusto_amato@hotmail.com</t>
  </si>
  <si>
    <t>ARG 31752</t>
  </si>
  <si>
    <t>Lightning McQueen</t>
  </si>
  <si>
    <t>Constanza Alvarez</t>
  </si>
  <si>
    <t xml:space="preserve">Obra Social del Poder Judicial </t>
  </si>
  <si>
    <t xml:space="preserve">Simón </t>
  </si>
  <si>
    <t>simonacosta3231@gmail.com</t>
  </si>
  <si>
    <t>Simón Acosta</t>
  </si>
  <si>
    <t>Juan Cruz García Quiroga</t>
  </si>
  <si>
    <t>Bürg</t>
  </si>
  <si>
    <t>Martinez</t>
  </si>
  <si>
    <t>Feliiiixbuurg@gmail.com</t>
  </si>
  <si>
    <t>Félix Bürg</t>
  </si>
  <si>
    <t xml:space="preserve">Matias Fernandez </t>
  </si>
  <si>
    <t>OSDE 60858218104</t>
  </si>
  <si>
    <t>ASTOR</t>
  </si>
  <si>
    <t>CUESTAS</t>
  </si>
  <si>
    <t>SAN NICOLAS DE LOS ARROYOS</t>
  </si>
  <si>
    <t>m.a.cuestas@live.com.ar</t>
  </si>
  <si>
    <t>CRSN-CVR</t>
  </si>
  <si>
    <t>IOMA / MEDIFE</t>
  </si>
  <si>
    <t>Lorenzo</t>
  </si>
  <si>
    <t>Kaplun</t>
  </si>
  <si>
    <t>vanesa.sangoi@gmail.com</t>
  </si>
  <si>
    <t xml:space="preserve">Tormenta </t>
  </si>
  <si>
    <t>Hospital Italiano, Plan de Salud N°448082</t>
  </si>
  <si>
    <t>Amespil</t>
  </si>
  <si>
    <t>josetanoue@gmail.com</t>
  </si>
  <si>
    <t>Marcos Amespil</t>
  </si>
  <si>
    <t>Osde 61586412004</t>
  </si>
  <si>
    <t xml:space="preserve">Lopez Tilli </t>
  </si>
  <si>
    <t>11 5501 5252</t>
  </si>
  <si>
    <t>11 5953 8203</t>
  </si>
  <si>
    <t>jmlopeztilli@gmail.com</t>
  </si>
  <si>
    <t xml:space="preserve">Claire Lopez Tilli </t>
  </si>
  <si>
    <t xml:space="preserve">Joaquin Lopez Tilli </t>
  </si>
  <si>
    <t>Lolo</t>
  </si>
  <si>
    <t xml:space="preserve">Roccatagliata </t>
  </si>
  <si>
    <t>miaschmitz@gmail.com</t>
  </si>
  <si>
    <t>Cami</t>
  </si>
  <si>
    <t>García Laborde</t>
  </si>
  <si>
    <t>Igarcialaborde@gmail.com</t>
  </si>
  <si>
    <t>ARG 4100</t>
  </si>
  <si>
    <t>Esmeralda</t>
  </si>
  <si>
    <t>Ituzaigo</t>
  </si>
  <si>
    <t>2rmarrero@gmail.com</t>
  </si>
  <si>
    <t>No tengo</t>
  </si>
  <si>
    <t>Simon</t>
  </si>
  <si>
    <t xml:space="preserve">Bertani </t>
  </si>
  <si>
    <t xml:space="preserve">Victoria, San Fernando </t>
  </si>
  <si>
    <t>alfredobertani@gmail.com</t>
  </si>
  <si>
    <t>Imagine Dragons</t>
  </si>
  <si>
    <t xml:space="preserve">Sofia Julieta </t>
  </si>
  <si>
    <t>Liberman</t>
  </si>
  <si>
    <t>Ciudad de Buenos Aires</t>
  </si>
  <si>
    <t>libermanluis@gmail.com</t>
  </si>
  <si>
    <t xml:space="preserve">Club Náutico Victoria </t>
  </si>
  <si>
    <t>Cacjarroto</t>
  </si>
  <si>
    <t>Sofia Julieta Liberman</t>
  </si>
  <si>
    <t>OSDE  310</t>
  </si>
  <si>
    <t xml:space="preserve">Matías </t>
  </si>
  <si>
    <t xml:space="preserve">Bugeiro </t>
  </si>
  <si>
    <t xml:space="preserve">Victoria </t>
  </si>
  <si>
    <t>mbugeiro@gmail.com</t>
  </si>
  <si>
    <t>CNV</t>
  </si>
  <si>
    <t>Floki</t>
  </si>
  <si>
    <t>Osde 62225715 2 02</t>
  </si>
  <si>
    <t>GIANMARCO FEDERICO</t>
  </si>
  <si>
    <t>NAPOLI FABRICIUS</t>
  </si>
  <si>
    <t>011 6105 4862</t>
  </si>
  <si>
    <t>011 6957 3450</t>
  </si>
  <si>
    <t>carlos_napoli@yahoo.com</t>
  </si>
  <si>
    <t>ARG 4031</t>
  </si>
  <si>
    <t>Swiss Medical 800006 1782477 03 0002 - Docthos Premium 420831e</t>
  </si>
  <si>
    <t>Leire</t>
  </si>
  <si>
    <t>Lorences</t>
  </si>
  <si>
    <t>+54 9 11 4989 0025</t>
  </si>
  <si>
    <t>leirelorences5@gmail.com</t>
  </si>
  <si>
    <t>OSDE 62767511402</t>
  </si>
  <si>
    <t xml:space="preserve">Sophia </t>
  </si>
  <si>
    <t xml:space="preserve">Navratil </t>
  </si>
  <si>
    <t>Dramariathompson@gmail.com</t>
  </si>
  <si>
    <t>Gin</t>
  </si>
  <si>
    <t xml:space="preserve">Valentino </t>
  </si>
  <si>
    <t xml:space="preserve">Lanús </t>
  </si>
  <si>
    <t>valentinolannia@gmail.com</t>
  </si>
  <si>
    <t>Agustín Amblard</t>
  </si>
  <si>
    <t>800006 3400466 03 0036</t>
  </si>
  <si>
    <t>JAVO</t>
  </si>
  <si>
    <t>GEIMAN</t>
  </si>
  <si>
    <t>javogeiman@gmail.com</t>
  </si>
  <si>
    <t>MORFEO</t>
  </si>
  <si>
    <t>Funes de Rioja</t>
  </si>
  <si>
    <t>ifr@funes.com.ar</t>
  </si>
  <si>
    <t>Ana</t>
  </si>
  <si>
    <t>Constantin</t>
  </si>
  <si>
    <t>anitaconstantin0608@gmail.com</t>
  </si>
  <si>
    <t>08</t>
  </si>
  <si>
    <t>Mia Lopez Oriolo</t>
  </si>
  <si>
    <t>Ferrante</t>
  </si>
  <si>
    <t>ferrante3011@gmail.com</t>
  </si>
  <si>
    <t xml:space="preserve">Cusinato </t>
  </si>
  <si>
    <t>Vicente López Bs As</t>
  </si>
  <si>
    <t>maria47111945@gmail.com</t>
  </si>
  <si>
    <t>Celina María</t>
  </si>
  <si>
    <t>Galeano</t>
  </si>
  <si>
    <t>jjgaleano1974@gmail.com</t>
  </si>
  <si>
    <t>Obra Social del Poder Judicial. N° 44221/32</t>
  </si>
  <si>
    <t>Micaela</t>
  </si>
  <si>
    <t>Finsterbusch</t>
  </si>
  <si>
    <t>Robuenaventura78@gmail.com</t>
  </si>
  <si>
    <t>Charo</t>
  </si>
  <si>
    <t xml:space="preserve">Sánchez Balboa </t>
  </si>
  <si>
    <t>cbalboa16@gmail.com</t>
  </si>
  <si>
    <t>Four winds</t>
  </si>
  <si>
    <t>OSDE 210</t>
  </si>
  <si>
    <t xml:space="preserve">Jochoian </t>
  </si>
  <si>
    <t xml:space="preserve">Escobar </t>
  </si>
  <si>
    <t>alejochoian@gmail.com</t>
  </si>
  <si>
    <t>ARG 4121</t>
  </si>
  <si>
    <t>Swiss medical 800006148402204</t>
  </si>
  <si>
    <t>FELIPE</t>
  </si>
  <si>
    <t>DURAÑONA</t>
  </si>
  <si>
    <t>Boulogne</t>
  </si>
  <si>
    <t>fduranonav@gmail.com</t>
  </si>
  <si>
    <t>Explorer</t>
  </si>
  <si>
    <t>Osde 62184993504</t>
  </si>
  <si>
    <t>MATEO</t>
  </si>
  <si>
    <t xml:space="preserve">DURAÑONA </t>
  </si>
  <si>
    <t>Farkas Cantonnet</t>
  </si>
  <si>
    <t>juanpablofarkas@gmail.com</t>
  </si>
  <si>
    <t xml:space="preserve">Cacharro </t>
  </si>
  <si>
    <t>Omint 1749915302021</t>
  </si>
  <si>
    <t xml:space="preserve">Titi </t>
  </si>
  <si>
    <t>Korendij</t>
  </si>
  <si>
    <t xml:space="preserve">Capital Federal </t>
  </si>
  <si>
    <t>+5491132719080</t>
  </si>
  <si>
    <t>+5491149749379</t>
  </si>
  <si>
    <t>xfermin@yahoo.com.ar</t>
  </si>
  <si>
    <t>Galo</t>
  </si>
  <si>
    <t>Serafini</t>
  </si>
  <si>
    <t>alejandraraineri78@gmail.com</t>
  </si>
  <si>
    <t>IAPOS 51193310</t>
  </si>
  <si>
    <t>prueba</t>
  </si>
  <si>
    <t>CHI</t>
  </si>
  <si>
    <t>0303456</t>
  </si>
  <si>
    <t>00000</t>
  </si>
  <si>
    <t>prueba@gnail.com</t>
  </si>
  <si>
    <t>0000</t>
  </si>
  <si>
    <t>zorro</t>
  </si>
  <si>
    <t>Juan</t>
  </si>
  <si>
    <t>Carmuega</t>
  </si>
  <si>
    <t>Del Viso</t>
  </si>
  <si>
    <t>juanncarmuega@gmail.com</t>
  </si>
  <si>
    <t>SUPERSALCHICHA</t>
  </si>
  <si>
    <t>Lautaro Larralde</t>
  </si>
  <si>
    <t>BENICIO</t>
  </si>
  <si>
    <t>RODRIGUEZ</t>
  </si>
  <si>
    <t>RAMOS MEJIA</t>
  </si>
  <si>
    <t>cecyferla6@gmail.com</t>
  </si>
  <si>
    <t>OPTIMIST PRINCIAPIANTES</t>
  </si>
  <si>
    <t>Peruilh</t>
  </si>
  <si>
    <t>peruilh.christian@gmail.com</t>
  </si>
  <si>
    <t xml:space="preserve"> sol </t>
  </si>
  <si>
    <t>caracciolo</t>
  </si>
  <si>
    <t>solchucaracciolo@gmail.com</t>
  </si>
  <si>
    <t xml:space="preserve">yca </t>
  </si>
  <si>
    <t>Juany</t>
  </si>
  <si>
    <t>Cernadas</t>
  </si>
  <si>
    <t>+5491157395545</t>
  </si>
  <si>
    <t>+5491161224200</t>
  </si>
  <si>
    <t>juanycernadas2010@gmail.com</t>
  </si>
  <si>
    <t>calabrese</t>
  </si>
  <si>
    <t>Nordelta, Buenos Aires</t>
  </si>
  <si>
    <t>+5491121600067</t>
  </si>
  <si>
    <t>+5491130801082</t>
  </si>
  <si>
    <t>marcela.domato@gmail.com</t>
  </si>
  <si>
    <t>ARG 4122</t>
  </si>
  <si>
    <t>Eh Amigo!</t>
  </si>
  <si>
    <t xml:space="preserve">Ariel Martín </t>
  </si>
  <si>
    <t>García</t>
  </si>
  <si>
    <t>1140374722  1131394074</t>
  </si>
  <si>
    <t>caroltramu@gmail.com</t>
  </si>
  <si>
    <t>Post Mortem</t>
  </si>
  <si>
    <t>Obra Social del Personal de Farmacia</t>
  </si>
  <si>
    <t>Pittaluga</t>
  </si>
  <si>
    <t>ejpittaluga@gmail.com</t>
  </si>
  <si>
    <t>ARG-3970</t>
  </si>
  <si>
    <t>La Brava</t>
  </si>
  <si>
    <t>OSDE - 60916820602</t>
  </si>
  <si>
    <t>Gregorio</t>
  </si>
  <si>
    <t>Belli</t>
  </si>
  <si>
    <t>Tigre, Buenos Aires</t>
  </si>
  <si>
    <t>diegobelli@yahoo.com</t>
  </si>
  <si>
    <t xml:space="preserve">Hormaiztegui </t>
  </si>
  <si>
    <t>Entre rios</t>
  </si>
  <si>
    <t>3442 643084</t>
  </si>
  <si>
    <t>Jorgehormaiztegui@gmail.com</t>
  </si>
  <si>
    <t>CNP</t>
  </si>
  <si>
    <t>ARG4015</t>
  </si>
  <si>
    <t>Chiara</t>
  </si>
  <si>
    <t>Arcuri</t>
  </si>
  <si>
    <t>francisco _arcuri@mac.com</t>
  </si>
  <si>
    <t>Magic</t>
  </si>
  <si>
    <t xml:space="preserve">Follero </t>
  </si>
  <si>
    <t>Follero Parente</t>
  </si>
  <si>
    <t xml:space="preserve">Parentegeraldine10@gmail.com </t>
  </si>
  <si>
    <t>Prevención salud</t>
  </si>
  <si>
    <t>Edy</t>
  </si>
  <si>
    <t>Branz</t>
  </si>
  <si>
    <t>astillerotrento@gmai.com</t>
  </si>
  <si>
    <t>Turbina</t>
  </si>
  <si>
    <t xml:space="preserve">Lucía </t>
  </si>
  <si>
    <t>francisco_arcuri@mac.com</t>
  </si>
  <si>
    <t>Black Bull</t>
  </si>
  <si>
    <t xml:space="preserve">Medicus </t>
  </si>
  <si>
    <t>Romero</t>
  </si>
  <si>
    <t>tana_oxilia@yahoo.com</t>
  </si>
  <si>
    <t>Juan ignacio</t>
  </si>
  <si>
    <t>Estevez</t>
  </si>
  <si>
    <t>carolauseglio@gmail.com</t>
  </si>
  <si>
    <t>Guillermo (Willy)</t>
  </si>
  <si>
    <t>Soares Netto</t>
  </si>
  <si>
    <t>soaresnettoguille@gmail.com</t>
  </si>
  <si>
    <t>Swiss Medical 0935129-01-0001</t>
  </si>
  <si>
    <t xml:space="preserve">Carolina </t>
  </si>
  <si>
    <t>Gallucci</t>
  </si>
  <si>
    <t>carogalu@gmail.com</t>
  </si>
  <si>
    <t>OSDE Binario 61577519401</t>
  </si>
  <si>
    <t xml:space="preserve">Ridella </t>
  </si>
  <si>
    <t>pabloridella@hotmail.com</t>
  </si>
  <si>
    <t>Principiante optimist</t>
  </si>
  <si>
    <t>Smg 800006 0472280 03 0016</t>
  </si>
  <si>
    <t xml:space="preserve">Warburg </t>
  </si>
  <si>
    <t>San Fernando, Buenos aires</t>
  </si>
  <si>
    <t>fedewarburg@gmail.com</t>
  </si>
  <si>
    <t>CNSI-CPNLB</t>
  </si>
  <si>
    <t xml:space="preserve">Gaspar Bürg </t>
  </si>
  <si>
    <t xml:space="preserve">Ian </t>
  </si>
  <si>
    <t>Sly</t>
  </si>
  <si>
    <t>roysly@gmail.com</t>
  </si>
  <si>
    <t>Quinto Elemento</t>
  </si>
  <si>
    <t>Unión Personal</t>
  </si>
  <si>
    <t>MANUEL W</t>
  </si>
  <si>
    <t>IGLESIAS KUSTER</t>
  </si>
  <si>
    <t>SAN JUAN</t>
  </si>
  <si>
    <t>+5492644704475</t>
  </si>
  <si>
    <t>+5492644114077</t>
  </si>
  <si>
    <t>jukuster-iglesias@hotmail.com</t>
  </si>
  <si>
    <t>CSV&amp;R</t>
  </si>
  <si>
    <t>BANDIDO III</t>
  </si>
  <si>
    <t>Veronica</t>
  </si>
  <si>
    <t xml:space="preserve">Jordana </t>
  </si>
  <si>
    <t>Vjordana@gmail.com</t>
  </si>
  <si>
    <t>Milhouse</t>
  </si>
  <si>
    <t xml:space="preserve">Fran </t>
  </si>
  <si>
    <t>May</t>
  </si>
  <si>
    <t>franciscomay84@gmail.com</t>
  </si>
  <si>
    <t>Cebollita</t>
  </si>
  <si>
    <t>Buiatti Fagalde</t>
  </si>
  <si>
    <t>buiattiflorencia@gmail.com</t>
  </si>
  <si>
    <t>Florencia Buiatti Fagalde</t>
  </si>
  <si>
    <t>Caja ingenieros</t>
  </si>
  <si>
    <t>Cittadini</t>
  </si>
  <si>
    <t>octidorbessan@hotmail.com</t>
  </si>
  <si>
    <t>CNSP - CNP</t>
  </si>
  <si>
    <t>ARG 111</t>
  </si>
  <si>
    <t>Octavio Dorbessan</t>
  </si>
  <si>
    <t>Gaston</t>
  </si>
  <si>
    <t>Nogues</t>
  </si>
  <si>
    <t>DEL VISO</t>
  </si>
  <si>
    <t>belen.baiking@gmail.com</t>
  </si>
  <si>
    <t>Belen Larguia</t>
  </si>
  <si>
    <t>Silvio</t>
  </si>
  <si>
    <t>Folguera</t>
  </si>
  <si>
    <t>1161649489/1151576844</t>
  </si>
  <si>
    <t>chelcich@gmail.com</t>
  </si>
  <si>
    <t>SMG 800006 0595969 04 0029</t>
  </si>
  <si>
    <t>ca</t>
  </si>
  <si>
    <t>e</t>
  </si>
  <si>
    <t>@</t>
  </si>
  <si>
    <t>qqwwqw</t>
  </si>
  <si>
    <t xml:space="preserve">Isabella </t>
  </si>
  <si>
    <t xml:space="preserve">Sagretti </t>
  </si>
  <si>
    <t>javier.sagretti@gmail.com</t>
  </si>
  <si>
    <t>Bue</t>
  </si>
  <si>
    <t xml:space="preserve">Alfredo </t>
  </si>
  <si>
    <t>Agote</t>
  </si>
  <si>
    <t>tinchobarletta@gmail.com</t>
  </si>
  <si>
    <t>Martin Barletta</t>
  </si>
  <si>
    <t>Colombo</t>
  </si>
  <si>
    <t>alejandro.m.colombo@gmail.com</t>
  </si>
  <si>
    <t>Santiago Sotomayor</t>
  </si>
  <si>
    <t>OSDE 60874747701</t>
  </si>
  <si>
    <t>Cruz</t>
  </si>
  <si>
    <t>Gonzalez Smith</t>
  </si>
  <si>
    <t>cruzgsmith@gmail.com</t>
  </si>
  <si>
    <t>F18</t>
  </si>
  <si>
    <t>AUS05</t>
  </si>
  <si>
    <t>CRAZY CHICKEN</t>
  </si>
  <si>
    <t>Mariano Heuser</t>
  </si>
  <si>
    <t>Maldonado</t>
  </si>
  <si>
    <t>amaldonado_prepol@gmail.com.ar</t>
  </si>
  <si>
    <t xml:space="preserve">Iribarne </t>
  </si>
  <si>
    <t>isamanuela84@gmail.com</t>
  </si>
  <si>
    <t>Aupa</t>
  </si>
  <si>
    <t>Federada Salud</t>
  </si>
  <si>
    <t>Fagnani</t>
  </si>
  <si>
    <t xml:space="preserve">General San Martín </t>
  </si>
  <si>
    <t>fagnanilucas@hotmail.com</t>
  </si>
  <si>
    <t>YCO - YCSI</t>
  </si>
  <si>
    <t xml:space="preserve">Thiago </t>
  </si>
  <si>
    <t xml:space="preserve">Lueg </t>
  </si>
  <si>
    <t>luegstiftung@yahoo.com.ar</t>
  </si>
  <si>
    <t xml:space="preserve">Cnsi </t>
  </si>
  <si>
    <t xml:space="preserve">Tornado </t>
  </si>
  <si>
    <t xml:space="preserve">isabel </t>
  </si>
  <si>
    <t>caranti</t>
  </si>
  <si>
    <t>carantiisabel@gmail.com</t>
  </si>
  <si>
    <t>cnsi</t>
  </si>
  <si>
    <t>alejandro</t>
  </si>
  <si>
    <t>alexcaranti09@gmail.com</t>
  </si>
  <si>
    <t>Llauro</t>
  </si>
  <si>
    <t>‎‪+54 9 11 2656‑6469‬</t>
  </si>
  <si>
    <t>Felipellauro@gmail.com</t>
  </si>
  <si>
    <t xml:space="preserve">Optimist </t>
  </si>
  <si>
    <t>Osde 61022833003</t>
  </si>
  <si>
    <t>Nicolás augusto</t>
  </si>
  <si>
    <t>Valor</t>
  </si>
  <si>
    <t>marinabaldo71@gmail.com</t>
  </si>
  <si>
    <t>Ioma/222229330303</t>
  </si>
  <si>
    <t xml:space="preserve">Oscar </t>
  </si>
  <si>
    <t xml:space="preserve">Montes </t>
  </si>
  <si>
    <t>Bs. As.</t>
  </si>
  <si>
    <t>115 428 3696</t>
  </si>
  <si>
    <t>ominstalar@hotmail.com</t>
  </si>
  <si>
    <t>Soubie</t>
  </si>
  <si>
    <t>Mendoza</t>
  </si>
  <si>
    <t>luis@soubie.com</t>
  </si>
  <si>
    <t>YCO/CNZ</t>
  </si>
  <si>
    <t>Tita</t>
  </si>
  <si>
    <t>Diego Lipszyc</t>
  </si>
  <si>
    <t>CARRETTO</t>
  </si>
  <si>
    <t>SAN NICOLAS</t>
  </si>
  <si>
    <t>xtorroba@hotmail.com</t>
  </si>
  <si>
    <t>JOAQUIN CARRETTO</t>
  </si>
  <si>
    <t>TRF 0-09</t>
  </si>
  <si>
    <t>Manrique gasme</t>
  </si>
  <si>
    <t>Egasme@hotmail.com</t>
  </si>
  <si>
    <t>NoPosee</t>
  </si>
  <si>
    <t>Paula</t>
  </si>
  <si>
    <t>Carneiro Uralde</t>
  </si>
  <si>
    <t>mcarneiro.estudio@gmail.com</t>
  </si>
  <si>
    <t>Femenino, Optimist principiante</t>
  </si>
  <si>
    <t>Martini</t>
  </si>
  <si>
    <t>lumartinilo@gmail.com</t>
  </si>
  <si>
    <t xml:space="preserve">Eugenia Méndez Barale </t>
  </si>
  <si>
    <t xml:space="preserve">Osde 310 60744754004 </t>
  </si>
  <si>
    <t>Anino</t>
  </si>
  <si>
    <t>alejandrogearlab@gmail.com</t>
  </si>
  <si>
    <t>Dobles de Riesgo</t>
  </si>
  <si>
    <t>Alejandro Rosso</t>
  </si>
  <si>
    <t>Mutual Medica</t>
  </si>
  <si>
    <t>Lopez Oriolo</t>
  </si>
  <si>
    <t>pablolopezoriolo@gmail.com</t>
  </si>
  <si>
    <t>Vito Torino</t>
  </si>
  <si>
    <t xml:space="preserve">Renata </t>
  </si>
  <si>
    <t>Godoy</t>
  </si>
  <si>
    <t xml:space="preserve">Parana </t>
  </si>
  <si>
    <t>Colo.ngk826@gmail.com</t>
  </si>
  <si>
    <t xml:space="preserve">Iosper </t>
  </si>
  <si>
    <t>Moreno</t>
  </si>
  <si>
    <t>Diegofvsa@gmail,com</t>
  </si>
  <si>
    <t>Picado fino</t>
  </si>
  <si>
    <t>Moreno Panzino</t>
  </si>
  <si>
    <t>maximo.moreno@gmail.com</t>
  </si>
  <si>
    <t>OSDE 61868549802</t>
  </si>
  <si>
    <t>Bernardo</t>
  </si>
  <si>
    <t>Squarcia</t>
  </si>
  <si>
    <t>bernardosquarcia@gmail.com</t>
  </si>
  <si>
    <t>Club Nautico Bahia Blanca</t>
  </si>
  <si>
    <t>Cachafaz IV</t>
  </si>
  <si>
    <t>Fausto Russo</t>
  </si>
  <si>
    <t>Zabala</t>
  </si>
  <si>
    <t>franciscozabala@gmail.com</t>
  </si>
  <si>
    <t>Pilic</t>
  </si>
  <si>
    <t>OSDE Nro. 61368940103</t>
  </si>
  <si>
    <t>Rodrigo</t>
  </si>
  <si>
    <t>Roderick</t>
  </si>
  <si>
    <t>OSDE Nro. 61368940104</t>
  </si>
  <si>
    <t xml:space="preserve">Leonardo </t>
  </si>
  <si>
    <t>Ljochoian@gmail.com</t>
  </si>
  <si>
    <t>YCO - CPNLB</t>
  </si>
  <si>
    <t>J8</t>
  </si>
  <si>
    <t>Delfin</t>
  </si>
  <si>
    <t>delfinlaser@gmail.com</t>
  </si>
  <si>
    <t>xx</t>
  </si>
  <si>
    <t>Bautista</t>
  </si>
  <si>
    <t>Iriberri</t>
  </si>
  <si>
    <t>Belen de escobar</t>
  </si>
  <si>
    <t>+54 9 11 5474-3874</t>
  </si>
  <si>
    <t>Bautiiriberri@gmail.com</t>
  </si>
  <si>
    <t>Lucas restaino</t>
  </si>
  <si>
    <t xml:space="preserve">Matias  </t>
  </si>
  <si>
    <t>San isidro, bs as</t>
  </si>
  <si>
    <t>matiasnicolasfernandezgonzalez@gmail.com</t>
  </si>
  <si>
    <t>Fernandez Matias</t>
  </si>
  <si>
    <t>Felix Burg</t>
  </si>
  <si>
    <t>Osde 210</t>
  </si>
  <si>
    <t>ROCIO</t>
  </si>
  <si>
    <t>SUAREZ VAZQUEZ</t>
  </si>
  <si>
    <t>hernan.suarez@northsails.com</t>
  </si>
  <si>
    <t>BESTIA</t>
  </si>
  <si>
    <t>Busch</t>
  </si>
  <si>
    <t>Ex de la cruz</t>
  </si>
  <si>
    <t xml:space="preserve">11 6227 3996 </t>
  </si>
  <si>
    <t>02323472365</t>
  </si>
  <si>
    <t>isabel.busch22@gmail.com</t>
  </si>
  <si>
    <t>Pequeña brisa</t>
  </si>
  <si>
    <t>Atanasoff</t>
  </si>
  <si>
    <t>atanasoffariel@hotmail.com</t>
  </si>
  <si>
    <t>Salvador Lastra</t>
  </si>
  <si>
    <t xml:space="preserve">Marco </t>
  </si>
  <si>
    <t>Bertone</t>
  </si>
  <si>
    <t>mariacarolinagarcia@icloud.com</t>
  </si>
  <si>
    <t>Arg 3697</t>
  </si>
  <si>
    <t>Skywalker</t>
  </si>
  <si>
    <t>Dosuba 116890-01</t>
  </si>
  <si>
    <t>Boeri Di Giorgio</t>
  </si>
  <si>
    <t>La lucila</t>
  </si>
  <si>
    <t>Hernanboeri@gmail.com</t>
  </si>
  <si>
    <t>La Lucila</t>
  </si>
  <si>
    <t xml:space="preserve">Camilo </t>
  </si>
  <si>
    <t>Lorna</t>
  </si>
  <si>
    <t>Jovanovich</t>
  </si>
  <si>
    <t>juanapgrandva@gmail.com</t>
  </si>
  <si>
    <t>Nudito</t>
  </si>
  <si>
    <t>Juana Pusso</t>
  </si>
  <si>
    <t>Mora</t>
  </si>
  <si>
    <t>Berard</t>
  </si>
  <si>
    <t xml:space="preserve">verocriston@gmail.com </t>
  </si>
  <si>
    <t>Principiante</t>
  </si>
  <si>
    <t xml:space="preserve">Union personal </t>
  </si>
  <si>
    <t>Luna</t>
  </si>
  <si>
    <t>verocriston@gmail.com</t>
  </si>
  <si>
    <t>María Paula</t>
  </si>
  <si>
    <t>2 santos</t>
  </si>
  <si>
    <t>Rubén Marrero</t>
  </si>
  <si>
    <t>Ramon</t>
  </si>
  <si>
    <t>Frene</t>
  </si>
  <si>
    <t>ramonfrene07@gmail.com</t>
  </si>
  <si>
    <t>Carloni Bohl</t>
  </si>
  <si>
    <t>mirihirsch@gmail.com</t>
  </si>
  <si>
    <t>Felipe Murchio</t>
  </si>
  <si>
    <t>Manrique Gasme</t>
  </si>
  <si>
    <t>Valentin Asaf Carloni Hirsch</t>
  </si>
  <si>
    <t xml:space="preserve">Mía </t>
  </si>
  <si>
    <t>Esperonpatricia@gmail.com</t>
  </si>
  <si>
    <t xml:space="preserve">Krevisky </t>
  </si>
  <si>
    <t xml:space="preserve">Paraná </t>
  </si>
  <si>
    <t>Agustinkrevisky@hotmail.com</t>
  </si>
  <si>
    <t>Cnp</t>
  </si>
  <si>
    <t xml:space="preserve">Invertir online </t>
  </si>
  <si>
    <t xml:space="preserve">Juan Martín Benítez </t>
  </si>
  <si>
    <t>Nicolás Alejandro</t>
  </si>
  <si>
    <t>Britos</t>
  </si>
  <si>
    <t>nicoalebr2@gmail.com</t>
  </si>
  <si>
    <t>Pachamama</t>
  </si>
  <si>
    <t>Julieta Britos</t>
  </si>
  <si>
    <t>UPCN/00957366012</t>
  </si>
  <si>
    <t>García laborde</t>
  </si>
  <si>
    <t>Swiss Medicam</t>
  </si>
  <si>
    <t>colo.ngk826@gmail.com</t>
  </si>
  <si>
    <t>Iosper 513435213588</t>
  </si>
  <si>
    <t xml:space="preserve">Caramielo Hrzina </t>
  </si>
  <si>
    <t>Barbarahrzina@gmail.com</t>
  </si>
  <si>
    <t>Ospjn 73516/31</t>
  </si>
  <si>
    <t xml:space="preserve">Godoy </t>
  </si>
  <si>
    <t>Iosper 51422775</t>
  </si>
  <si>
    <t>Lopez</t>
  </si>
  <si>
    <t>54 9 11 6112 4815</t>
  </si>
  <si>
    <t>54 9 11 6564 1305</t>
  </si>
  <si>
    <t>sebalopez2311@gmail.com</t>
  </si>
  <si>
    <t>OSDE 61 640557 7 01</t>
  </si>
  <si>
    <t>Pablo</t>
  </si>
  <si>
    <t>Völker</t>
  </si>
  <si>
    <t>+5491165100711</t>
  </si>
  <si>
    <t>pablovolker@gmail.com</t>
  </si>
  <si>
    <t>ARG 11</t>
  </si>
  <si>
    <t>Valentín Frey</t>
  </si>
  <si>
    <t xml:space="preserve">Ivan </t>
  </si>
  <si>
    <t>Spoliansky keten</t>
  </si>
  <si>
    <t>Ivanspoliansky@gmail.com</t>
  </si>
  <si>
    <t>Ivan spoliansky keten</t>
  </si>
  <si>
    <t>Poder judicial: 52698/21</t>
  </si>
  <si>
    <t>Leonardo</t>
  </si>
  <si>
    <t>Culotta</t>
  </si>
  <si>
    <t>leoculotta@gmail.com</t>
  </si>
  <si>
    <t>Águila</t>
  </si>
  <si>
    <t>no tenemos</t>
  </si>
  <si>
    <t>Perla Blanca</t>
  </si>
  <si>
    <t>Alejandro Caputo</t>
  </si>
  <si>
    <t>Leonardo Culotta</t>
  </si>
  <si>
    <t>Isaacson</t>
  </si>
  <si>
    <t>Belenisaacson@gmail.com</t>
  </si>
  <si>
    <t>Merengue</t>
  </si>
  <si>
    <t>Osde 410 - 61469362302</t>
  </si>
  <si>
    <t>Elena</t>
  </si>
  <si>
    <t>Tiscornia</t>
  </si>
  <si>
    <t>11 44794035</t>
  </si>
  <si>
    <t>1144794035 / 1135978500</t>
  </si>
  <si>
    <t>atiscornia@arguelaw.com</t>
  </si>
  <si>
    <t>MASCARDI</t>
  </si>
  <si>
    <t>CEMIC 409 120918-001</t>
  </si>
  <si>
    <t>Vugdelija</t>
  </si>
  <si>
    <t>juanvugdelija@gmail.com</t>
  </si>
  <si>
    <t xml:space="preserve">Juana </t>
  </si>
  <si>
    <t xml:space="preserve">Rother </t>
  </si>
  <si>
    <t>juanarother7@gmail.com</t>
  </si>
  <si>
    <t>Entrenador</t>
  </si>
  <si>
    <t>Moreira Quinn</t>
  </si>
  <si>
    <t>54 11 6210 8872</t>
  </si>
  <si>
    <t>11 6216 8501</t>
  </si>
  <si>
    <t>mqaugusto54@gmail.com</t>
  </si>
  <si>
    <t>Palta</t>
  </si>
  <si>
    <t>Camila Aguirre Gari</t>
  </si>
  <si>
    <t>Maite</t>
  </si>
  <si>
    <t>Arrechea Cavallo</t>
  </si>
  <si>
    <t>crusticavallo@gmail.com</t>
  </si>
  <si>
    <t>Tefiti</t>
  </si>
  <si>
    <t>Patricio</t>
  </si>
  <si>
    <t>Campo</t>
  </si>
  <si>
    <t>01158550121</t>
  </si>
  <si>
    <t>patodc@hotmail.com</t>
  </si>
  <si>
    <t>ARG4061</t>
  </si>
  <si>
    <t>Tranqui super turbo</t>
  </si>
  <si>
    <t>Benvenuto</t>
  </si>
  <si>
    <t>C.A.B.A.</t>
  </si>
  <si>
    <t>+5491168777446</t>
  </si>
  <si>
    <t>+5491166059118</t>
  </si>
  <si>
    <t>josefinabenve@gmail.com</t>
  </si>
  <si>
    <t>Bestia</t>
  </si>
  <si>
    <t>OSDE 62181998003</t>
  </si>
  <si>
    <t>Elizondo</t>
  </si>
  <si>
    <t xml:space="preserve">Ciudad de Buenos Aires </t>
  </si>
  <si>
    <t>Jarraelizondo@gmail.com</t>
  </si>
  <si>
    <t>Hagrid</t>
  </si>
  <si>
    <t xml:space="preserve">FRANCO </t>
  </si>
  <si>
    <t>Vazquez Fontana</t>
  </si>
  <si>
    <t>+5401164875771</t>
  </si>
  <si>
    <t>+5401130948999</t>
  </si>
  <si>
    <t>valefon72@gmail.com</t>
  </si>
  <si>
    <t>OSSEG</t>
  </si>
  <si>
    <t>Ivan</t>
  </si>
  <si>
    <t>54 9 11 4074 3438</t>
  </si>
  <si>
    <t>+54 9 11 3692-2792</t>
  </si>
  <si>
    <t>ivan.jovanovich@stgeorges.edu.ar</t>
  </si>
  <si>
    <t>Maverick</t>
  </si>
  <si>
    <t>Ivan Jovanovich</t>
  </si>
  <si>
    <t>González Villalba</t>
  </si>
  <si>
    <t>aegnzlz@gmail.com</t>
  </si>
  <si>
    <t>OSDIPP</t>
  </si>
  <si>
    <t>Ricardo</t>
  </si>
  <si>
    <t xml:space="preserve">Reyes Anderson </t>
  </si>
  <si>
    <t xml:space="preserve">4991-8271 </t>
  </si>
  <si>
    <t xml:space="preserve">4178-6830 </t>
  </si>
  <si>
    <t>ric.rey.anderson@gmail.com</t>
  </si>
  <si>
    <t>LASER - Ilca</t>
  </si>
  <si>
    <t>Amex</t>
  </si>
  <si>
    <t>Martin Segundo</t>
  </si>
  <si>
    <t>Curutchet</t>
  </si>
  <si>
    <t>Mluzvarela@hotmail.com</t>
  </si>
  <si>
    <t>Dream Hunter</t>
  </si>
  <si>
    <t xml:space="preserve">Martin Segundo Curutchet </t>
  </si>
  <si>
    <t>OSPJN/WILLIAM HOPE</t>
  </si>
  <si>
    <t>Lago</t>
  </si>
  <si>
    <t>franlagosins@gmail.com</t>
  </si>
  <si>
    <t>ILCA</t>
  </si>
  <si>
    <t>M</t>
  </si>
  <si>
    <t>F</t>
  </si>
  <si>
    <t>S12</t>
  </si>
  <si>
    <t>Benjamín ALBORNOZ</t>
  </si>
  <si>
    <t>Miguel Ignacio ALDATZ</t>
  </si>
  <si>
    <t xml:space="preserve">Gianni ANDRÉS </t>
  </si>
  <si>
    <t>Allegra Juliana ARANDA</t>
  </si>
  <si>
    <t>Facundo BELLORINI</t>
  </si>
  <si>
    <t>Valentino BERARDO</t>
  </si>
  <si>
    <t>Azul BIASI</t>
  </si>
  <si>
    <t>Tizziano BIELER</t>
  </si>
  <si>
    <t>Martín BÖHM</t>
  </si>
  <si>
    <t>Olivia BRUNETTA</t>
  </si>
  <si>
    <t>Lucas CALVO</t>
  </si>
  <si>
    <t>Federico Andres CASTELO</t>
  </si>
  <si>
    <t xml:space="preserve">Paco CASTIGLIONI </t>
  </si>
  <si>
    <t>Valentin CHAVARRIA</t>
  </si>
  <si>
    <t>Julia COCOZZA</t>
  </si>
  <si>
    <t>Isabel DE ARRIBA</t>
  </si>
  <si>
    <t>Bastian DISTEFANI</t>
  </si>
  <si>
    <t>Felix DOVAL</t>
  </si>
  <si>
    <t>Gael ELKAYAM</t>
  </si>
  <si>
    <t>Felipe ELORRIAGA</t>
  </si>
  <si>
    <t>Polo EUSEBI</t>
  </si>
  <si>
    <t>Lautaro Elias FERNANDEZ</t>
  </si>
  <si>
    <t>Benjamin FLEITAS</t>
  </si>
  <si>
    <t xml:space="preserve">Sofia FROGONE </t>
  </si>
  <si>
    <t>Lucia GALLI KLUGE</t>
  </si>
  <si>
    <t>Thiago Nahuel GARCÍA CECOLISIO</t>
  </si>
  <si>
    <t>Indiana GARRO</t>
  </si>
  <si>
    <t>Santiago Gaspar GONZALEZ</t>
  </si>
  <si>
    <t>Juan Sebastian GONZALEZ ESPINOLA</t>
  </si>
  <si>
    <t>Quinto GRAHAM</t>
  </si>
  <si>
    <t>Tobías GRINBLAT DERMGERD</t>
  </si>
  <si>
    <t>Estefania GUERRA WEDER</t>
  </si>
  <si>
    <t>Sofía GUILLE</t>
  </si>
  <si>
    <t>Marcos HEREDIA</t>
  </si>
  <si>
    <t>Thaya JAIMOVICH LANDEO</t>
  </si>
  <si>
    <t>Ciro JUAN DE PAZ</t>
  </si>
  <si>
    <t>Tiziano LAISE</t>
  </si>
  <si>
    <t>Agustin LEMOS VIVIANT</t>
  </si>
  <si>
    <t>Felipe LERNER</t>
  </si>
  <si>
    <t>Joaquina LOUREYRO MORGENSTERN</t>
  </si>
  <si>
    <t>Lorenzo Agustín LUZURIAGA</t>
  </si>
  <si>
    <t>Evangelina MAESO</t>
  </si>
  <si>
    <t>Maria Victoria MAFFEI</t>
  </si>
  <si>
    <t>Francesco MAFFEI</t>
  </si>
  <si>
    <t>Eugenia MAZZONE</t>
  </si>
  <si>
    <t>Bernarda MERCERAT</t>
  </si>
  <si>
    <t>Rafael MONES</t>
  </si>
  <si>
    <t>Carlota MORENO CANTILLANA</t>
  </si>
  <si>
    <t>Romeo NIEVA ORELLANA</t>
  </si>
  <si>
    <t>Ignacio OJEDA LOIS</t>
  </si>
  <si>
    <t>Ramiro PADILLA</t>
  </si>
  <si>
    <t>Tintin PANASCI</t>
  </si>
  <si>
    <t>Tomas PAOLI</t>
  </si>
  <si>
    <t>Santiago PAOLI</t>
  </si>
  <si>
    <t>Antonella PASTORI</t>
  </si>
  <si>
    <t xml:space="preserve">Matilde PINI BELLAUBI </t>
  </si>
  <si>
    <t>Felicitas ROONEY</t>
  </si>
  <si>
    <t>Hilario SACCHI</t>
  </si>
  <si>
    <t>Alessandro Patricio SAGGION</t>
  </si>
  <si>
    <t>Luca SALVATIERRA</t>
  </si>
  <si>
    <t>Agustina SCHERE PENA</t>
  </si>
  <si>
    <t>Juana STELLA</t>
  </si>
  <si>
    <t>Pilar TABORDA</t>
  </si>
  <si>
    <t>Amador VICTOREL</t>
  </si>
  <si>
    <t>Camila VOLCO</t>
  </si>
  <si>
    <t>Martina VOLCO</t>
  </si>
  <si>
    <t>Carolina ZARDINI SUAREZ</t>
  </si>
  <si>
    <t xml:space="preserve">Fernando ZARDINI SUÁREZ </t>
  </si>
  <si>
    <t>Marcos ZORRAQUIN</t>
  </si>
  <si>
    <t xml:space="preserve">Tomás NIRICH SMERLING </t>
  </si>
  <si>
    <t>Giuliana CAREAGA COTTINI</t>
  </si>
  <si>
    <t>Maria Dolores AZAR</t>
  </si>
  <si>
    <t>Maria Josefina AZAR</t>
  </si>
  <si>
    <t>Lorenzo KAPLUN</t>
  </si>
  <si>
    <t>Marcos AMESPIL</t>
  </si>
  <si>
    <t>Esmeralda MOLINARI</t>
  </si>
  <si>
    <t xml:space="preserve">Simon BERTANI </t>
  </si>
  <si>
    <t>Gianmarco Federico NAPOLI FABRICIUS</t>
  </si>
  <si>
    <t xml:space="preserve">Santiago CUSINATO </t>
  </si>
  <si>
    <t xml:space="preserve">Charo SÁNCHEZ BALBOA </t>
  </si>
  <si>
    <t>Felipe DURAÑONA</t>
  </si>
  <si>
    <t>Benicio RODRIGUEZ</t>
  </si>
  <si>
    <t>Milagros PERUILH</t>
  </si>
  <si>
    <t>Francisco CALABRESE</t>
  </si>
  <si>
    <t>Martina PITTALUGA</t>
  </si>
  <si>
    <t>Chiara ARCURI</t>
  </si>
  <si>
    <t>Manuel W IGLESIAS KUSTER</t>
  </si>
  <si>
    <t>Ca E</t>
  </si>
  <si>
    <t>Juana MALDONADO</t>
  </si>
  <si>
    <t xml:space="preserve">Emilia IRIBARNE </t>
  </si>
  <si>
    <t>Paula CARNEIRO URALDE</t>
  </si>
  <si>
    <t>Rodrigo ZABALA</t>
  </si>
  <si>
    <t>Rocio SUAREZ VAZQUEZ</t>
  </si>
  <si>
    <t>Mora BERARD</t>
  </si>
  <si>
    <t>Luna BERARD</t>
  </si>
  <si>
    <t xml:space="preserve">Olivia CARAMIELO HRZINA </t>
  </si>
  <si>
    <t>Julia ISAACSON</t>
  </si>
  <si>
    <t>Elena TISCORNIA</t>
  </si>
  <si>
    <t>Maite ARRECHEA CAVALLO</t>
  </si>
  <si>
    <t>Josefina ELIZONDO</t>
  </si>
  <si>
    <t>Timonel</t>
  </si>
  <si>
    <t>Felicitas ALCANTARA</t>
  </si>
  <si>
    <t>Manuel ANTONI</t>
  </si>
  <si>
    <t>Francisco BERINI</t>
  </si>
  <si>
    <t>De Bernardis GAEL</t>
  </si>
  <si>
    <t xml:space="preserve">Nicolás María MARCHEGIANI </t>
  </si>
  <si>
    <t>Juan Francisco MIREY</t>
  </si>
  <si>
    <t>Michelle MORICEAU</t>
  </si>
  <si>
    <t>Martín MUL</t>
  </si>
  <si>
    <t>Olivia MUSSEL</t>
  </si>
  <si>
    <t>Nicolas PINOSA PERCOSSI</t>
  </si>
  <si>
    <t>Catalina RUIZ STEPANCIC</t>
  </si>
  <si>
    <t xml:space="preserve">Violeta RUSSO LACERNA </t>
  </si>
  <si>
    <t>Lian SAHLIN</t>
  </si>
  <si>
    <t xml:space="preserve">Marcos Sebastián TEJADA IBAÑEZ </t>
  </si>
  <si>
    <t>Joaquin TOMMASI</t>
  </si>
  <si>
    <t xml:space="preserve">José VÁZQUEZ DEL CAMPO </t>
  </si>
  <si>
    <t>Agustina Mariel VICENTE</t>
  </si>
  <si>
    <t>Alma PLOU PEÑAFORT</t>
  </si>
  <si>
    <t>Franco BALDI</t>
  </si>
  <si>
    <t>Sofia Julieta LIBERMAN</t>
  </si>
  <si>
    <t xml:space="preserve">Matías BUGEIRO </t>
  </si>
  <si>
    <t xml:space="preserve">Sophia NAVRATIL </t>
  </si>
  <si>
    <t>Agustín FARKAS CANTONNET</t>
  </si>
  <si>
    <t>Ariel Martín GARCÍA</t>
  </si>
  <si>
    <t>Follero FOLLERO PARENTE</t>
  </si>
  <si>
    <t>Lucía ARCURI</t>
  </si>
  <si>
    <t xml:space="preserve">Felipe RIDELLA </t>
  </si>
  <si>
    <t>Ian SLY</t>
  </si>
  <si>
    <t xml:space="preserve">Isabella SAGRETTI </t>
  </si>
  <si>
    <t>Marco BERTONE</t>
  </si>
  <si>
    <t>INT</t>
  </si>
  <si>
    <t>Cayetana BALBUENA</t>
  </si>
  <si>
    <t>Delfina BECERRA</t>
  </si>
  <si>
    <t>Ines BRADLEY</t>
  </si>
  <si>
    <t>Paloma COZAR GIULIANI</t>
  </si>
  <si>
    <t>Clara DELEO</t>
  </si>
  <si>
    <t>Abril DELLA VECCHIA</t>
  </si>
  <si>
    <t>Renata FUHRMANN</t>
  </si>
  <si>
    <t xml:space="preserve">Damasia GARCÍA CANTELI </t>
  </si>
  <si>
    <t>Lara GHERGHI</t>
  </si>
  <si>
    <t>Emilia GULLO</t>
  </si>
  <si>
    <t xml:space="preserve">Emma LENZETTI COLIN </t>
  </si>
  <si>
    <t>Tania LOPEZ OBEJERO</t>
  </si>
  <si>
    <t>Valentina MAFFEI</t>
  </si>
  <si>
    <t>Josefina MIREY</t>
  </si>
  <si>
    <t>Josefina MOLINARI</t>
  </si>
  <si>
    <t>Ambar MUZZIO</t>
  </si>
  <si>
    <t>Carola OJEDA LOIS</t>
  </si>
  <si>
    <t>Ine PANASCI</t>
  </si>
  <si>
    <t>Ana Maria PROTA</t>
  </si>
  <si>
    <t xml:space="preserve">Isabel TRAVERÍA </t>
  </si>
  <si>
    <t>Emilia VUGDELIJA</t>
  </si>
  <si>
    <t>Abril BALDI</t>
  </si>
  <si>
    <t>Cami GARCÍA LABORDE</t>
  </si>
  <si>
    <t>Lucia FUNES DE RIOJA</t>
  </si>
  <si>
    <t>Lucia FERRANTE</t>
  </si>
  <si>
    <t>Celina María GALEANO</t>
  </si>
  <si>
    <t>Micaela FINSTERBUSCH</t>
  </si>
  <si>
    <t>Lucia ROMERO</t>
  </si>
  <si>
    <t>Pilar ZABALA</t>
  </si>
  <si>
    <t>Lola BARCELÓ</t>
  </si>
  <si>
    <t>Maria Emilia BIELER</t>
  </si>
  <si>
    <t>Milagros FAGUNDEZ SCHRODER</t>
  </si>
  <si>
    <t>Miranda GONCALVES BORREGA</t>
  </si>
  <si>
    <t>Matilda GONCALVES BORREGA</t>
  </si>
  <si>
    <t xml:space="preserve">Lucia SANTORO CALVI </t>
  </si>
  <si>
    <t>Delfina TESONE</t>
  </si>
  <si>
    <t>Catalina GOMEZ</t>
  </si>
  <si>
    <t xml:space="preserve">Milo AZZARETTI </t>
  </si>
  <si>
    <t>Isabella CONDE</t>
  </si>
  <si>
    <t>Maximo COROMINAS</t>
  </si>
  <si>
    <t>Francisco CRESPI</t>
  </si>
  <si>
    <t>Maria Emilia D’OTTAVIO</t>
  </si>
  <si>
    <t>Faustina DIANDA</t>
  </si>
  <si>
    <t>Janko DONOFRIO FREYTES</t>
  </si>
  <si>
    <t>Mateo GUILLE</t>
  </si>
  <si>
    <t>Agustin LAYAFA</t>
  </si>
  <si>
    <t>Helena LEZANA</t>
  </si>
  <si>
    <t>Donato PICHETTI</t>
  </si>
  <si>
    <t>Gino PICHETTI</t>
  </si>
  <si>
    <t>Dante PIERSON</t>
  </si>
  <si>
    <t>Juan Cruz RICCIARDI</t>
  </si>
  <si>
    <t>Florencia SALDAÑA</t>
  </si>
  <si>
    <t>Matias SAPIA</t>
  </si>
  <si>
    <t>Juanita ULLUA CAPRE</t>
  </si>
  <si>
    <t>Simón UZELTINGER</t>
  </si>
  <si>
    <t>Fermín VÁZQUEZ DEL CAMPO</t>
  </si>
  <si>
    <t>Valentino WENZEL</t>
  </si>
  <si>
    <t>Facundo ZORRAQUIN</t>
  </si>
  <si>
    <t>Astor CUESTAS</t>
  </si>
  <si>
    <t xml:space="preserve">Matias JOCHOIAN </t>
  </si>
  <si>
    <t>Galo SERAFINI</t>
  </si>
  <si>
    <t>Juany CERNADAS</t>
  </si>
  <si>
    <t>Juan Ignacio ESTEVEZ</t>
  </si>
  <si>
    <t>Joaquin CARRETTO</t>
  </si>
  <si>
    <t>Manuel MORENO PANZINO</t>
  </si>
  <si>
    <t>Lucas BOERI DI GIORGIO</t>
  </si>
  <si>
    <t>Mateo BOERI DI GIORGIO</t>
  </si>
  <si>
    <t>Matias Uriel GARCÍA CECOLISIO</t>
  </si>
  <si>
    <t>Felipe LLAURO</t>
  </si>
  <si>
    <t>Santiago FABRIS</t>
  </si>
  <si>
    <t>Francisco CERRATO</t>
  </si>
  <si>
    <t>Lisandro LOUREYRO MORGENSTERN</t>
  </si>
  <si>
    <t>Santiago POGGIO</t>
  </si>
  <si>
    <t xml:space="preserve">Mateo BADORREY </t>
  </si>
  <si>
    <t>Lautaro PINEDO CHIAPPA</t>
  </si>
  <si>
    <t>Gonzalo ALDAYA</t>
  </si>
  <si>
    <t>Joaco AROCENA</t>
  </si>
  <si>
    <t>Joaquin BALBUENA</t>
  </si>
  <si>
    <t>Fran BALBUENA</t>
  </si>
  <si>
    <t>Isaías BARRERA</t>
  </si>
  <si>
    <t>Diego BORLENGHI</t>
  </si>
  <si>
    <t>Marcos COSTA URQUIZA</t>
  </si>
  <si>
    <t>Lautaro Julián DE BAGGE</t>
  </si>
  <si>
    <t>Braian DIAZ BASUALDO</t>
  </si>
  <si>
    <t>Luca DONATO</t>
  </si>
  <si>
    <t>Justino FAVERO</t>
  </si>
  <si>
    <t>Isabel GIBERT</t>
  </si>
  <si>
    <t>Fermin GIBERT</t>
  </si>
  <si>
    <t>Salvador GOLDENBERG</t>
  </si>
  <si>
    <t>Brandon HERRERA BARRERA</t>
  </si>
  <si>
    <t>Francisco KRENEK</t>
  </si>
  <si>
    <t>Fausto LACCHINI</t>
  </si>
  <si>
    <t>Juan Felipe LUIS</t>
  </si>
  <si>
    <t>Constantino MAFFEI</t>
  </si>
  <si>
    <t>Federico Eduardo MAINERO</t>
  </si>
  <si>
    <t>Milo MESSINA</t>
  </si>
  <si>
    <t>Tomas MOLINARI</t>
  </si>
  <si>
    <t>Nacho PADILLA</t>
  </si>
  <si>
    <t>Nacho PANASCI</t>
  </si>
  <si>
    <t>Sebastian PARRELLA</t>
  </si>
  <si>
    <t>Juan Cruz PERROTTA</t>
  </si>
  <si>
    <t>Judesson RAMOS</t>
  </si>
  <si>
    <t>Jean Lucca REIS DEMARTIN</t>
  </si>
  <si>
    <t>Tomas VANZULLI</t>
  </si>
  <si>
    <t>Joaquin VERNA</t>
  </si>
  <si>
    <t>Santiago VIALE</t>
  </si>
  <si>
    <t>Manu CICHOWOLSKI</t>
  </si>
  <si>
    <t>Santi CICHOWOLSKI</t>
  </si>
  <si>
    <t xml:space="preserve">Lolo ROCCATAGLIATA </t>
  </si>
  <si>
    <t xml:space="preserve">Mateo DURAÑONA </t>
  </si>
  <si>
    <t>Gregorio BELLI</t>
  </si>
  <si>
    <t>Silvio FOLGUERA</t>
  </si>
  <si>
    <t>Alejandro CARANTI</t>
  </si>
  <si>
    <t>Felipe GONZÁLEZ VILLALBA</t>
  </si>
  <si>
    <t xml:space="preserve">Alfredo Enrique BAFICO TRENCH </t>
  </si>
  <si>
    <t>Francisco NEIRA</t>
  </si>
  <si>
    <t xml:space="preserve">Valentín LÓPEZ MORGAN </t>
  </si>
  <si>
    <t xml:space="preserve">Enzo LANNIA </t>
  </si>
  <si>
    <t>Camilo BOERI DI GIORGIO</t>
  </si>
  <si>
    <t>Felipe BRUNO</t>
  </si>
  <si>
    <t>Lucio PIERSON</t>
  </si>
  <si>
    <t>Isabel CARANTI</t>
  </si>
  <si>
    <t xml:space="preserve">Santiago SARAVÍ </t>
  </si>
  <si>
    <t>Joaquin DONO</t>
  </si>
  <si>
    <t>María Trinidad LEÓN HERRÁN</t>
  </si>
  <si>
    <t xml:space="preserve">Ines ADLERCREUTZ </t>
  </si>
  <si>
    <t>Bautista PEREIRO</t>
  </si>
  <si>
    <t xml:space="preserve">Mía DE BERNARDIS </t>
  </si>
  <si>
    <t xml:space="preserve">Guido PACHIANI </t>
  </si>
  <si>
    <t xml:space="preserve">Juan Cruz DE VALAIS </t>
  </si>
  <si>
    <t xml:space="preserve">Renata GODOY </t>
  </si>
  <si>
    <t xml:space="preserve">Olivia BOUVIER </t>
  </si>
  <si>
    <t>Nina RAINERI TAVERNA</t>
  </si>
  <si>
    <t>Santiago NIEVA QUINTEROS</t>
  </si>
  <si>
    <t xml:space="preserve">Thiago LUEG </t>
  </si>
  <si>
    <t>Felipe SERRANO</t>
  </si>
  <si>
    <t xml:space="preserve">Bautista D’OTTAVIO </t>
  </si>
  <si>
    <t xml:space="preserve">Bautista LUQUE </t>
  </si>
  <si>
    <t xml:space="preserve">Federico HORMAIZTEGUI </t>
  </si>
  <si>
    <t xml:space="preserve">Enzo MUSUMECI </t>
  </si>
  <si>
    <t>Yago VIDELA TEJO</t>
  </si>
  <si>
    <t xml:space="preserve">Delfina LUQUE </t>
  </si>
  <si>
    <t xml:space="preserve">Ciro Valentin QUEVEDO </t>
  </si>
  <si>
    <t>Lucía MANRIQUE GASME</t>
  </si>
  <si>
    <t xml:space="preserve">Amelia BELARDI DE LEON </t>
  </si>
  <si>
    <t>Titi KORENDIJ</t>
  </si>
  <si>
    <t xml:space="preserve">Máximo Sebastián TEJADA IBAÑEZ </t>
  </si>
  <si>
    <t>Tomás CALVO</t>
  </si>
  <si>
    <t xml:space="preserve">Inés HERNÁNDEZ </t>
  </si>
  <si>
    <t>Valentina FERREYRA</t>
  </si>
  <si>
    <t>Felipe BLAS</t>
  </si>
  <si>
    <t>CPNLB - CBRIO</t>
  </si>
  <si>
    <t>Tripulante</t>
  </si>
  <si>
    <t>Agustín BIANCHI</t>
  </si>
  <si>
    <t>Pedro BIANCHI</t>
  </si>
  <si>
    <t>Joaquin BLOUSSON</t>
  </si>
  <si>
    <t>Camila DEL CARRIL</t>
  </si>
  <si>
    <t>Sofia ORELLA</t>
  </si>
  <si>
    <t>Tiago TROILO</t>
  </si>
  <si>
    <t>Lola VARELA</t>
  </si>
  <si>
    <t>Ana CONSTANTIN</t>
  </si>
  <si>
    <t>Juan CARMUEGA</t>
  </si>
  <si>
    <t>Valentina MARTINI</t>
  </si>
  <si>
    <t>Andres LOPEZ ORIOLO</t>
  </si>
  <si>
    <t>Bautista IRIBERRI</t>
  </si>
  <si>
    <t>Lorna JOVANOVICH</t>
  </si>
  <si>
    <t>Beltran LEPORI</t>
  </si>
  <si>
    <t xml:space="preserve">Pelado ROLDÁN </t>
  </si>
  <si>
    <t>Félix BALLESTRIN</t>
  </si>
  <si>
    <t>Félix BÜRG</t>
  </si>
  <si>
    <t xml:space="preserve">Joaquin LOPEZ TILLI </t>
  </si>
  <si>
    <t xml:space="preserve">Valentino LANNIA </t>
  </si>
  <si>
    <t xml:space="preserve">Federico WARBURG </t>
  </si>
  <si>
    <t>Eugenio Bradley</t>
  </si>
  <si>
    <t>Tomas Lopez</t>
  </si>
  <si>
    <t>Faustina Busch</t>
  </si>
  <si>
    <t>Alejo Stern</t>
  </si>
  <si>
    <t>Lucas Restaino</t>
  </si>
  <si>
    <t>Proa</t>
  </si>
  <si>
    <t>Cat</t>
  </si>
  <si>
    <t>Tomas CAMPO</t>
  </si>
  <si>
    <t>Julian BURGOS</t>
  </si>
  <si>
    <t>Juana CROLA</t>
  </si>
  <si>
    <t>Valentina GALLI KLUGE</t>
  </si>
  <si>
    <t>Grecia LENZETTI COLIN</t>
  </si>
  <si>
    <t>Santino RONCHI DE CROCE</t>
  </si>
  <si>
    <t>Martín Sebastian TEJADA IBAÑEZ</t>
  </si>
  <si>
    <t>Nicolás Augusto VALOR</t>
  </si>
  <si>
    <t>Josefina BENVENUTO</t>
  </si>
  <si>
    <t>CNSI-CVSI</t>
  </si>
  <si>
    <t xml:space="preserve">Pedro ÁLVAREZ GALLESIO </t>
  </si>
  <si>
    <t>Luis CERRATO</t>
  </si>
  <si>
    <t>Joaquin GALVAN</t>
  </si>
  <si>
    <t>Ticiano KOLTEZ</t>
  </si>
  <si>
    <t>Santiago LATORRE</t>
  </si>
  <si>
    <t>Facundo PINEDO CHIAPPA</t>
  </si>
  <si>
    <t>Maggie PINTO</t>
  </si>
  <si>
    <t>Naina Marie PINTO</t>
  </si>
  <si>
    <t>Martin PROPATO</t>
  </si>
  <si>
    <t>Agustín SAGUIER</t>
  </si>
  <si>
    <t xml:space="preserve">Eduardo SANTAMBROGIO </t>
  </si>
  <si>
    <t>Manuel TEJADA IBAÑEZ</t>
  </si>
  <si>
    <t>Gaspar TORO</t>
  </si>
  <si>
    <t>Gabriel TORRE</t>
  </si>
  <si>
    <t>Santino SCUDERI</t>
  </si>
  <si>
    <t>Leire LORENCES</t>
  </si>
  <si>
    <t>Edy BRANZ</t>
  </si>
  <si>
    <t xml:space="preserve">Veronica JORDANA </t>
  </si>
  <si>
    <t>Isabel BUSCH</t>
  </si>
  <si>
    <t>Sebastian LOPEZ</t>
  </si>
  <si>
    <t>Ivan JOVANOVICH</t>
  </si>
  <si>
    <t xml:space="preserve">Benjamín BIZET </t>
  </si>
  <si>
    <t xml:space="preserve">Sebastián CLUA D'ALESSANDRO </t>
  </si>
  <si>
    <t>Tomás DE EZCURRA</t>
  </si>
  <si>
    <t xml:space="preserve">Adriana DEMAESTRI </t>
  </si>
  <si>
    <t>Tomas ELIAS</t>
  </si>
  <si>
    <t>Alejandro GARCIA</t>
  </si>
  <si>
    <t>Adrian PIS</t>
  </si>
  <si>
    <t xml:space="preserve">Agustín SOLANO </t>
  </si>
  <si>
    <t>Andrés VILLAR</t>
  </si>
  <si>
    <t>Carolina GALLUCCI</t>
  </si>
  <si>
    <t>Fran MAY</t>
  </si>
  <si>
    <t xml:space="preserve">Oscar MONTES </t>
  </si>
  <si>
    <t xml:space="preserve">Leonardo JOCHOIAN </t>
  </si>
  <si>
    <t>Ivan SPOLIANSKY KETEN</t>
  </si>
  <si>
    <t>Guillermo SOARES NETTO</t>
  </si>
  <si>
    <t>CNSI - CVSI</t>
  </si>
  <si>
    <t>Alejo ACOSTA</t>
  </si>
  <si>
    <t>Jose Alberto ASAD</t>
  </si>
  <si>
    <t>Benjamin GALVAN</t>
  </si>
  <si>
    <t>Andres HEREDIA</t>
  </si>
  <si>
    <t>Pedro Paulo PINTO</t>
  </si>
  <si>
    <t>Pedro RODRIGUEZ REYNOSO</t>
  </si>
  <si>
    <t>Mariano SAUL</t>
  </si>
  <si>
    <t>Ramiro SUAREZ FABBRO</t>
  </si>
  <si>
    <t>Javo GEIMAN</t>
  </si>
  <si>
    <t>Lucas FAGNANI</t>
  </si>
  <si>
    <t>Diego MORENO</t>
  </si>
  <si>
    <t>Delfin NOGUES</t>
  </si>
  <si>
    <t>Ramon FRENE</t>
  </si>
  <si>
    <t>Juan VUGDELIJA</t>
  </si>
  <si>
    <t xml:space="preserve">Juan Antonio CAROSELLA </t>
  </si>
  <si>
    <t xml:space="preserve">Ulises GÓMEZ LACCHINI </t>
  </si>
  <si>
    <t>Agustín PASCUAL</t>
  </si>
  <si>
    <t>Thomas DEHO</t>
  </si>
  <si>
    <t>Vicente DI STEFANO</t>
  </si>
  <si>
    <t>Tomas ATANASOFF</t>
  </si>
  <si>
    <t>Vicente CARLONI BOHL</t>
  </si>
  <si>
    <t>Martin MANRIQUE GASME</t>
  </si>
  <si>
    <t>Nicolás Alejandro BRITOS</t>
  </si>
  <si>
    <t>Augusto MOREIRA QUINN</t>
  </si>
  <si>
    <t/>
  </si>
  <si>
    <t>U17</t>
  </si>
  <si>
    <t>Grand Master</t>
  </si>
  <si>
    <t>Ap. Master</t>
  </si>
  <si>
    <t>Legend</t>
  </si>
  <si>
    <t>Grand Grand Master</t>
  </si>
  <si>
    <t>María COUYET</t>
  </si>
  <si>
    <t xml:space="preserve">Felix PEREYRA IRAOLA </t>
  </si>
  <si>
    <t>Sol CARACCIOLO</t>
  </si>
  <si>
    <t>Franco VAZQUEZ FONTANA</t>
  </si>
  <si>
    <t>Andres MARCONE</t>
  </si>
  <si>
    <t>Julio ALSOGARAY</t>
  </si>
  <si>
    <t>Franco BRACCINI</t>
  </si>
  <si>
    <t>Luciano PESCI</t>
  </si>
  <si>
    <t>Alejandro TRIGGIANO</t>
  </si>
  <si>
    <t>Augusto AMATO</t>
  </si>
  <si>
    <t>Federico BUIATTI FAGALDE</t>
  </si>
  <si>
    <t>Gaston NOGUES</t>
  </si>
  <si>
    <t>Luis SOUBIE</t>
  </si>
  <si>
    <t>Bernardo SQUARCIA</t>
  </si>
  <si>
    <t>María Paula MOLINARI</t>
  </si>
  <si>
    <t>AZOPARDO</t>
  </si>
  <si>
    <t>Carlos CASTRILLO</t>
  </si>
  <si>
    <t>Nicolás GARCIA</t>
  </si>
  <si>
    <t>Ignacio RODRIGUEZ</t>
  </si>
  <si>
    <t xml:space="preserve">Gabriel SCHEBOR </t>
  </si>
  <si>
    <t>Simón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</si>
</sst>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dd/mm/yyyy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9"/>
      <color theme="1"/>
      <name val="Arial"/>
      <scheme val="minor"/>
    </font>
    <font>
      <sz val="10"/>
      <color theme="1"/>
      <name val="Arial"/>
    </font>
    <font>
      <sz val="9"/>
      <color theme="1"/>
      <name val="Arial"/>
    </font>
    <font>
      <sz val="18"/>
      <color theme="1"/>
      <name val="Arial"/>
      <scheme val="minor"/>
    </font>
    <font>
      <b/>
      <sz val="11"/>
      <color theme="1"/>
      <name val="Arial"/>
      <scheme val="minor"/>
    </font>
    <font>
      <b/>
      <i/>
      <sz val="12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14" fontId="6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0" fontId="4" fillId="4" borderId="0" xfId="0" applyFont="1" applyFill="1"/>
    <xf numFmtId="0" fontId="4" fillId="5" borderId="0" xfId="0" applyFont="1" applyFill="1" applyAlignment="1">
      <alignment horizontal="center"/>
    </xf>
    <xf numFmtId="164" fontId="6" fillId="6" borderId="0" xfId="0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4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left"/>
    </xf>
    <xf numFmtId="0" fontId="4" fillId="6" borderId="0" xfId="0" applyFont="1" applyFill="1"/>
    <xf numFmtId="0" fontId="4" fillId="7" borderId="0" xfId="0" applyFont="1" applyFill="1" applyAlignment="1">
      <alignment horizontal="center"/>
    </xf>
    <xf numFmtId="164" fontId="6" fillId="4" borderId="0" xfId="0" applyNumberFormat="1" applyFont="1" applyFill="1"/>
    <xf numFmtId="0" fontId="4" fillId="4" borderId="0" xfId="0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64" fontId="7" fillId="6" borderId="0" xfId="0" applyNumberFormat="1" applyFont="1" applyFill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14" fontId="6" fillId="6" borderId="0" xfId="0" applyNumberFormat="1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6" fillId="6" borderId="1" xfId="0" applyFont="1" applyFill="1" applyBorder="1"/>
    <xf numFmtId="0" fontId="6" fillId="4" borderId="1" xfId="0" applyFont="1" applyFill="1" applyBorder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horizontal="right" vertical="center" wrapText="1"/>
    </xf>
    <xf numFmtId="0" fontId="5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1" fillId="0" borderId="0" xfId="0" applyFont="1" applyFill="1"/>
    <xf numFmtId="0" fontId="11" fillId="0" borderId="0" xfId="0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14" fontId="1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3" fontId="1" fillId="0" borderId="1" xfId="0" applyNumberFormat="1" applyFont="1" applyBorder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5"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General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038225" cy="923925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B5:AB21" headerRowCount="0">
  <tableColumns count="1">
    <tableColumn id="1" xr3:uid="{00000000-0010-0000-0000-000001000000}" name="Column1"/>
  </tableColumns>
  <tableStyleInfo name="Gener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G1087"/>
  <sheetViews>
    <sheetView showGridLines="0" workbookViewId="0">
      <pane ySplit="2" topLeftCell="A3" activePane="bottomLeft" state="frozen"/>
      <selection pane="bottomLeft" activeCell="AI12" sqref="AI12"/>
    </sheetView>
  </sheetViews>
  <sheetFormatPr defaultColWidth="12.5703125" defaultRowHeight="15.75" customHeight="1" x14ac:dyDescent="0.2"/>
  <cols>
    <col min="1" max="2" width="15.140625" customWidth="1"/>
    <col min="3" max="3" width="13.7109375" customWidth="1"/>
    <col min="4" max="4" width="14.140625" customWidth="1"/>
    <col min="5" max="5" width="4.5703125" customWidth="1"/>
    <col min="6" max="6" width="11.5703125" hidden="1" customWidth="1"/>
    <col min="7" max="7" width="4.5703125" hidden="1" customWidth="1"/>
    <col min="8" max="8" width="18" hidden="1" customWidth="1"/>
    <col min="9" max="9" width="23.42578125" hidden="1" customWidth="1"/>
    <col min="10" max="10" width="20.28515625" hidden="1" customWidth="1"/>
    <col min="11" max="11" width="8.42578125" customWidth="1"/>
    <col min="12" max="12" width="6.42578125" customWidth="1"/>
    <col min="13" max="13" width="22.28515625" customWidth="1"/>
    <col min="14" max="14" width="21" customWidth="1"/>
    <col min="15" max="15" width="6.7109375" customWidth="1"/>
    <col min="16" max="16" width="7.42578125" customWidth="1"/>
    <col min="17" max="17" width="14.42578125" hidden="1" customWidth="1"/>
    <col min="18" max="18" width="10.85546875" hidden="1" customWidth="1"/>
    <col min="19" max="19" width="11.140625" hidden="1" customWidth="1"/>
    <col min="20" max="20" width="12.28515625" hidden="1" customWidth="1"/>
    <col min="21" max="22" width="9.7109375" hidden="1" customWidth="1"/>
    <col min="23" max="23" width="10.42578125" hidden="1" customWidth="1"/>
    <col min="24" max="24" width="9.7109375" hidden="1" customWidth="1"/>
    <col min="25" max="25" width="7.140625" customWidth="1"/>
    <col min="26" max="26" width="11.28515625" hidden="1" customWidth="1"/>
    <col min="27" max="27" width="10.42578125" customWidth="1"/>
    <col min="28" max="28" width="11.5703125" hidden="1" customWidth="1"/>
    <col min="29" max="30" width="10.42578125" hidden="1" customWidth="1"/>
    <col min="31" max="31" width="11.5703125" customWidth="1"/>
    <col min="32" max="32" width="9.7109375" customWidth="1"/>
    <col min="33" max="33" width="10.85546875" hidden="1" customWidth="1"/>
  </cols>
  <sheetData>
    <row r="1" spans="1:33" ht="75" customHeight="1" x14ac:dyDescent="0.2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2" t="s">
        <v>49</v>
      </c>
      <c r="O1" s="3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/>
      <c r="AC1" s="4"/>
      <c r="AD1" s="6"/>
      <c r="AE1" s="6"/>
    </row>
    <row r="2" spans="1:33" ht="51" x14ac:dyDescent="0.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8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9" t="s">
        <v>32</v>
      </c>
    </row>
    <row r="3" spans="1:33" ht="12.75" hidden="1" x14ac:dyDescent="0.2">
      <c r="A3" s="10">
        <v>45513.793288263798</v>
      </c>
      <c r="B3" s="11" t="s">
        <v>50</v>
      </c>
      <c r="C3" s="11" t="s">
        <v>51</v>
      </c>
      <c r="D3" s="11" t="s">
        <v>52</v>
      </c>
      <c r="E3" s="12" t="s">
        <v>53</v>
      </c>
      <c r="F3" s="12">
        <v>40238928</v>
      </c>
      <c r="G3" s="13">
        <v>35513</v>
      </c>
      <c r="H3" s="14">
        <v>1169150321</v>
      </c>
      <c r="I3" s="14"/>
      <c r="J3" s="11" t="s">
        <v>54</v>
      </c>
      <c r="K3" s="11" t="s">
        <v>55</v>
      </c>
      <c r="L3" s="15" t="s">
        <v>56</v>
      </c>
      <c r="M3" s="11" t="s">
        <v>57</v>
      </c>
      <c r="N3" s="12" t="s">
        <v>40</v>
      </c>
      <c r="O3" s="12"/>
      <c r="P3" s="12">
        <v>164124</v>
      </c>
      <c r="Q3" s="11" t="s">
        <v>58</v>
      </c>
      <c r="R3" s="11"/>
      <c r="S3" s="11"/>
      <c r="T3" s="11"/>
      <c r="U3" s="11"/>
      <c r="V3" s="11"/>
      <c r="W3" s="11"/>
      <c r="X3" s="16" t="s">
        <v>59</v>
      </c>
      <c r="Y3" s="16" t="s">
        <v>60</v>
      </c>
      <c r="Z3" s="12" t="s">
        <v>61</v>
      </c>
      <c r="AA3" s="17"/>
      <c r="AB3" s="17"/>
      <c r="AC3" s="6"/>
      <c r="AD3" s="6"/>
      <c r="AE3" s="6"/>
      <c r="AF3" s="12"/>
      <c r="AG3" s="15"/>
    </row>
    <row r="4" spans="1:33" ht="12.75" hidden="1" x14ac:dyDescent="0.2">
      <c r="A4" s="18">
        <v>45514.685861921302</v>
      </c>
      <c r="B4" s="19" t="s">
        <v>62</v>
      </c>
      <c r="C4" s="19" t="s">
        <v>63</v>
      </c>
      <c r="D4" s="19" t="s">
        <v>64</v>
      </c>
      <c r="E4" s="20" t="s">
        <v>53</v>
      </c>
      <c r="F4" s="20">
        <v>20755839</v>
      </c>
      <c r="G4" s="21">
        <v>25323</v>
      </c>
      <c r="H4" s="20">
        <v>1150494200</v>
      </c>
      <c r="I4" s="20">
        <v>1156927470</v>
      </c>
      <c r="J4" s="20" t="s">
        <v>65</v>
      </c>
      <c r="K4" s="20" t="s">
        <v>66</v>
      </c>
      <c r="L4" s="22" t="s">
        <v>56</v>
      </c>
      <c r="M4" s="19" t="s">
        <v>67</v>
      </c>
      <c r="N4" s="20" t="s">
        <v>68</v>
      </c>
      <c r="O4" s="20"/>
      <c r="P4" s="20">
        <v>400</v>
      </c>
      <c r="Q4" s="19" t="s">
        <v>69</v>
      </c>
      <c r="R4" s="19" t="s">
        <v>70</v>
      </c>
      <c r="S4" s="19">
        <v>2</v>
      </c>
      <c r="T4" s="19">
        <v>3</v>
      </c>
      <c r="U4" s="19">
        <v>4</v>
      </c>
      <c r="V4" s="19">
        <v>5</v>
      </c>
      <c r="W4" s="19">
        <v>6</v>
      </c>
      <c r="X4" s="23">
        <v>2075583900</v>
      </c>
      <c r="Y4" s="20" t="s">
        <v>60</v>
      </c>
      <c r="Z4" s="20" t="s">
        <v>61</v>
      </c>
      <c r="AA4" s="24"/>
      <c r="AB4" s="24"/>
      <c r="AC4" s="6"/>
      <c r="AD4" s="6"/>
      <c r="AE4" s="6"/>
      <c r="AF4" s="20"/>
      <c r="AG4" s="22"/>
    </row>
    <row r="5" spans="1:33" ht="12.75" x14ac:dyDescent="0.2">
      <c r="A5" s="25">
        <v>45539.808260034697</v>
      </c>
      <c r="B5" s="11" t="s">
        <v>71</v>
      </c>
      <c r="C5" s="11" t="s">
        <v>72</v>
      </c>
      <c r="D5" s="11" t="s">
        <v>52</v>
      </c>
      <c r="E5" s="12" t="s">
        <v>53</v>
      </c>
      <c r="F5" s="12">
        <v>26938199</v>
      </c>
      <c r="G5" s="13">
        <v>28816</v>
      </c>
      <c r="H5" s="11">
        <v>50974625</v>
      </c>
      <c r="I5" s="11">
        <v>24621595</v>
      </c>
      <c r="J5" s="11" t="s">
        <v>73</v>
      </c>
      <c r="K5" s="11" t="s">
        <v>55</v>
      </c>
      <c r="L5" s="15" t="s">
        <v>74</v>
      </c>
      <c r="M5" s="11" t="s">
        <v>34</v>
      </c>
      <c r="N5" s="12" t="s">
        <v>75</v>
      </c>
      <c r="O5" s="12"/>
      <c r="P5" s="12">
        <v>31421</v>
      </c>
      <c r="Q5" s="11"/>
      <c r="R5" s="11" t="s">
        <v>76</v>
      </c>
      <c r="S5" s="11"/>
      <c r="T5" s="11"/>
      <c r="U5" s="11"/>
      <c r="V5" s="11"/>
      <c r="W5" s="11"/>
      <c r="X5" s="16"/>
      <c r="Y5" s="12" t="s">
        <v>77</v>
      </c>
      <c r="Z5" s="12" t="s">
        <v>61</v>
      </c>
      <c r="AA5" s="26" t="s">
        <v>78</v>
      </c>
      <c r="AB5" s="26">
        <v>60000</v>
      </c>
      <c r="AC5" s="12">
        <v>205445</v>
      </c>
      <c r="AD5" s="12" t="s">
        <v>79</v>
      </c>
      <c r="AE5" s="12" t="s">
        <v>80</v>
      </c>
      <c r="AF5" s="20"/>
      <c r="AG5" s="22"/>
    </row>
    <row r="6" spans="1:33" ht="12.75" x14ac:dyDescent="0.2">
      <c r="A6" s="18">
        <v>45536.844985381897</v>
      </c>
      <c r="B6" s="19" t="s">
        <v>81</v>
      </c>
      <c r="C6" s="19" t="s">
        <v>82</v>
      </c>
      <c r="D6" s="19" t="s">
        <v>83</v>
      </c>
      <c r="E6" s="20" t="s">
        <v>53</v>
      </c>
      <c r="F6" s="20">
        <v>24237005</v>
      </c>
      <c r="G6" s="21">
        <v>27307</v>
      </c>
      <c r="H6" s="20">
        <v>1154676316</v>
      </c>
      <c r="I6" s="20"/>
      <c r="J6" s="20" t="s">
        <v>84</v>
      </c>
      <c r="K6" s="20" t="s">
        <v>55</v>
      </c>
      <c r="L6" s="22" t="s">
        <v>56</v>
      </c>
      <c r="M6" s="19" t="s">
        <v>47</v>
      </c>
      <c r="N6" s="20" t="s">
        <v>40</v>
      </c>
      <c r="O6" s="20"/>
      <c r="P6" s="20">
        <v>3</v>
      </c>
      <c r="Q6" s="19"/>
      <c r="R6" s="19"/>
      <c r="S6" s="19"/>
      <c r="T6" s="19"/>
      <c r="U6" s="19"/>
      <c r="V6" s="19"/>
      <c r="W6" s="19"/>
      <c r="X6" s="23"/>
      <c r="Y6" s="20" t="s">
        <v>60</v>
      </c>
      <c r="Z6" s="20" t="s">
        <v>61</v>
      </c>
      <c r="AA6" s="17" t="s">
        <v>78</v>
      </c>
      <c r="AB6" s="17">
        <v>45000</v>
      </c>
      <c r="AC6" s="20"/>
      <c r="AD6" s="20" t="s">
        <v>85</v>
      </c>
      <c r="AE6" s="20" t="s">
        <v>80</v>
      </c>
      <c r="AF6" s="20"/>
      <c r="AG6" s="22"/>
    </row>
    <row r="7" spans="1:33" ht="12.75" x14ac:dyDescent="0.2">
      <c r="A7" s="27">
        <v>45538.890532106401</v>
      </c>
      <c r="B7" s="11" t="s">
        <v>86</v>
      </c>
      <c r="C7" s="11" t="s">
        <v>87</v>
      </c>
      <c r="D7" s="11" t="s">
        <v>52</v>
      </c>
      <c r="E7" s="12" t="s">
        <v>53</v>
      </c>
      <c r="F7" s="12">
        <v>52454232</v>
      </c>
      <c r="G7" s="13">
        <v>41059</v>
      </c>
      <c r="H7" s="14">
        <v>1130054450</v>
      </c>
      <c r="I7" s="14">
        <v>1144078857</v>
      </c>
      <c r="J7" s="11" t="s">
        <v>88</v>
      </c>
      <c r="K7" s="11" t="s">
        <v>66</v>
      </c>
      <c r="L7" s="15" t="s">
        <v>89</v>
      </c>
      <c r="M7" s="11" t="s">
        <v>90</v>
      </c>
      <c r="N7" s="12" t="s">
        <v>36</v>
      </c>
      <c r="O7" s="12"/>
      <c r="P7" s="12">
        <v>3736</v>
      </c>
      <c r="Q7" s="11"/>
      <c r="R7" s="11"/>
      <c r="S7" s="11"/>
      <c r="T7" s="11"/>
      <c r="U7" s="11"/>
      <c r="V7" s="11"/>
      <c r="W7" s="11"/>
      <c r="X7" s="16" t="s">
        <v>91</v>
      </c>
      <c r="Y7" s="12" t="s">
        <v>77</v>
      </c>
      <c r="Z7" s="12" t="s">
        <v>61</v>
      </c>
      <c r="AA7" s="17" t="s">
        <v>78</v>
      </c>
      <c r="AB7" s="17">
        <v>50000</v>
      </c>
      <c r="AC7" s="12">
        <v>205620</v>
      </c>
      <c r="AD7" s="12" t="s">
        <v>92</v>
      </c>
      <c r="AE7" s="12" t="s">
        <v>93</v>
      </c>
      <c r="AF7" s="12"/>
      <c r="AG7" s="15"/>
    </row>
    <row r="8" spans="1:33" ht="12.75" x14ac:dyDescent="0.2">
      <c r="A8" s="27">
        <v>45530.504084687498</v>
      </c>
      <c r="B8" s="11" t="s">
        <v>94</v>
      </c>
      <c r="C8" s="11" t="s">
        <v>95</v>
      </c>
      <c r="D8" s="11" t="s">
        <v>52</v>
      </c>
      <c r="E8" s="12" t="s">
        <v>53</v>
      </c>
      <c r="F8" s="12">
        <v>54184560</v>
      </c>
      <c r="G8" s="28">
        <v>41851</v>
      </c>
      <c r="H8" s="12">
        <v>1167518925</v>
      </c>
      <c r="I8" s="12">
        <v>1167518925</v>
      </c>
      <c r="J8" s="12" t="s">
        <v>96</v>
      </c>
      <c r="K8" s="12" t="s">
        <v>55</v>
      </c>
      <c r="L8" s="15" t="s">
        <v>97</v>
      </c>
      <c r="M8" s="11" t="s">
        <v>98</v>
      </c>
      <c r="N8" s="12" t="s">
        <v>35</v>
      </c>
      <c r="O8" s="12"/>
      <c r="P8" s="12">
        <v>3657</v>
      </c>
      <c r="Q8" s="12" t="s">
        <v>99</v>
      </c>
      <c r="R8" s="12"/>
      <c r="S8" s="12"/>
      <c r="T8" s="12"/>
      <c r="U8" s="12"/>
      <c r="V8" s="11"/>
      <c r="W8" s="11"/>
      <c r="X8" s="16" t="s">
        <v>100</v>
      </c>
      <c r="Y8" s="12" t="s">
        <v>77</v>
      </c>
      <c r="Z8" s="12" t="s">
        <v>61</v>
      </c>
      <c r="AA8" s="24" t="s">
        <v>78</v>
      </c>
      <c r="AB8" s="24">
        <v>60000</v>
      </c>
      <c r="AC8" s="12">
        <v>205077</v>
      </c>
      <c r="AD8" s="12" t="s">
        <v>101</v>
      </c>
      <c r="AE8" s="12" t="s">
        <v>93</v>
      </c>
      <c r="AF8" s="12"/>
      <c r="AG8" s="15"/>
    </row>
    <row r="9" spans="1:33" ht="12.75" x14ac:dyDescent="0.2">
      <c r="A9" s="29">
        <v>45533.7685954513</v>
      </c>
      <c r="B9" s="19" t="s">
        <v>102</v>
      </c>
      <c r="C9" s="19" t="s">
        <v>103</v>
      </c>
      <c r="D9" s="19" t="s">
        <v>104</v>
      </c>
      <c r="E9" s="20" t="s">
        <v>53</v>
      </c>
      <c r="F9" s="20">
        <v>53894761</v>
      </c>
      <c r="G9" s="21">
        <v>41744</v>
      </c>
      <c r="H9" s="20">
        <v>1167660999</v>
      </c>
      <c r="I9" s="20">
        <v>1167660999</v>
      </c>
      <c r="J9" s="20" t="s">
        <v>105</v>
      </c>
      <c r="K9" s="20" t="s">
        <v>66</v>
      </c>
      <c r="L9" s="22" t="s">
        <v>106</v>
      </c>
      <c r="M9" s="19" t="s">
        <v>66</v>
      </c>
      <c r="N9" s="20" t="s">
        <v>35</v>
      </c>
      <c r="O9" s="20"/>
      <c r="P9" s="20">
        <v>3553</v>
      </c>
      <c r="Q9" s="19"/>
      <c r="R9" s="19"/>
      <c r="S9" s="19"/>
      <c r="T9" s="19"/>
      <c r="U9" s="19"/>
      <c r="V9" s="19"/>
      <c r="W9" s="19"/>
      <c r="X9" s="23" t="s">
        <v>107</v>
      </c>
      <c r="Y9" s="20" t="s">
        <v>77</v>
      </c>
      <c r="Z9" s="20" t="s">
        <v>61</v>
      </c>
      <c r="AA9" s="17" t="s">
        <v>78</v>
      </c>
      <c r="AB9" s="17">
        <v>50000</v>
      </c>
      <c r="AC9" s="20">
        <v>205697</v>
      </c>
      <c r="AD9" s="20" t="s">
        <v>108</v>
      </c>
      <c r="AE9" s="20" t="s">
        <v>109</v>
      </c>
      <c r="AF9" s="20"/>
      <c r="AG9" s="22"/>
    </row>
    <row r="10" spans="1:33" ht="12.75" x14ac:dyDescent="0.2">
      <c r="A10" s="18">
        <v>45531.689726180499</v>
      </c>
      <c r="B10" s="19" t="s">
        <v>110</v>
      </c>
      <c r="C10" s="19" t="s">
        <v>111</v>
      </c>
      <c r="D10" s="19" t="s">
        <v>112</v>
      </c>
      <c r="E10" s="20" t="s">
        <v>53</v>
      </c>
      <c r="F10" s="20">
        <v>54187126</v>
      </c>
      <c r="G10" s="21">
        <v>41876</v>
      </c>
      <c r="H10" s="20">
        <v>1150018050</v>
      </c>
      <c r="I10" s="20">
        <v>1150018050</v>
      </c>
      <c r="J10" s="20" t="s">
        <v>113</v>
      </c>
      <c r="K10" s="20" t="s">
        <v>55</v>
      </c>
      <c r="L10" s="22" t="s">
        <v>97</v>
      </c>
      <c r="M10" s="19" t="s">
        <v>114</v>
      </c>
      <c r="N10" s="20" t="s">
        <v>35</v>
      </c>
      <c r="O10" s="20"/>
      <c r="P10" s="20">
        <v>3468</v>
      </c>
      <c r="Q10" s="19" t="s">
        <v>115</v>
      </c>
      <c r="R10" s="19"/>
      <c r="S10" s="19"/>
      <c r="T10" s="19"/>
      <c r="U10" s="19"/>
      <c r="V10" s="19"/>
      <c r="W10" s="19"/>
      <c r="X10" s="23" t="s">
        <v>107</v>
      </c>
      <c r="Y10" s="20" t="s">
        <v>60</v>
      </c>
      <c r="Z10" s="20" t="s">
        <v>61</v>
      </c>
      <c r="AA10" s="24" t="s">
        <v>78</v>
      </c>
      <c r="AB10" s="24">
        <v>50000</v>
      </c>
      <c r="AC10" s="20">
        <v>205349</v>
      </c>
      <c r="AD10" s="20" t="s">
        <v>116</v>
      </c>
      <c r="AE10" s="20" t="s">
        <v>93</v>
      </c>
      <c r="AF10" s="20"/>
      <c r="AG10" s="22"/>
    </row>
    <row r="11" spans="1:33" ht="12.75" x14ac:dyDescent="0.2">
      <c r="A11" s="27">
        <v>45531.8355027777</v>
      </c>
      <c r="B11" s="11" t="s">
        <v>117</v>
      </c>
      <c r="C11" s="11" t="s">
        <v>118</v>
      </c>
      <c r="D11" s="11" t="s">
        <v>119</v>
      </c>
      <c r="E11" s="12" t="s">
        <v>53</v>
      </c>
      <c r="F11" s="12">
        <v>50703202</v>
      </c>
      <c r="G11" s="28">
        <v>40486</v>
      </c>
      <c r="H11" s="12">
        <v>1150478199</v>
      </c>
      <c r="I11" s="12">
        <v>1144191617</v>
      </c>
      <c r="J11" s="12" t="s">
        <v>120</v>
      </c>
      <c r="K11" s="12" t="s">
        <v>55</v>
      </c>
      <c r="L11" s="15" t="s">
        <v>56</v>
      </c>
      <c r="M11" s="11"/>
      <c r="N11" s="12" t="s">
        <v>36</v>
      </c>
      <c r="O11" s="12"/>
      <c r="P11" s="12">
        <v>3808</v>
      </c>
      <c r="Q11" s="12"/>
      <c r="R11" s="12"/>
      <c r="S11" s="12"/>
      <c r="T11" s="12"/>
      <c r="U11" s="12"/>
      <c r="V11" s="11"/>
      <c r="W11" s="11"/>
      <c r="X11" s="16" t="s">
        <v>121</v>
      </c>
      <c r="Y11" s="12" t="s">
        <v>60</v>
      </c>
      <c r="Z11" s="12" t="s">
        <v>61</v>
      </c>
      <c r="AA11" s="24" t="s">
        <v>78</v>
      </c>
      <c r="AB11" s="24">
        <v>50000</v>
      </c>
      <c r="AC11" s="12">
        <v>205063</v>
      </c>
      <c r="AD11" s="12" t="s">
        <v>122</v>
      </c>
      <c r="AE11" s="12" t="s">
        <v>93</v>
      </c>
      <c r="AF11" s="12"/>
      <c r="AG11" s="15"/>
    </row>
    <row r="12" spans="1:33" ht="12.75" x14ac:dyDescent="0.2">
      <c r="A12" s="18">
        <v>45525.659996608701</v>
      </c>
      <c r="B12" s="19" t="s">
        <v>123</v>
      </c>
      <c r="C12" s="19" t="s">
        <v>124</v>
      </c>
      <c r="D12" s="19" t="s">
        <v>125</v>
      </c>
      <c r="E12" s="20" t="s">
        <v>53</v>
      </c>
      <c r="F12" s="20">
        <v>23005546</v>
      </c>
      <c r="G12" s="21">
        <v>26794</v>
      </c>
      <c r="H12" s="20">
        <v>2241603590</v>
      </c>
      <c r="I12" s="20"/>
      <c r="J12" s="20" t="s">
        <v>126</v>
      </c>
      <c r="K12" s="20" t="s">
        <v>55</v>
      </c>
      <c r="L12" s="22" t="s">
        <v>127</v>
      </c>
      <c r="M12" s="19"/>
      <c r="N12" s="20" t="s">
        <v>128</v>
      </c>
      <c r="O12" s="20">
        <v>8</v>
      </c>
      <c r="P12" s="20">
        <v>8</v>
      </c>
      <c r="Q12" s="19" t="s">
        <v>129</v>
      </c>
      <c r="R12" s="19" t="s">
        <v>130</v>
      </c>
      <c r="S12" s="19"/>
      <c r="T12" s="19"/>
      <c r="U12" s="19"/>
      <c r="V12" s="19"/>
      <c r="W12" s="19"/>
      <c r="X12" s="23"/>
      <c r="Y12" s="20" t="s">
        <v>60</v>
      </c>
      <c r="Z12" s="20" t="s">
        <v>61</v>
      </c>
      <c r="AA12" s="17" t="s">
        <v>78</v>
      </c>
      <c r="AB12" s="17">
        <v>60000</v>
      </c>
      <c r="AC12" s="20">
        <v>205022</v>
      </c>
      <c r="AD12" s="20" t="s">
        <v>131</v>
      </c>
      <c r="AE12" s="20" t="s">
        <v>80</v>
      </c>
      <c r="AF12" s="20"/>
      <c r="AG12" s="22"/>
    </row>
    <row r="13" spans="1:33" ht="12.75" x14ac:dyDescent="0.2">
      <c r="A13" s="27">
        <v>45535.511021157399</v>
      </c>
      <c r="B13" s="11" t="s">
        <v>132</v>
      </c>
      <c r="C13" s="11" t="s">
        <v>133</v>
      </c>
      <c r="D13" s="11" t="s">
        <v>134</v>
      </c>
      <c r="E13" s="12" t="s">
        <v>53</v>
      </c>
      <c r="F13" s="12">
        <v>44365865</v>
      </c>
      <c r="G13" s="28">
        <v>29322</v>
      </c>
      <c r="H13" s="12">
        <v>3329547476</v>
      </c>
      <c r="I13" s="30">
        <v>3329547476</v>
      </c>
      <c r="J13" s="12" t="s">
        <v>135</v>
      </c>
      <c r="K13" s="12" t="s">
        <v>66</v>
      </c>
      <c r="L13" s="15" t="s">
        <v>136</v>
      </c>
      <c r="M13" s="11" t="s">
        <v>137</v>
      </c>
      <c r="N13" s="12" t="s">
        <v>75</v>
      </c>
      <c r="O13" s="12"/>
      <c r="P13" s="12">
        <v>31792</v>
      </c>
      <c r="Q13" s="12" t="s">
        <v>138</v>
      </c>
      <c r="R13" s="12" t="s">
        <v>139</v>
      </c>
      <c r="S13" s="12"/>
      <c r="T13" s="12"/>
      <c r="U13" s="12"/>
      <c r="V13" s="11"/>
      <c r="W13" s="11"/>
      <c r="X13" s="16" t="s">
        <v>140</v>
      </c>
      <c r="Y13" s="12" t="s">
        <v>60</v>
      </c>
      <c r="Z13" s="12" t="s">
        <v>61</v>
      </c>
      <c r="AA13" s="24" t="s">
        <v>78</v>
      </c>
      <c r="AB13" s="24">
        <v>51000</v>
      </c>
      <c r="AC13" s="12">
        <v>205160</v>
      </c>
      <c r="AD13" s="12" t="s">
        <v>141</v>
      </c>
      <c r="AE13" s="12" t="s">
        <v>80</v>
      </c>
      <c r="AF13" s="12"/>
      <c r="AG13" s="15"/>
    </row>
    <row r="14" spans="1:33" ht="12.75" x14ac:dyDescent="0.2">
      <c r="A14" s="18">
        <v>45533.975942430501</v>
      </c>
      <c r="B14" s="19" t="s">
        <v>142</v>
      </c>
      <c r="C14" s="19" t="s">
        <v>143</v>
      </c>
      <c r="D14" s="19" t="s">
        <v>144</v>
      </c>
      <c r="E14" s="20" t="s">
        <v>53</v>
      </c>
      <c r="F14" s="20">
        <v>43243582</v>
      </c>
      <c r="G14" s="31">
        <v>36959</v>
      </c>
      <c r="H14" s="32">
        <v>1562549151</v>
      </c>
      <c r="I14" s="19">
        <v>1556391617</v>
      </c>
      <c r="J14" s="19" t="s">
        <v>145</v>
      </c>
      <c r="K14" s="19" t="s">
        <v>55</v>
      </c>
      <c r="L14" s="22" t="s">
        <v>106</v>
      </c>
      <c r="M14" s="19"/>
      <c r="N14" s="20" t="s">
        <v>39</v>
      </c>
      <c r="O14" s="20"/>
      <c r="P14" s="20">
        <v>182710</v>
      </c>
      <c r="Q14" s="19"/>
      <c r="R14" s="33"/>
      <c r="S14" s="19"/>
      <c r="T14" s="19"/>
      <c r="U14" s="19"/>
      <c r="V14" s="19"/>
      <c r="W14" s="19"/>
      <c r="X14" s="23"/>
      <c r="Y14" s="20" t="s">
        <v>77</v>
      </c>
      <c r="Z14" s="20" t="s">
        <v>61</v>
      </c>
      <c r="AA14" s="17" t="s">
        <v>109</v>
      </c>
      <c r="AB14" s="17"/>
      <c r="AC14" s="20"/>
      <c r="AD14" s="20"/>
      <c r="AE14" s="20" t="s">
        <v>80</v>
      </c>
      <c r="AF14" s="20"/>
      <c r="AG14" s="22"/>
    </row>
    <row r="15" spans="1:33" ht="12.75" x14ac:dyDescent="0.2">
      <c r="A15" s="18">
        <v>45532.7387486921</v>
      </c>
      <c r="B15" s="19" t="s">
        <v>146</v>
      </c>
      <c r="C15" s="19" t="s">
        <v>147</v>
      </c>
      <c r="D15" s="19" t="s">
        <v>148</v>
      </c>
      <c r="E15" s="20" t="s">
        <v>53</v>
      </c>
      <c r="F15" s="20">
        <v>53623848</v>
      </c>
      <c r="G15" s="31">
        <v>41590</v>
      </c>
      <c r="H15" s="19">
        <v>3413819921</v>
      </c>
      <c r="I15" s="19">
        <v>3413819921</v>
      </c>
      <c r="J15" s="19" t="s">
        <v>149</v>
      </c>
      <c r="K15" s="19" t="s">
        <v>55</v>
      </c>
      <c r="L15" s="22" t="s">
        <v>150</v>
      </c>
      <c r="M15" s="19" t="s">
        <v>151</v>
      </c>
      <c r="N15" s="20" t="s">
        <v>35</v>
      </c>
      <c r="O15" s="20"/>
      <c r="P15" s="20">
        <v>3558</v>
      </c>
      <c r="Q15" s="19" t="s">
        <v>152</v>
      </c>
      <c r="R15" s="19"/>
      <c r="S15" s="19"/>
      <c r="T15" s="19"/>
      <c r="U15" s="19"/>
      <c r="V15" s="19"/>
      <c r="W15" s="19"/>
      <c r="X15" s="23" t="s">
        <v>153</v>
      </c>
      <c r="Y15" s="20" t="s">
        <v>77</v>
      </c>
      <c r="Z15" s="20" t="s">
        <v>61</v>
      </c>
      <c r="AA15" s="17" t="s">
        <v>78</v>
      </c>
      <c r="AB15" s="17">
        <v>60000</v>
      </c>
      <c r="AC15" s="20">
        <v>205461</v>
      </c>
      <c r="AD15" s="20" t="s">
        <v>154</v>
      </c>
      <c r="AE15" s="20" t="s">
        <v>93</v>
      </c>
      <c r="AF15" s="20"/>
      <c r="AG15" s="22"/>
    </row>
    <row r="16" spans="1:33" ht="12.75" x14ac:dyDescent="0.2">
      <c r="A16" s="27">
        <v>45535.524783240697</v>
      </c>
      <c r="B16" s="11" t="s">
        <v>155</v>
      </c>
      <c r="C16" s="11" t="s">
        <v>156</v>
      </c>
      <c r="D16" s="11" t="s">
        <v>157</v>
      </c>
      <c r="E16" s="12" t="s">
        <v>53</v>
      </c>
      <c r="F16" s="12">
        <v>53761156</v>
      </c>
      <c r="G16" s="28">
        <v>41661</v>
      </c>
      <c r="H16" s="12">
        <v>1144921544</v>
      </c>
      <c r="I16" s="12">
        <v>1144921544</v>
      </c>
      <c r="J16" s="12" t="s">
        <v>158</v>
      </c>
      <c r="K16" s="12" t="s">
        <v>55</v>
      </c>
      <c r="L16" s="15" t="s">
        <v>89</v>
      </c>
      <c r="M16" s="11"/>
      <c r="N16" s="12" t="s">
        <v>35</v>
      </c>
      <c r="O16" s="12"/>
      <c r="P16" s="12">
        <v>3868</v>
      </c>
      <c r="Q16" s="12"/>
      <c r="R16" s="12"/>
      <c r="S16" s="12"/>
      <c r="T16" s="12"/>
      <c r="U16" s="12"/>
      <c r="V16" s="11"/>
      <c r="W16" s="11"/>
      <c r="X16" s="16" t="s">
        <v>159</v>
      </c>
      <c r="Y16" s="12" t="s">
        <v>77</v>
      </c>
      <c r="Z16" s="12" t="s">
        <v>61</v>
      </c>
      <c r="AA16" s="24" t="s">
        <v>78</v>
      </c>
      <c r="AB16" s="24">
        <v>60000</v>
      </c>
      <c r="AC16" s="12">
        <v>205150</v>
      </c>
      <c r="AD16" s="12" t="s">
        <v>160</v>
      </c>
      <c r="AE16" s="12" t="s">
        <v>93</v>
      </c>
      <c r="AF16" s="12"/>
      <c r="AG16" s="15"/>
    </row>
    <row r="17" spans="1:33" ht="12.75" x14ac:dyDescent="0.2">
      <c r="A17" s="27">
        <v>45526.796263136501</v>
      </c>
      <c r="B17" s="11" t="s">
        <v>161</v>
      </c>
      <c r="C17" s="11" t="s">
        <v>162</v>
      </c>
      <c r="D17" s="11" t="s">
        <v>163</v>
      </c>
      <c r="E17" s="12" t="s">
        <v>53</v>
      </c>
      <c r="F17" s="12">
        <v>23941586</v>
      </c>
      <c r="G17" s="13">
        <v>27333</v>
      </c>
      <c r="H17" s="14">
        <v>1552591434</v>
      </c>
      <c r="I17" s="34"/>
      <c r="J17" s="11" t="s">
        <v>164</v>
      </c>
      <c r="K17" s="11" t="s">
        <v>55</v>
      </c>
      <c r="L17" s="15" t="s">
        <v>165</v>
      </c>
      <c r="M17" s="11" t="s">
        <v>166</v>
      </c>
      <c r="N17" s="12" t="s">
        <v>128</v>
      </c>
      <c r="O17" s="12"/>
      <c r="P17" s="12">
        <v>300</v>
      </c>
      <c r="Q17" s="11" t="s">
        <v>167</v>
      </c>
      <c r="R17" s="11" t="s">
        <v>168</v>
      </c>
      <c r="S17" s="11" t="s">
        <v>169</v>
      </c>
      <c r="T17" s="11"/>
      <c r="U17" s="11"/>
      <c r="V17" s="11"/>
      <c r="W17" s="11"/>
      <c r="X17" s="16" t="s">
        <v>170</v>
      </c>
      <c r="Y17" s="12" t="s">
        <v>77</v>
      </c>
      <c r="Z17" s="12" t="s">
        <v>61</v>
      </c>
      <c r="AA17" s="17" t="s">
        <v>78</v>
      </c>
      <c r="AB17" s="17">
        <v>60000</v>
      </c>
      <c r="AC17" s="12">
        <v>205042</v>
      </c>
      <c r="AD17" s="12" t="s">
        <v>171</v>
      </c>
      <c r="AE17" s="12" t="s">
        <v>80</v>
      </c>
      <c r="AF17" s="12" t="s">
        <v>172</v>
      </c>
      <c r="AG17" s="15"/>
    </row>
    <row r="18" spans="1:33" ht="12.75" x14ac:dyDescent="0.2">
      <c r="A18" s="27">
        <v>45539.736668738398</v>
      </c>
      <c r="B18" s="11" t="s">
        <v>173</v>
      </c>
      <c r="C18" s="11" t="s">
        <v>174</v>
      </c>
      <c r="D18" s="11" t="s">
        <v>175</v>
      </c>
      <c r="E18" s="12" t="s">
        <v>53</v>
      </c>
      <c r="F18" s="12">
        <v>11111111</v>
      </c>
      <c r="G18" s="28">
        <v>25323</v>
      </c>
      <c r="H18" s="12">
        <v>1122226666</v>
      </c>
      <c r="I18" s="30">
        <v>1166668888</v>
      </c>
      <c r="J18" s="12" t="s">
        <v>176</v>
      </c>
      <c r="K18" s="12" t="s">
        <v>66</v>
      </c>
      <c r="L18" s="15" t="s">
        <v>56</v>
      </c>
      <c r="M18" s="11" t="s">
        <v>177</v>
      </c>
      <c r="N18" s="12">
        <v>420</v>
      </c>
      <c r="O18" s="12">
        <v>6</v>
      </c>
      <c r="P18" s="12">
        <v>1111</v>
      </c>
      <c r="Q18" s="12" t="s">
        <v>178</v>
      </c>
      <c r="R18" s="12" t="s">
        <v>178</v>
      </c>
      <c r="S18" s="12" t="s">
        <v>179</v>
      </c>
      <c r="T18" s="12" t="s">
        <v>180</v>
      </c>
      <c r="U18" s="12" t="s">
        <v>181</v>
      </c>
      <c r="V18" s="11" t="s">
        <v>182</v>
      </c>
      <c r="W18" s="11" t="s">
        <v>183</v>
      </c>
      <c r="X18" s="16">
        <v>22</v>
      </c>
      <c r="Y18" s="12" t="s">
        <v>60</v>
      </c>
      <c r="Z18" s="12" t="s">
        <v>61</v>
      </c>
      <c r="AA18" s="24" t="s">
        <v>184</v>
      </c>
      <c r="AB18" s="24"/>
      <c r="AC18" s="12"/>
      <c r="AD18" s="12"/>
      <c r="AE18" s="12" t="s">
        <v>80</v>
      </c>
      <c r="AF18" s="12"/>
      <c r="AG18" s="15"/>
    </row>
    <row r="19" spans="1:33" ht="12.75" x14ac:dyDescent="0.2">
      <c r="A19" s="35">
        <v>45539.7857500463</v>
      </c>
      <c r="B19" s="36" t="s">
        <v>185</v>
      </c>
      <c r="C19" s="36" t="s">
        <v>186</v>
      </c>
      <c r="D19" s="36" t="s">
        <v>187</v>
      </c>
      <c r="E19" s="6" t="s">
        <v>53</v>
      </c>
      <c r="F19" s="6">
        <v>53477120</v>
      </c>
      <c r="G19" s="37">
        <v>41519</v>
      </c>
      <c r="H19" s="38">
        <v>3434468375</v>
      </c>
      <c r="I19" s="39">
        <v>3434468375</v>
      </c>
      <c r="J19" s="38" t="s">
        <v>188</v>
      </c>
      <c r="K19" s="38" t="s">
        <v>66</v>
      </c>
      <c r="L19" s="36" t="s">
        <v>150</v>
      </c>
      <c r="M19" s="38" t="s">
        <v>189</v>
      </c>
      <c r="N19" s="6" t="s">
        <v>35</v>
      </c>
      <c r="O19" s="6"/>
      <c r="P19" s="6">
        <v>4055</v>
      </c>
      <c r="Q19" s="38"/>
      <c r="R19" s="38" t="s">
        <v>190</v>
      </c>
      <c r="S19" s="38"/>
      <c r="T19" s="38"/>
      <c r="U19" s="38"/>
      <c r="V19" s="38"/>
      <c r="W19" s="38"/>
      <c r="X19" s="40">
        <v>67943</v>
      </c>
      <c r="Y19" s="6" t="s">
        <v>60</v>
      </c>
      <c r="Z19" s="6" t="s">
        <v>61</v>
      </c>
      <c r="AA19" s="41" t="s">
        <v>78</v>
      </c>
      <c r="AB19" s="41">
        <v>42500</v>
      </c>
      <c r="AC19" s="6">
        <v>205487</v>
      </c>
      <c r="AD19" s="6" t="s">
        <v>191</v>
      </c>
      <c r="AE19" s="6" t="s">
        <v>93</v>
      </c>
      <c r="AF19" s="6"/>
      <c r="AG19" s="36"/>
    </row>
    <row r="20" spans="1:33" ht="12.75" x14ac:dyDescent="0.2">
      <c r="A20" s="27">
        <v>45525.853261539298</v>
      </c>
      <c r="B20" s="11" t="s">
        <v>192</v>
      </c>
      <c r="C20" s="11" t="s">
        <v>193</v>
      </c>
      <c r="D20" s="11" t="s">
        <v>194</v>
      </c>
      <c r="E20" s="12" t="s">
        <v>53</v>
      </c>
      <c r="F20" s="12">
        <v>24080951</v>
      </c>
      <c r="G20" s="13">
        <v>27308</v>
      </c>
      <c r="H20" s="14">
        <v>2920366704</v>
      </c>
      <c r="I20" s="14">
        <v>2920568254</v>
      </c>
      <c r="J20" s="11" t="s">
        <v>195</v>
      </c>
      <c r="K20" s="11" t="s">
        <v>66</v>
      </c>
      <c r="L20" s="15" t="s">
        <v>196</v>
      </c>
      <c r="M20" s="11"/>
      <c r="N20" s="12" t="s">
        <v>128</v>
      </c>
      <c r="O20" s="12"/>
      <c r="P20" s="12" t="s">
        <v>197</v>
      </c>
      <c r="Q20" s="11" t="s">
        <v>198</v>
      </c>
      <c r="R20" s="11" t="s">
        <v>199</v>
      </c>
      <c r="S20" s="11"/>
      <c r="T20" s="11"/>
      <c r="U20" s="11"/>
      <c r="V20" s="11"/>
      <c r="W20" s="11"/>
      <c r="X20" s="16" t="s">
        <v>200</v>
      </c>
      <c r="Y20" s="12" t="s">
        <v>60</v>
      </c>
      <c r="Z20" s="12" t="s">
        <v>61</v>
      </c>
      <c r="AA20" s="17" t="s">
        <v>78</v>
      </c>
      <c r="AB20" s="17">
        <v>60000</v>
      </c>
      <c r="AC20" s="12">
        <v>205036</v>
      </c>
      <c r="AD20" s="12" t="s">
        <v>131</v>
      </c>
      <c r="AE20" s="12" t="s">
        <v>80</v>
      </c>
      <c r="AF20" s="12" t="s">
        <v>60</v>
      </c>
      <c r="AG20" s="15"/>
    </row>
    <row r="21" spans="1:33" ht="12.75" x14ac:dyDescent="0.2">
      <c r="A21" s="18">
        <v>45537.497581354102</v>
      </c>
      <c r="B21" s="19" t="s">
        <v>201</v>
      </c>
      <c r="C21" s="19" t="s">
        <v>202</v>
      </c>
      <c r="D21" s="19" t="s">
        <v>203</v>
      </c>
      <c r="E21" s="20" t="s">
        <v>53</v>
      </c>
      <c r="F21" s="20">
        <v>51066390</v>
      </c>
      <c r="G21" s="31">
        <v>40625</v>
      </c>
      <c r="H21" s="32">
        <v>1164825593</v>
      </c>
      <c r="I21" s="19">
        <v>1165518797</v>
      </c>
      <c r="J21" s="19" t="s">
        <v>204</v>
      </c>
      <c r="K21" s="19" t="s">
        <v>55</v>
      </c>
      <c r="L21" s="22" t="s">
        <v>205</v>
      </c>
      <c r="M21" s="19"/>
      <c r="N21" s="20" t="s">
        <v>36</v>
      </c>
      <c r="O21" s="20"/>
      <c r="P21" s="20">
        <v>3563</v>
      </c>
      <c r="Q21" s="19" t="s">
        <v>206</v>
      </c>
      <c r="R21" s="19"/>
      <c r="S21" s="19"/>
      <c r="T21" s="19"/>
      <c r="U21" s="19"/>
      <c r="V21" s="19"/>
      <c r="W21" s="19"/>
      <c r="X21" s="23" t="s">
        <v>207</v>
      </c>
      <c r="Y21" s="20" t="s">
        <v>77</v>
      </c>
      <c r="Z21" s="20" t="s">
        <v>61</v>
      </c>
      <c r="AA21" s="17" t="s">
        <v>78</v>
      </c>
      <c r="AB21" s="17">
        <v>50000</v>
      </c>
      <c r="AC21" s="20">
        <v>205403</v>
      </c>
      <c r="AD21" s="20" t="s">
        <v>208</v>
      </c>
      <c r="AE21" s="20" t="s">
        <v>93</v>
      </c>
      <c r="AF21" s="20"/>
      <c r="AG21" s="22"/>
    </row>
    <row r="22" spans="1:33" ht="12.75" x14ac:dyDescent="0.2">
      <c r="A22" s="35">
        <v>45538.929198530001</v>
      </c>
      <c r="B22" s="36" t="s">
        <v>209</v>
      </c>
      <c r="C22" s="36" t="s">
        <v>210</v>
      </c>
      <c r="D22" s="36" t="s">
        <v>211</v>
      </c>
      <c r="E22" s="6" t="s">
        <v>53</v>
      </c>
      <c r="F22" s="6">
        <v>11543300</v>
      </c>
      <c r="G22" s="37">
        <v>20172</v>
      </c>
      <c r="H22" s="38">
        <v>1150077917</v>
      </c>
      <c r="I22" s="38"/>
      <c r="J22" s="38" t="s">
        <v>212</v>
      </c>
      <c r="K22" s="38" t="s">
        <v>55</v>
      </c>
      <c r="L22" s="36" t="s">
        <v>56</v>
      </c>
      <c r="M22" s="38" t="s">
        <v>47</v>
      </c>
      <c r="N22" s="6" t="s">
        <v>40</v>
      </c>
      <c r="O22" s="6"/>
      <c r="P22" s="6">
        <v>207306</v>
      </c>
      <c r="Q22" s="38" t="s">
        <v>213</v>
      </c>
      <c r="R22" s="38"/>
      <c r="S22" s="38"/>
      <c r="T22" s="38"/>
      <c r="U22" s="38"/>
      <c r="V22" s="38"/>
      <c r="W22" s="38"/>
      <c r="X22" s="40" t="s">
        <v>214</v>
      </c>
      <c r="Y22" s="6" t="s">
        <v>60</v>
      </c>
      <c r="Z22" s="6" t="s">
        <v>61</v>
      </c>
      <c r="AA22" s="41" t="s">
        <v>78</v>
      </c>
      <c r="AB22" s="41">
        <v>45000</v>
      </c>
      <c r="AC22" s="6">
        <v>205431</v>
      </c>
      <c r="AD22" s="6" t="s">
        <v>215</v>
      </c>
      <c r="AE22" s="6" t="s">
        <v>80</v>
      </c>
      <c r="AF22" s="6"/>
      <c r="AG22" s="36"/>
    </row>
    <row r="23" spans="1:33" ht="12.75" x14ac:dyDescent="0.2">
      <c r="A23" s="35">
        <v>45535.8640045254</v>
      </c>
      <c r="B23" s="36" t="s">
        <v>216</v>
      </c>
      <c r="C23" s="36" t="s">
        <v>217</v>
      </c>
      <c r="D23" s="36" t="s">
        <v>218</v>
      </c>
      <c r="E23" s="6" t="s">
        <v>53</v>
      </c>
      <c r="F23" s="6">
        <v>53820853</v>
      </c>
      <c r="G23" s="37">
        <v>41746</v>
      </c>
      <c r="H23" s="38">
        <v>3329478390</v>
      </c>
      <c r="I23" s="38">
        <v>3329507042</v>
      </c>
      <c r="J23" s="38" t="s">
        <v>219</v>
      </c>
      <c r="K23" s="38" t="s">
        <v>55</v>
      </c>
      <c r="L23" s="36" t="s">
        <v>136</v>
      </c>
      <c r="M23" s="38" t="s">
        <v>151</v>
      </c>
      <c r="N23" s="6" t="s">
        <v>36</v>
      </c>
      <c r="O23" s="6"/>
      <c r="P23" s="6">
        <v>3462</v>
      </c>
      <c r="Q23" s="38">
        <v>3462</v>
      </c>
      <c r="R23" s="38"/>
      <c r="S23" s="38"/>
      <c r="T23" s="38"/>
      <c r="U23" s="38"/>
      <c r="V23" s="38"/>
      <c r="W23" s="38"/>
      <c r="X23" s="40" t="s">
        <v>220</v>
      </c>
      <c r="Y23" s="6" t="s">
        <v>60</v>
      </c>
      <c r="Z23" s="6" t="s">
        <v>61</v>
      </c>
      <c r="AA23" s="41" t="s">
        <v>78</v>
      </c>
      <c r="AB23" s="41">
        <v>42500</v>
      </c>
      <c r="AC23" s="6">
        <v>205344</v>
      </c>
      <c r="AD23" s="6" t="s">
        <v>160</v>
      </c>
      <c r="AE23" s="6" t="s">
        <v>93</v>
      </c>
      <c r="AF23" s="6"/>
      <c r="AG23" s="36"/>
    </row>
    <row r="24" spans="1:33" ht="12.75" x14ac:dyDescent="0.2">
      <c r="A24" s="35">
        <v>45534.622192905001</v>
      </c>
      <c r="B24" s="36" t="s">
        <v>221</v>
      </c>
      <c r="C24" s="36" t="s">
        <v>222</v>
      </c>
      <c r="D24" s="36" t="s">
        <v>223</v>
      </c>
      <c r="E24" s="6" t="s">
        <v>53</v>
      </c>
      <c r="F24" s="6">
        <v>49426277</v>
      </c>
      <c r="G24" s="37">
        <v>39937</v>
      </c>
      <c r="H24" s="38">
        <v>2214372462</v>
      </c>
      <c r="I24" s="39">
        <v>2215066655</v>
      </c>
      <c r="J24" s="38" t="s">
        <v>224</v>
      </c>
      <c r="K24" s="38" t="s">
        <v>55</v>
      </c>
      <c r="L24" s="36" t="s">
        <v>225</v>
      </c>
      <c r="M24" s="38" t="s">
        <v>226</v>
      </c>
      <c r="N24" s="6" t="s">
        <v>36</v>
      </c>
      <c r="O24" s="6"/>
      <c r="P24" s="6" t="s">
        <v>227</v>
      </c>
      <c r="Q24" s="38" t="s">
        <v>228</v>
      </c>
      <c r="R24" s="38"/>
      <c r="S24" s="38"/>
      <c r="T24" s="38"/>
      <c r="U24" s="38"/>
      <c r="V24" s="38"/>
      <c r="W24" s="38"/>
      <c r="X24" s="40" t="s">
        <v>229</v>
      </c>
      <c r="Y24" s="6" t="s">
        <v>60</v>
      </c>
      <c r="Z24" s="6" t="s">
        <v>61</v>
      </c>
      <c r="AA24" s="41" t="s">
        <v>78</v>
      </c>
      <c r="AB24" s="41">
        <v>50000</v>
      </c>
      <c r="AC24" s="6">
        <v>205105</v>
      </c>
      <c r="AD24" s="6" t="s">
        <v>230</v>
      </c>
      <c r="AE24" s="6" t="s">
        <v>93</v>
      </c>
      <c r="AF24" s="6"/>
      <c r="AG24" s="36"/>
    </row>
    <row r="25" spans="1:33" ht="12.75" x14ac:dyDescent="0.2">
      <c r="A25" s="35">
        <v>45537.380545694403</v>
      </c>
      <c r="B25" s="36" t="s">
        <v>231</v>
      </c>
      <c r="C25" s="36" t="s">
        <v>232</v>
      </c>
      <c r="D25" s="36" t="s">
        <v>52</v>
      </c>
      <c r="E25" s="6" t="s">
        <v>53</v>
      </c>
      <c r="F25" s="6">
        <v>28997106</v>
      </c>
      <c r="G25" s="37">
        <v>29842</v>
      </c>
      <c r="H25" s="38">
        <v>1162788414</v>
      </c>
      <c r="I25" s="38">
        <v>1150047649</v>
      </c>
      <c r="J25" s="38" t="s">
        <v>233</v>
      </c>
      <c r="K25" s="38" t="s">
        <v>55</v>
      </c>
      <c r="L25" s="36" t="s">
        <v>234</v>
      </c>
      <c r="M25" s="38" t="s">
        <v>235</v>
      </c>
      <c r="N25" s="6" t="s">
        <v>36</v>
      </c>
      <c r="O25" s="6"/>
      <c r="P25" s="6">
        <v>1</v>
      </c>
      <c r="Q25" s="38">
        <v>1</v>
      </c>
      <c r="R25" s="39"/>
      <c r="S25" s="38"/>
      <c r="T25" s="38"/>
      <c r="U25" s="38"/>
      <c r="V25" s="38"/>
      <c r="W25" s="38"/>
      <c r="X25" s="40"/>
      <c r="Y25" s="6" t="s">
        <v>77</v>
      </c>
      <c r="Z25" s="6" t="s">
        <v>61</v>
      </c>
      <c r="AA25" s="41" t="s">
        <v>109</v>
      </c>
      <c r="AB25" s="41"/>
      <c r="AC25" s="6"/>
      <c r="AD25" s="6"/>
      <c r="AE25" s="6" t="s">
        <v>80</v>
      </c>
      <c r="AF25" s="6"/>
      <c r="AG25" s="36"/>
    </row>
    <row r="26" spans="1:33" ht="12.75" x14ac:dyDescent="0.2">
      <c r="A26" s="18">
        <v>45519.812268923597</v>
      </c>
      <c r="B26" s="19" t="s">
        <v>236</v>
      </c>
      <c r="C26" s="19" t="s">
        <v>237</v>
      </c>
      <c r="D26" s="19" t="s">
        <v>238</v>
      </c>
      <c r="E26" s="20" t="s">
        <v>53</v>
      </c>
      <c r="F26" s="20">
        <v>23160506</v>
      </c>
      <c r="G26" s="21">
        <v>26723</v>
      </c>
      <c r="H26" s="20">
        <v>3426306642</v>
      </c>
      <c r="I26" s="20">
        <v>342057667</v>
      </c>
      <c r="J26" s="20" t="s">
        <v>239</v>
      </c>
      <c r="K26" s="20" t="s">
        <v>55</v>
      </c>
      <c r="L26" s="22" t="s">
        <v>240</v>
      </c>
      <c r="M26" s="19"/>
      <c r="N26" s="20" t="s">
        <v>37</v>
      </c>
      <c r="O26" s="20"/>
      <c r="P26" s="20">
        <v>10</v>
      </c>
      <c r="Q26" s="19"/>
      <c r="R26" s="19"/>
      <c r="S26" s="19"/>
      <c r="T26" s="19"/>
      <c r="U26" s="19"/>
      <c r="V26" s="19"/>
      <c r="W26" s="19"/>
      <c r="X26" s="23" t="s">
        <v>241</v>
      </c>
      <c r="Y26" s="20" t="s">
        <v>60</v>
      </c>
      <c r="Z26" s="20" t="s">
        <v>61</v>
      </c>
      <c r="AA26" s="17" t="s">
        <v>78</v>
      </c>
      <c r="AB26" s="17">
        <v>10000</v>
      </c>
      <c r="AC26" s="6">
        <v>205586</v>
      </c>
      <c r="AD26" s="6" t="s">
        <v>242</v>
      </c>
      <c r="AE26" s="6" t="s">
        <v>80</v>
      </c>
      <c r="AF26" s="20"/>
      <c r="AG26" s="22"/>
    </row>
    <row r="27" spans="1:33" ht="12.75" x14ac:dyDescent="0.2">
      <c r="A27" s="18">
        <v>45519.797501446701</v>
      </c>
      <c r="B27" s="19" t="s">
        <v>243</v>
      </c>
      <c r="C27" s="19" t="s">
        <v>244</v>
      </c>
      <c r="D27" s="19" t="s">
        <v>245</v>
      </c>
      <c r="E27" s="20" t="s">
        <v>53</v>
      </c>
      <c r="F27" s="20">
        <v>49835037</v>
      </c>
      <c r="G27" s="31">
        <v>40080</v>
      </c>
      <c r="H27" s="32">
        <v>1131963911</v>
      </c>
      <c r="I27" s="19">
        <v>1131963911</v>
      </c>
      <c r="J27" s="19" t="s">
        <v>246</v>
      </c>
      <c r="K27" s="19" t="s">
        <v>55</v>
      </c>
      <c r="L27" s="22" t="s">
        <v>247</v>
      </c>
      <c r="M27" s="19"/>
      <c r="N27" s="20" t="s">
        <v>36</v>
      </c>
      <c r="O27" s="20"/>
      <c r="P27" s="20">
        <v>4032</v>
      </c>
      <c r="Q27" s="19"/>
      <c r="R27" s="19"/>
      <c r="S27" s="19"/>
      <c r="T27" s="19"/>
      <c r="U27" s="19"/>
      <c r="V27" s="19"/>
      <c r="W27" s="19"/>
      <c r="X27" s="23" t="s">
        <v>248</v>
      </c>
      <c r="Y27" s="20" t="s">
        <v>60</v>
      </c>
      <c r="Z27" s="20" t="s">
        <v>61</v>
      </c>
      <c r="AA27" s="17" t="s">
        <v>184</v>
      </c>
      <c r="AB27" s="17"/>
      <c r="AC27" s="6"/>
      <c r="AD27" s="6"/>
      <c r="AE27" s="6" t="s">
        <v>93</v>
      </c>
      <c r="AF27" s="20"/>
      <c r="AG27" s="22"/>
    </row>
    <row r="28" spans="1:33" ht="12.75" x14ac:dyDescent="0.2">
      <c r="A28" s="27">
        <v>45519.799495231397</v>
      </c>
      <c r="B28" s="11" t="s">
        <v>249</v>
      </c>
      <c r="C28" s="11" t="s">
        <v>244</v>
      </c>
      <c r="D28" s="11" t="s">
        <v>245</v>
      </c>
      <c r="E28" s="12" t="s">
        <v>53</v>
      </c>
      <c r="F28" s="12">
        <v>52676878</v>
      </c>
      <c r="G28" s="28">
        <v>41122</v>
      </c>
      <c r="H28" s="12">
        <v>1131963911</v>
      </c>
      <c r="I28" s="30">
        <v>1131963911</v>
      </c>
      <c r="J28" s="12" t="s">
        <v>246</v>
      </c>
      <c r="K28" s="12" t="s">
        <v>55</v>
      </c>
      <c r="L28" s="15" t="s">
        <v>247</v>
      </c>
      <c r="M28" s="11"/>
      <c r="N28" s="12" t="s">
        <v>36</v>
      </c>
      <c r="O28" s="12"/>
      <c r="P28" s="12">
        <v>4092</v>
      </c>
      <c r="Q28" s="12"/>
      <c r="R28" s="12"/>
      <c r="S28" s="12"/>
      <c r="T28" s="12"/>
      <c r="U28" s="12"/>
      <c r="V28" s="11"/>
      <c r="W28" s="11"/>
      <c r="X28" s="16" t="s">
        <v>248</v>
      </c>
      <c r="Y28" s="12" t="s">
        <v>60</v>
      </c>
      <c r="Z28" s="12" t="s">
        <v>61</v>
      </c>
      <c r="AA28" s="17" t="s">
        <v>184</v>
      </c>
      <c r="AB28" s="17"/>
      <c r="AC28" s="6"/>
      <c r="AD28" s="6"/>
      <c r="AE28" s="6" t="s">
        <v>93</v>
      </c>
      <c r="AF28" s="20"/>
      <c r="AG28" s="22"/>
    </row>
    <row r="29" spans="1:33" ht="12.75" x14ac:dyDescent="0.2">
      <c r="A29" s="27">
        <v>45525.700451956</v>
      </c>
      <c r="B29" s="11" t="s">
        <v>250</v>
      </c>
      <c r="C29" s="11" t="s">
        <v>244</v>
      </c>
      <c r="D29" s="11" t="s">
        <v>251</v>
      </c>
      <c r="E29" s="12" t="s">
        <v>53</v>
      </c>
      <c r="F29" s="12">
        <v>50235461</v>
      </c>
      <c r="G29" s="28">
        <v>40310</v>
      </c>
      <c r="H29" s="12">
        <v>54638567</v>
      </c>
      <c r="I29" s="30" t="s">
        <v>252</v>
      </c>
      <c r="J29" s="12" t="s">
        <v>253</v>
      </c>
      <c r="K29" s="12" t="s">
        <v>66</v>
      </c>
      <c r="L29" s="15" t="s">
        <v>254</v>
      </c>
      <c r="M29" s="11" t="s">
        <v>66</v>
      </c>
      <c r="N29" s="12" t="s">
        <v>36</v>
      </c>
      <c r="O29" s="12"/>
      <c r="P29" s="12" t="s">
        <v>255</v>
      </c>
      <c r="Q29" s="12"/>
      <c r="R29" s="12"/>
      <c r="S29" s="12"/>
      <c r="T29" s="12"/>
      <c r="U29" s="12"/>
      <c r="V29" s="11"/>
      <c r="W29" s="11"/>
      <c r="X29" s="16" t="s">
        <v>256</v>
      </c>
      <c r="Y29" s="12" t="s">
        <v>60</v>
      </c>
      <c r="Z29" s="12" t="s">
        <v>61</v>
      </c>
      <c r="AA29" s="17" t="s">
        <v>109</v>
      </c>
      <c r="AB29" s="17"/>
      <c r="AC29" s="6"/>
      <c r="AD29" s="6"/>
      <c r="AE29" s="6" t="s">
        <v>93</v>
      </c>
      <c r="AF29" s="20" t="s">
        <v>172</v>
      </c>
      <c r="AG29" s="22"/>
    </row>
    <row r="30" spans="1:33" ht="12.75" x14ac:dyDescent="0.2">
      <c r="A30" s="35">
        <v>45535.4411291898</v>
      </c>
      <c r="B30" s="36" t="s">
        <v>201</v>
      </c>
      <c r="C30" s="36" t="s">
        <v>244</v>
      </c>
      <c r="D30" s="36" t="s">
        <v>257</v>
      </c>
      <c r="E30" s="6" t="s">
        <v>53</v>
      </c>
      <c r="F30" s="6">
        <v>49835037</v>
      </c>
      <c r="G30" s="37">
        <v>40080</v>
      </c>
      <c r="H30" s="38">
        <v>1131963911</v>
      </c>
      <c r="I30" s="39"/>
      <c r="J30" s="38" t="s">
        <v>258</v>
      </c>
      <c r="K30" s="38" t="s">
        <v>55</v>
      </c>
      <c r="L30" s="36" t="s">
        <v>247</v>
      </c>
      <c r="M30" s="38"/>
      <c r="N30" s="6" t="s">
        <v>36</v>
      </c>
      <c r="O30" s="6"/>
      <c r="P30" s="6">
        <v>4032</v>
      </c>
      <c r="Q30" s="38"/>
      <c r="R30" s="38"/>
      <c r="S30" s="38"/>
      <c r="T30" s="38"/>
      <c r="U30" s="38"/>
      <c r="V30" s="38"/>
      <c r="W30" s="38"/>
      <c r="X30" s="40" t="s">
        <v>259</v>
      </c>
      <c r="Y30" s="6" t="s">
        <v>60</v>
      </c>
      <c r="Z30" s="6" t="s">
        <v>61</v>
      </c>
      <c r="AA30" s="17" t="s">
        <v>78</v>
      </c>
      <c r="AB30" s="17">
        <v>50000</v>
      </c>
      <c r="AC30" s="6">
        <v>205115</v>
      </c>
      <c r="AD30" s="6" t="s">
        <v>141</v>
      </c>
      <c r="AE30" s="6" t="s">
        <v>93</v>
      </c>
      <c r="AF30" s="20" t="s">
        <v>172</v>
      </c>
      <c r="AG30" s="22"/>
    </row>
    <row r="31" spans="1:33" ht="12.75" x14ac:dyDescent="0.2">
      <c r="A31" s="35">
        <v>45535.442256770802</v>
      </c>
      <c r="B31" s="36" t="s">
        <v>249</v>
      </c>
      <c r="C31" s="36" t="s">
        <v>244</v>
      </c>
      <c r="D31" s="36" t="s">
        <v>257</v>
      </c>
      <c r="E31" s="6" t="s">
        <v>53</v>
      </c>
      <c r="F31" s="6">
        <v>52676878</v>
      </c>
      <c r="G31" s="37">
        <v>41122</v>
      </c>
      <c r="H31" s="38">
        <v>1131963911</v>
      </c>
      <c r="I31" s="38"/>
      <c r="J31" s="38" t="s">
        <v>258</v>
      </c>
      <c r="K31" s="38" t="s">
        <v>55</v>
      </c>
      <c r="L31" s="36" t="s">
        <v>247</v>
      </c>
      <c r="M31" s="38"/>
      <c r="N31" s="6" t="s">
        <v>36</v>
      </c>
      <c r="O31" s="6"/>
      <c r="P31" s="6">
        <v>4092</v>
      </c>
      <c r="Q31" s="38"/>
      <c r="R31" s="38"/>
      <c r="S31" s="38"/>
      <c r="T31" s="38"/>
      <c r="U31" s="38"/>
      <c r="V31" s="38"/>
      <c r="W31" s="38"/>
      <c r="X31" s="40" t="s">
        <v>259</v>
      </c>
      <c r="Y31" s="6" t="s">
        <v>60</v>
      </c>
      <c r="Z31" s="6" t="s">
        <v>61</v>
      </c>
      <c r="AA31" s="41" t="s">
        <v>78</v>
      </c>
      <c r="AB31" s="41">
        <v>50000</v>
      </c>
      <c r="AC31" s="6">
        <v>205115</v>
      </c>
      <c r="AD31" s="6" t="s">
        <v>141</v>
      </c>
      <c r="AE31" s="6" t="s">
        <v>93</v>
      </c>
      <c r="AF31" s="6" t="s">
        <v>172</v>
      </c>
      <c r="AG31" s="36"/>
    </row>
    <row r="32" spans="1:33" ht="12.75" x14ac:dyDescent="0.2">
      <c r="A32" s="18">
        <v>45536.439489976801</v>
      </c>
      <c r="B32" s="19" t="s">
        <v>260</v>
      </c>
      <c r="C32" s="19" t="s">
        <v>261</v>
      </c>
      <c r="D32" s="19" t="s">
        <v>262</v>
      </c>
      <c r="E32" s="20" t="s">
        <v>53</v>
      </c>
      <c r="F32" s="20">
        <v>25096935</v>
      </c>
      <c r="G32" s="31">
        <v>41145</v>
      </c>
      <c r="H32" s="32" t="s">
        <v>263</v>
      </c>
      <c r="I32" s="19" t="s">
        <v>264</v>
      </c>
      <c r="J32" s="19" t="s">
        <v>265</v>
      </c>
      <c r="K32" s="19" t="s">
        <v>66</v>
      </c>
      <c r="L32" s="22" t="s">
        <v>136</v>
      </c>
      <c r="M32" s="19" t="s">
        <v>189</v>
      </c>
      <c r="N32" s="20" t="s">
        <v>36</v>
      </c>
      <c r="O32" s="20"/>
      <c r="P32" s="20">
        <v>3908</v>
      </c>
      <c r="Q32" s="19"/>
      <c r="R32" s="19"/>
      <c r="S32" s="19"/>
      <c r="T32" s="19"/>
      <c r="U32" s="19"/>
      <c r="V32" s="19"/>
      <c r="W32" s="19"/>
      <c r="X32" s="23" t="s">
        <v>170</v>
      </c>
      <c r="Y32" s="20" t="s">
        <v>60</v>
      </c>
      <c r="Z32" s="20" t="s">
        <v>61</v>
      </c>
      <c r="AA32" s="17" t="s">
        <v>78</v>
      </c>
      <c r="AB32" s="17">
        <v>42500</v>
      </c>
      <c r="AC32" s="6">
        <v>205376</v>
      </c>
      <c r="AD32" s="6" t="s">
        <v>208</v>
      </c>
      <c r="AE32" s="6" t="s">
        <v>93</v>
      </c>
      <c r="AF32" s="20"/>
      <c r="AG32" s="22"/>
    </row>
    <row r="33" spans="1:33" ht="12.75" x14ac:dyDescent="0.2">
      <c r="A33" s="27">
        <v>45538.474097071703</v>
      </c>
      <c r="B33" s="11" t="s">
        <v>266</v>
      </c>
      <c r="C33" s="11" t="s">
        <v>267</v>
      </c>
      <c r="D33" s="11" t="s">
        <v>83</v>
      </c>
      <c r="E33" s="12" t="s">
        <v>53</v>
      </c>
      <c r="F33" s="12">
        <v>52593162</v>
      </c>
      <c r="G33" s="28">
        <v>41070</v>
      </c>
      <c r="H33" s="12" t="s">
        <v>268</v>
      </c>
      <c r="I33" s="12"/>
      <c r="J33" s="12" t="s">
        <v>269</v>
      </c>
      <c r="K33" s="12" t="s">
        <v>55</v>
      </c>
      <c r="L33" s="15" t="s">
        <v>270</v>
      </c>
      <c r="M33" s="11"/>
      <c r="N33" s="12" t="s">
        <v>36</v>
      </c>
      <c r="O33" s="12"/>
      <c r="P33" s="12" t="s">
        <v>271</v>
      </c>
      <c r="Q33" s="12" t="s">
        <v>272</v>
      </c>
      <c r="R33" s="12"/>
      <c r="S33" s="12"/>
      <c r="T33" s="12"/>
      <c r="U33" s="12"/>
      <c r="V33" s="11"/>
      <c r="W33" s="11"/>
      <c r="X33" s="16"/>
      <c r="Y33" s="12" t="s">
        <v>60</v>
      </c>
      <c r="Z33" s="12" t="s">
        <v>61</v>
      </c>
      <c r="AA33" s="24" t="s">
        <v>78</v>
      </c>
      <c r="AB33" s="24"/>
      <c r="AC33" s="6"/>
      <c r="AD33" s="6" t="s">
        <v>273</v>
      </c>
      <c r="AE33" s="6" t="s">
        <v>93</v>
      </c>
      <c r="AF33" s="12" t="s">
        <v>172</v>
      </c>
      <c r="AG33" s="15"/>
    </row>
    <row r="34" spans="1:33" ht="12.75" x14ac:dyDescent="0.2">
      <c r="A34" s="27">
        <v>45535.832373448997</v>
      </c>
      <c r="B34" s="11" t="s">
        <v>274</v>
      </c>
      <c r="C34" s="11" t="s">
        <v>275</v>
      </c>
      <c r="D34" s="11" t="s">
        <v>203</v>
      </c>
      <c r="E34" s="12" t="s">
        <v>53</v>
      </c>
      <c r="F34" s="12">
        <v>51183098</v>
      </c>
      <c r="G34" s="28">
        <v>40733</v>
      </c>
      <c r="H34" s="12">
        <v>1154522861</v>
      </c>
      <c r="I34" s="12">
        <v>1154522871</v>
      </c>
      <c r="J34" s="12" t="s">
        <v>276</v>
      </c>
      <c r="K34" s="12" t="s">
        <v>66</v>
      </c>
      <c r="L34" s="15" t="s">
        <v>205</v>
      </c>
      <c r="M34" s="11" t="s">
        <v>66</v>
      </c>
      <c r="N34" s="12" t="s">
        <v>36</v>
      </c>
      <c r="O34" s="12"/>
      <c r="P34" s="12">
        <v>4</v>
      </c>
      <c r="Q34" s="12"/>
      <c r="R34" s="12"/>
      <c r="S34" s="12"/>
      <c r="T34" s="12"/>
      <c r="U34" s="12"/>
      <c r="V34" s="11"/>
      <c r="W34" s="11"/>
      <c r="X34" s="16">
        <v>60796880905</v>
      </c>
      <c r="Y34" s="12" t="s">
        <v>77</v>
      </c>
      <c r="Z34" s="12" t="s">
        <v>61</v>
      </c>
      <c r="AA34" s="24" t="s">
        <v>78</v>
      </c>
      <c r="AB34" s="24">
        <v>50000</v>
      </c>
      <c r="AC34" s="6">
        <v>205346</v>
      </c>
      <c r="AD34" s="6" t="s">
        <v>160</v>
      </c>
      <c r="AE34" s="6" t="s">
        <v>93</v>
      </c>
      <c r="AF34" s="12"/>
      <c r="AG34" s="15"/>
    </row>
    <row r="35" spans="1:33" ht="12.75" x14ac:dyDescent="0.2">
      <c r="A35" s="27">
        <v>45540.629499097202</v>
      </c>
      <c r="B35" s="11" t="s">
        <v>277</v>
      </c>
      <c r="C35" s="11" t="s">
        <v>278</v>
      </c>
      <c r="D35" s="11" t="s">
        <v>279</v>
      </c>
      <c r="E35" s="12" t="s">
        <v>53</v>
      </c>
      <c r="F35" s="12">
        <v>14455785</v>
      </c>
      <c r="G35" s="28">
        <v>45511</v>
      </c>
      <c r="H35" s="12">
        <v>1144758200</v>
      </c>
      <c r="I35" s="30">
        <v>1144758200</v>
      </c>
      <c r="J35" s="12" t="s">
        <v>280</v>
      </c>
      <c r="K35" s="12" t="s">
        <v>55</v>
      </c>
      <c r="L35" s="15" t="s">
        <v>281</v>
      </c>
      <c r="M35" s="11"/>
      <c r="N35" s="12" t="s">
        <v>45</v>
      </c>
      <c r="O35" s="12"/>
      <c r="P35" s="12">
        <v>300</v>
      </c>
      <c r="Q35" s="12" t="s">
        <v>282</v>
      </c>
      <c r="R35" s="12" t="s">
        <v>283</v>
      </c>
      <c r="S35" s="12" t="s">
        <v>284</v>
      </c>
      <c r="T35" s="12"/>
      <c r="U35" s="12"/>
      <c r="V35" s="11"/>
      <c r="W35" s="11"/>
      <c r="X35" s="16"/>
      <c r="Y35" s="12" t="s">
        <v>77</v>
      </c>
      <c r="Z35" s="12" t="s">
        <v>61</v>
      </c>
      <c r="AA35" s="24" t="s">
        <v>184</v>
      </c>
      <c r="AB35" s="24"/>
      <c r="AC35" s="6"/>
      <c r="AD35" s="6"/>
      <c r="AE35" s="6" t="s">
        <v>80</v>
      </c>
      <c r="AF35" s="12"/>
      <c r="AG35" s="15"/>
    </row>
    <row r="36" spans="1:33" ht="12.75" x14ac:dyDescent="0.2">
      <c r="A36" s="27">
        <v>45538.588682430498</v>
      </c>
      <c r="B36" s="11" t="s">
        <v>285</v>
      </c>
      <c r="C36" s="11" t="s">
        <v>286</v>
      </c>
      <c r="D36" s="11" t="s">
        <v>144</v>
      </c>
      <c r="E36" s="12" t="s">
        <v>53</v>
      </c>
      <c r="F36" s="12">
        <v>51397535</v>
      </c>
      <c r="G36" s="28">
        <v>40806</v>
      </c>
      <c r="H36" s="12">
        <v>1534037248</v>
      </c>
      <c r="I36" s="12">
        <v>1534195571</v>
      </c>
      <c r="J36" s="12" t="s">
        <v>287</v>
      </c>
      <c r="K36" s="12" t="s">
        <v>66</v>
      </c>
      <c r="L36" s="15" t="s">
        <v>205</v>
      </c>
      <c r="M36" s="11"/>
      <c r="N36" s="12" t="s">
        <v>36</v>
      </c>
      <c r="O36" s="12"/>
      <c r="P36" s="12" t="s">
        <v>288</v>
      </c>
      <c r="Q36" s="12"/>
      <c r="R36" s="30"/>
      <c r="S36" s="12"/>
      <c r="T36" s="12"/>
      <c r="U36" s="12"/>
      <c r="V36" s="11"/>
      <c r="W36" s="11"/>
      <c r="X36" s="16" t="s">
        <v>289</v>
      </c>
      <c r="Y36" s="12" t="s">
        <v>77</v>
      </c>
      <c r="Z36" s="12" t="s">
        <v>61</v>
      </c>
      <c r="AA36" s="24" t="s">
        <v>78</v>
      </c>
      <c r="AB36" s="24">
        <v>50000</v>
      </c>
      <c r="AC36" s="6">
        <v>205434</v>
      </c>
      <c r="AD36" s="6" t="s">
        <v>215</v>
      </c>
      <c r="AE36" s="6" t="s">
        <v>93</v>
      </c>
      <c r="AF36" s="12"/>
      <c r="AG36" s="15"/>
    </row>
    <row r="37" spans="1:33" ht="12.75" x14ac:dyDescent="0.2">
      <c r="A37" s="27">
        <v>45539.707240092597</v>
      </c>
      <c r="B37" s="11" t="s">
        <v>290</v>
      </c>
      <c r="C37" s="11" t="s">
        <v>291</v>
      </c>
      <c r="D37" s="11" t="s">
        <v>292</v>
      </c>
      <c r="E37" s="12" t="s">
        <v>53</v>
      </c>
      <c r="F37" s="12">
        <v>26435858</v>
      </c>
      <c r="G37" s="28">
        <v>28532</v>
      </c>
      <c r="H37" s="12">
        <v>1150237233</v>
      </c>
      <c r="I37" s="12">
        <v>1150237233</v>
      </c>
      <c r="J37" s="12" t="s">
        <v>293</v>
      </c>
      <c r="K37" s="12" t="s">
        <v>55</v>
      </c>
      <c r="L37" s="15" t="s">
        <v>294</v>
      </c>
      <c r="M37" s="11" t="s">
        <v>295</v>
      </c>
      <c r="N37" s="12" t="s">
        <v>44</v>
      </c>
      <c r="O37" s="12">
        <v>12</v>
      </c>
      <c r="P37" s="12">
        <v>1198</v>
      </c>
      <c r="Q37" s="12"/>
      <c r="R37" s="12" t="s">
        <v>296</v>
      </c>
      <c r="S37" s="12" t="s">
        <v>297</v>
      </c>
      <c r="T37" s="12"/>
      <c r="U37" s="12" t="s">
        <v>298</v>
      </c>
      <c r="V37" s="11"/>
      <c r="W37" s="11"/>
      <c r="X37" s="16" t="s">
        <v>170</v>
      </c>
      <c r="Y37" s="12" t="s">
        <v>77</v>
      </c>
      <c r="Z37" s="12" t="s">
        <v>61</v>
      </c>
      <c r="AA37" s="17" t="s">
        <v>78</v>
      </c>
      <c r="AB37" s="17">
        <v>80000</v>
      </c>
      <c r="AC37" s="6">
        <v>205437</v>
      </c>
      <c r="AD37" s="6" t="s">
        <v>79</v>
      </c>
      <c r="AE37" s="6" t="s">
        <v>80</v>
      </c>
      <c r="AF37" s="12"/>
      <c r="AG37" s="15"/>
    </row>
    <row r="38" spans="1:33" ht="12.75" x14ac:dyDescent="0.2">
      <c r="A38" s="35">
        <v>45535.737793067099</v>
      </c>
      <c r="B38" s="36" t="s">
        <v>299</v>
      </c>
      <c r="C38" s="36" t="s">
        <v>300</v>
      </c>
      <c r="D38" s="36" t="s">
        <v>52</v>
      </c>
      <c r="E38" s="6" t="s">
        <v>53</v>
      </c>
      <c r="F38" s="6">
        <v>54454746</v>
      </c>
      <c r="G38" s="37">
        <v>41974</v>
      </c>
      <c r="H38" s="38">
        <v>1159374784</v>
      </c>
      <c r="I38" s="38" t="s">
        <v>301</v>
      </c>
      <c r="J38" s="38" t="s">
        <v>302</v>
      </c>
      <c r="K38" s="38" t="s">
        <v>55</v>
      </c>
      <c r="L38" s="36" t="s">
        <v>97</v>
      </c>
      <c r="M38" s="38" t="s">
        <v>303</v>
      </c>
      <c r="N38" s="6" t="s">
        <v>35</v>
      </c>
      <c r="O38" s="6"/>
      <c r="P38" s="6">
        <v>3199</v>
      </c>
      <c r="Q38" s="38" t="s">
        <v>304</v>
      </c>
      <c r="R38" s="38"/>
      <c r="S38" s="38"/>
      <c r="T38" s="38"/>
      <c r="U38" s="38"/>
      <c r="V38" s="38"/>
      <c r="W38" s="38"/>
      <c r="X38" s="40" t="s">
        <v>107</v>
      </c>
      <c r="Y38" s="6" t="s">
        <v>77</v>
      </c>
      <c r="Z38" s="6" t="s">
        <v>61</v>
      </c>
      <c r="AA38" s="41" t="s">
        <v>78</v>
      </c>
      <c r="AB38" s="41">
        <v>50000</v>
      </c>
      <c r="AC38" s="6">
        <v>205388</v>
      </c>
      <c r="AD38" s="6" t="s">
        <v>208</v>
      </c>
      <c r="AE38" s="6" t="s">
        <v>93</v>
      </c>
      <c r="AF38" s="6"/>
      <c r="AG38" s="36"/>
    </row>
    <row r="39" spans="1:33" ht="12.75" x14ac:dyDescent="0.2">
      <c r="A39" s="18">
        <v>45539.679393715203</v>
      </c>
      <c r="B39" s="19" t="s">
        <v>305</v>
      </c>
      <c r="C39" s="19" t="s">
        <v>306</v>
      </c>
      <c r="D39" s="19" t="s">
        <v>148</v>
      </c>
      <c r="E39" s="20" t="s">
        <v>53</v>
      </c>
      <c r="F39" s="20">
        <v>30339453</v>
      </c>
      <c r="G39" s="21">
        <v>30793</v>
      </c>
      <c r="H39" s="20">
        <v>3413193904</v>
      </c>
      <c r="I39" s="42" t="s">
        <v>307</v>
      </c>
      <c r="J39" s="20" t="s">
        <v>308</v>
      </c>
      <c r="K39" s="20" t="s">
        <v>55</v>
      </c>
      <c r="L39" s="22" t="s">
        <v>309</v>
      </c>
      <c r="M39" s="19"/>
      <c r="N39" s="20" t="s">
        <v>44</v>
      </c>
      <c r="O39" s="20">
        <v>28</v>
      </c>
      <c r="P39" s="20">
        <v>1302</v>
      </c>
      <c r="Q39" s="19" t="s">
        <v>310</v>
      </c>
      <c r="R39" s="19" t="s">
        <v>311</v>
      </c>
      <c r="S39" s="19" t="s">
        <v>312</v>
      </c>
      <c r="T39" s="19" t="s">
        <v>313</v>
      </c>
      <c r="U39" s="19"/>
      <c r="V39" s="19"/>
      <c r="W39" s="19"/>
      <c r="X39" s="23" t="s">
        <v>314</v>
      </c>
      <c r="Y39" s="20" t="s">
        <v>60</v>
      </c>
      <c r="Z39" s="20" t="s">
        <v>61</v>
      </c>
      <c r="AA39" s="17" t="s">
        <v>78</v>
      </c>
      <c r="AB39" s="17">
        <v>68000</v>
      </c>
      <c r="AC39" s="6">
        <v>205442</v>
      </c>
      <c r="AD39" s="6" t="s">
        <v>79</v>
      </c>
      <c r="AE39" s="6" t="s">
        <v>80</v>
      </c>
      <c r="AF39" s="20" t="s">
        <v>172</v>
      </c>
      <c r="AG39" s="22"/>
    </row>
    <row r="40" spans="1:33" ht="12.75" x14ac:dyDescent="0.2">
      <c r="A40" s="35">
        <v>45535.541187789298</v>
      </c>
      <c r="B40" s="36" t="s">
        <v>315</v>
      </c>
      <c r="C40" s="36" t="s">
        <v>316</v>
      </c>
      <c r="D40" s="36" t="s">
        <v>317</v>
      </c>
      <c r="E40" s="6" t="s">
        <v>53</v>
      </c>
      <c r="F40" s="6">
        <v>54429903</v>
      </c>
      <c r="G40" s="37">
        <v>40813</v>
      </c>
      <c r="H40" s="38">
        <v>1158178323</v>
      </c>
      <c r="I40" s="39">
        <v>1158178323</v>
      </c>
      <c r="J40" s="38" t="s">
        <v>318</v>
      </c>
      <c r="K40" s="38" t="s">
        <v>55</v>
      </c>
      <c r="L40" s="36" t="s">
        <v>319</v>
      </c>
      <c r="M40" s="38"/>
      <c r="N40" s="6" t="s">
        <v>35</v>
      </c>
      <c r="O40" s="6"/>
      <c r="P40" s="6">
        <v>3998</v>
      </c>
      <c r="Q40" s="38" t="s">
        <v>320</v>
      </c>
      <c r="R40" s="38"/>
      <c r="S40" s="38"/>
      <c r="T40" s="38"/>
      <c r="U40" s="38"/>
      <c r="V40" s="38"/>
      <c r="W40" s="38"/>
      <c r="X40" s="40">
        <v>934348981403</v>
      </c>
      <c r="Y40" s="6" t="s">
        <v>60</v>
      </c>
      <c r="Z40" s="6" t="s">
        <v>61</v>
      </c>
      <c r="AA40" s="41" t="s">
        <v>78</v>
      </c>
      <c r="AB40" s="41">
        <v>50000</v>
      </c>
      <c r="AC40" s="6">
        <v>205355</v>
      </c>
      <c r="AD40" s="6" t="s">
        <v>230</v>
      </c>
      <c r="AE40" s="6" t="s">
        <v>93</v>
      </c>
      <c r="AF40" s="6" t="s">
        <v>172</v>
      </c>
      <c r="AG40" s="36"/>
    </row>
    <row r="41" spans="1:33" ht="12.75" x14ac:dyDescent="0.2">
      <c r="A41" s="35">
        <v>45539.393232129602</v>
      </c>
      <c r="B41" s="36" t="s">
        <v>321</v>
      </c>
      <c r="C41" s="36" t="s">
        <v>322</v>
      </c>
      <c r="D41" s="36" t="s">
        <v>323</v>
      </c>
      <c r="E41" s="6" t="s">
        <v>53</v>
      </c>
      <c r="F41" s="6">
        <v>53168231</v>
      </c>
      <c r="G41" s="37">
        <v>41405</v>
      </c>
      <c r="H41" s="38">
        <v>1163639966</v>
      </c>
      <c r="I41" s="39">
        <v>1163639966</v>
      </c>
      <c r="J41" s="38" t="s">
        <v>324</v>
      </c>
      <c r="K41" s="38" t="s">
        <v>55</v>
      </c>
      <c r="L41" s="36" t="s">
        <v>325</v>
      </c>
      <c r="M41" s="38"/>
      <c r="N41" s="6" t="s">
        <v>35</v>
      </c>
      <c r="O41" s="6"/>
      <c r="P41" s="6">
        <v>4058</v>
      </c>
      <c r="Q41" s="38"/>
      <c r="R41" s="38"/>
      <c r="S41" s="38"/>
      <c r="T41" s="38"/>
      <c r="U41" s="38"/>
      <c r="V41" s="38"/>
      <c r="W41" s="38"/>
      <c r="X41" s="40" t="s">
        <v>326</v>
      </c>
      <c r="Y41" s="6" t="s">
        <v>77</v>
      </c>
      <c r="Z41" s="6" t="s">
        <v>61</v>
      </c>
      <c r="AA41" s="41" t="s">
        <v>78</v>
      </c>
      <c r="AB41" s="41">
        <v>50000</v>
      </c>
      <c r="AC41" s="6">
        <v>205435</v>
      </c>
      <c r="AD41" s="6" t="s">
        <v>79</v>
      </c>
      <c r="AE41" s="6" t="s">
        <v>93</v>
      </c>
      <c r="AF41" s="6" t="s">
        <v>172</v>
      </c>
      <c r="AG41" s="36"/>
    </row>
    <row r="42" spans="1:33" ht="12.75" x14ac:dyDescent="0.2">
      <c r="A42" s="35">
        <v>45534.396771736101</v>
      </c>
      <c r="B42" s="36" t="s">
        <v>327</v>
      </c>
      <c r="C42" s="36" t="s">
        <v>328</v>
      </c>
      <c r="D42" s="36" t="s">
        <v>329</v>
      </c>
      <c r="E42" s="6" t="s">
        <v>53</v>
      </c>
      <c r="F42" s="6">
        <v>26523170</v>
      </c>
      <c r="G42" s="37">
        <v>28645</v>
      </c>
      <c r="H42" s="38">
        <v>1159648285</v>
      </c>
      <c r="I42" s="38">
        <v>1168302939</v>
      </c>
      <c r="J42" s="38" t="s">
        <v>330</v>
      </c>
      <c r="K42" s="38" t="s">
        <v>55</v>
      </c>
      <c r="L42" s="36" t="s">
        <v>106</v>
      </c>
      <c r="M42" s="38"/>
      <c r="N42" s="6">
        <v>420</v>
      </c>
      <c r="O42" s="6">
        <v>41</v>
      </c>
      <c r="P42" s="6">
        <v>52654</v>
      </c>
      <c r="Q42" s="38" t="s">
        <v>331</v>
      </c>
      <c r="R42" s="38" t="s">
        <v>332</v>
      </c>
      <c r="S42" s="38"/>
      <c r="T42" s="38"/>
      <c r="U42" s="38"/>
      <c r="V42" s="38"/>
      <c r="W42" s="38"/>
      <c r="X42" s="40" t="s">
        <v>333</v>
      </c>
      <c r="Y42" s="6" t="s">
        <v>77</v>
      </c>
      <c r="Z42" s="6" t="s">
        <v>61</v>
      </c>
      <c r="AA42" s="41" t="s">
        <v>78</v>
      </c>
      <c r="AB42" s="41">
        <v>75000</v>
      </c>
      <c r="AC42" s="6">
        <v>205094</v>
      </c>
      <c r="AD42" s="6" t="s">
        <v>230</v>
      </c>
      <c r="AE42" s="6" t="s">
        <v>93</v>
      </c>
      <c r="AF42" s="6" t="s">
        <v>60</v>
      </c>
      <c r="AG42" s="36"/>
    </row>
    <row r="43" spans="1:33" ht="12.75" x14ac:dyDescent="0.2">
      <c r="A43" s="35">
        <v>45535.500595347199</v>
      </c>
      <c r="B43" s="36" t="s">
        <v>142</v>
      </c>
      <c r="C43" s="36" t="s">
        <v>328</v>
      </c>
      <c r="D43" s="36" t="s">
        <v>163</v>
      </c>
      <c r="E43" s="38" t="s">
        <v>53</v>
      </c>
      <c r="F43" s="6">
        <v>48704974</v>
      </c>
      <c r="G43" s="37">
        <v>39537</v>
      </c>
      <c r="H43" s="38" t="s">
        <v>334</v>
      </c>
      <c r="I43" s="38" t="s">
        <v>335</v>
      </c>
      <c r="J43" s="38" t="s">
        <v>336</v>
      </c>
      <c r="K43" s="38" t="s">
        <v>55</v>
      </c>
      <c r="L43" s="36" t="s">
        <v>106</v>
      </c>
      <c r="M43" s="38"/>
      <c r="N43" s="6">
        <v>420</v>
      </c>
      <c r="O43" s="6">
        <v>59</v>
      </c>
      <c r="P43" s="6">
        <v>54838</v>
      </c>
      <c r="Q43" s="38" t="s">
        <v>337</v>
      </c>
      <c r="R43" s="38" t="s">
        <v>338</v>
      </c>
      <c r="S43" s="38"/>
      <c r="T43" s="38"/>
      <c r="U43" s="38"/>
      <c r="V43" s="38"/>
      <c r="W43" s="38"/>
      <c r="X43" s="40" t="s">
        <v>333</v>
      </c>
      <c r="Y43" s="6" t="s">
        <v>77</v>
      </c>
      <c r="Z43" s="6" t="s">
        <v>61</v>
      </c>
      <c r="AA43" s="41" t="s">
        <v>78</v>
      </c>
      <c r="AB43" s="41">
        <v>75000</v>
      </c>
      <c r="AC43" s="6">
        <v>205491</v>
      </c>
      <c r="AD43" s="6" t="s">
        <v>160</v>
      </c>
      <c r="AE43" s="6" t="s">
        <v>93</v>
      </c>
      <c r="AF43" s="6" t="s">
        <v>60</v>
      </c>
      <c r="AG43" s="36"/>
    </row>
    <row r="44" spans="1:33" ht="12.75" x14ac:dyDescent="0.2">
      <c r="A44" s="18">
        <v>45533.719224004599</v>
      </c>
      <c r="B44" s="19" t="s">
        <v>339</v>
      </c>
      <c r="C44" s="19" t="s">
        <v>340</v>
      </c>
      <c r="D44" s="19" t="s">
        <v>52</v>
      </c>
      <c r="E44" s="20" t="s">
        <v>53</v>
      </c>
      <c r="F44" s="20">
        <v>53240699</v>
      </c>
      <c r="G44" s="31">
        <v>41423</v>
      </c>
      <c r="H44" s="32">
        <v>1121700524</v>
      </c>
      <c r="I44" s="19">
        <v>1121700524</v>
      </c>
      <c r="J44" s="19" t="s">
        <v>341</v>
      </c>
      <c r="K44" s="19" t="s">
        <v>66</v>
      </c>
      <c r="L44" s="22" t="s">
        <v>106</v>
      </c>
      <c r="M44" s="19" t="s">
        <v>66</v>
      </c>
      <c r="N44" s="20" t="s">
        <v>35</v>
      </c>
      <c r="O44" s="20"/>
      <c r="P44" s="20">
        <v>3228</v>
      </c>
      <c r="Q44" s="19" t="s">
        <v>342</v>
      </c>
      <c r="R44" s="19"/>
      <c r="S44" s="19"/>
      <c r="T44" s="19"/>
      <c r="U44" s="19"/>
      <c r="V44" s="19"/>
      <c r="W44" s="19"/>
      <c r="X44" s="23" t="s">
        <v>343</v>
      </c>
      <c r="Y44" s="20" t="s">
        <v>77</v>
      </c>
      <c r="Z44" s="20" t="s">
        <v>61</v>
      </c>
      <c r="AA44" s="17" t="s">
        <v>78</v>
      </c>
      <c r="AB44" s="17">
        <v>50000</v>
      </c>
      <c r="AC44" s="6">
        <v>205081</v>
      </c>
      <c r="AD44" s="6" t="s">
        <v>344</v>
      </c>
      <c r="AE44" s="6" t="s">
        <v>109</v>
      </c>
      <c r="AF44" s="20"/>
      <c r="AG44" s="22"/>
    </row>
    <row r="45" spans="1:33" ht="12.75" x14ac:dyDescent="0.2">
      <c r="A45" s="27">
        <v>45535.4058961111</v>
      </c>
      <c r="B45" s="11" t="s">
        <v>345</v>
      </c>
      <c r="C45" s="11" t="s">
        <v>346</v>
      </c>
      <c r="D45" s="11" t="s">
        <v>347</v>
      </c>
      <c r="E45" s="12" t="s">
        <v>53</v>
      </c>
      <c r="F45" s="12">
        <v>50349144</v>
      </c>
      <c r="G45" s="28">
        <v>40326</v>
      </c>
      <c r="H45" s="12">
        <v>3424403334</v>
      </c>
      <c r="I45" s="12">
        <v>3424403334</v>
      </c>
      <c r="J45" s="12" t="s">
        <v>348</v>
      </c>
      <c r="K45" s="12" t="s">
        <v>66</v>
      </c>
      <c r="L45" s="15" t="s">
        <v>56</v>
      </c>
      <c r="M45" s="11" t="s">
        <v>189</v>
      </c>
      <c r="N45" s="12" t="s">
        <v>36</v>
      </c>
      <c r="O45" s="12"/>
      <c r="P45" s="12">
        <v>3989</v>
      </c>
      <c r="Q45" s="12"/>
      <c r="R45" s="12"/>
      <c r="S45" s="12"/>
      <c r="T45" s="12"/>
      <c r="U45" s="12"/>
      <c r="V45" s="11"/>
      <c r="W45" s="11"/>
      <c r="X45" s="16" t="s">
        <v>349</v>
      </c>
      <c r="Y45" s="12" t="s">
        <v>60</v>
      </c>
      <c r="Z45" s="12" t="s">
        <v>61</v>
      </c>
      <c r="AA45" s="24" t="s">
        <v>78</v>
      </c>
      <c r="AB45" s="24">
        <v>50000</v>
      </c>
      <c r="AC45" s="6">
        <v>205109</v>
      </c>
      <c r="AD45" s="6" t="s">
        <v>141</v>
      </c>
      <c r="AE45" s="6" t="s">
        <v>93</v>
      </c>
      <c r="AF45" s="12"/>
      <c r="AG45" s="15"/>
    </row>
    <row r="46" spans="1:33" ht="12.75" x14ac:dyDescent="0.2">
      <c r="A46" s="18">
        <v>45535.408855092501</v>
      </c>
      <c r="B46" s="19" t="s">
        <v>350</v>
      </c>
      <c r="C46" s="19" t="s">
        <v>346</v>
      </c>
      <c r="D46" s="19" t="s">
        <v>347</v>
      </c>
      <c r="E46" s="20" t="s">
        <v>53</v>
      </c>
      <c r="F46" s="20">
        <v>53801029</v>
      </c>
      <c r="G46" s="21">
        <v>41684</v>
      </c>
      <c r="H46" s="20">
        <v>3424403334</v>
      </c>
      <c r="I46" s="42">
        <v>3424403334</v>
      </c>
      <c r="J46" s="20" t="s">
        <v>348</v>
      </c>
      <c r="K46" s="20" t="s">
        <v>55</v>
      </c>
      <c r="L46" s="22" t="s">
        <v>351</v>
      </c>
      <c r="M46" s="19" t="s">
        <v>151</v>
      </c>
      <c r="N46" s="20" t="s">
        <v>35</v>
      </c>
      <c r="O46" s="20"/>
      <c r="P46" s="20">
        <v>3880</v>
      </c>
      <c r="Q46" s="19"/>
      <c r="R46" s="19"/>
      <c r="S46" s="19"/>
      <c r="T46" s="19"/>
      <c r="U46" s="19"/>
      <c r="V46" s="19"/>
      <c r="W46" s="19"/>
      <c r="X46" s="23" t="s">
        <v>349</v>
      </c>
      <c r="Y46" s="20" t="s">
        <v>60</v>
      </c>
      <c r="Z46" s="20" t="s">
        <v>61</v>
      </c>
      <c r="AA46" s="24" t="s">
        <v>78</v>
      </c>
      <c r="AB46" s="24">
        <v>50000</v>
      </c>
      <c r="AC46" s="6">
        <v>205110</v>
      </c>
      <c r="AD46" s="6" t="s">
        <v>141</v>
      </c>
      <c r="AE46" s="6" t="s">
        <v>93</v>
      </c>
      <c r="AF46" s="20"/>
      <c r="AG46" s="22"/>
    </row>
    <row r="47" spans="1:33" ht="12.75" x14ac:dyDescent="0.2">
      <c r="A47" s="43">
        <v>45533.4642335069</v>
      </c>
      <c r="B47" s="36" t="s">
        <v>352</v>
      </c>
      <c r="C47" s="36" t="s">
        <v>353</v>
      </c>
      <c r="D47" s="36" t="s">
        <v>354</v>
      </c>
      <c r="E47" s="6" t="s">
        <v>53</v>
      </c>
      <c r="F47" s="6">
        <v>47551873</v>
      </c>
      <c r="G47" s="44">
        <v>39077</v>
      </c>
      <c r="H47" s="6">
        <v>2213064915</v>
      </c>
      <c r="I47" s="6">
        <v>2215663203</v>
      </c>
      <c r="J47" s="6" t="s">
        <v>355</v>
      </c>
      <c r="K47" s="6" t="s">
        <v>55</v>
      </c>
      <c r="L47" s="36" t="s">
        <v>356</v>
      </c>
      <c r="M47" s="36"/>
      <c r="N47" s="6" t="s">
        <v>39</v>
      </c>
      <c r="O47" s="6"/>
      <c r="P47" s="6">
        <v>169450</v>
      </c>
      <c r="Q47" s="6"/>
      <c r="R47" s="45"/>
      <c r="S47" s="6"/>
      <c r="T47" s="6"/>
      <c r="U47" s="6"/>
      <c r="V47" s="38"/>
      <c r="W47" s="38"/>
      <c r="X47" s="40"/>
      <c r="Y47" s="6" t="s">
        <v>77</v>
      </c>
      <c r="Z47" s="6" t="s">
        <v>61</v>
      </c>
      <c r="AA47" s="41" t="s">
        <v>78</v>
      </c>
      <c r="AB47" s="41">
        <v>50000</v>
      </c>
      <c r="AC47" s="6">
        <v>205074</v>
      </c>
      <c r="AD47" s="6" t="s">
        <v>344</v>
      </c>
      <c r="AE47" s="6" t="s">
        <v>93</v>
      </c>
      <c r="AF47" s="6"/>
      <c r="AG47" s="36"/>
    </row>
    <row r="48" spans="1:33" ht="12.75" x14ac:dyDescent="0.2">
      <c r="A48" s="18">
        <v>45538.857474837903</v>
      </c>
      <c r="B48" s="19" t="s">
        <v>243</v>
      </c>
      <c r="C48" s="19" t="s">
        <v>357</v>
      </c>
      <c r="D48" s="19" t="s">
        <v>52</v>
      </c>
      <c r="E48" s="20" t="s">
        <v>53</v>
      </c>
      <c r="F48" s="20">
        <v>48857390</v>
      </c>
      <c r="G48" s="21">
        <v>-690812</v>
      </c>
      <c r="H48" s="20">
        <v>1158179367</v>
      </c>
      <c r="I48" s="20"/>
      <c r="J48" s="20" t="s">
        <v>358</v>
      </c>
      <c r="K48" s="20" t="s">
        <v>55</v>
      </c>
      <c r="L48" s="22" t="s">
        <v>106</v>
      </c>
      <c r="M48" s="19"/>
      <c r="N48" s="20">
        <v>420</v>
      </c>
      <c r="O48" s="20">
        <v>63</v>
      </c>
      <c r="P48" s="20">
        <v>54842</v>
      </c>
      <c r="Q48" s="19" t="s">
        <v>359</v>
      </c>
      <c r="R48" s="19" t="s">
        <v>360</v>
      </c>
      <c r="S48" s="19" t="s">
        <v>361</v>
      </c>
      <c r="T48" s="19"/>
      <c r="U48" s="19"/>
      <c r="V48" s="19"/>
      <c r="W48" s="19"/>
      <c r="X48" s="23" t="s">
        <v>107</v>
      </c>
      <c r="Y48" s="20" t="s">
        <v>77</v>
      </c>
      <c r="Z48" s="20" t="s">
        <v>61</v>
      </c>
      <c r="AA48" s="24" t="s">
        <v>78</v>
      </c>
      <c r="AB48" s="24">
        <v>80000</v>
      </c>
      <c r="AC48" s="6">
        <v>205407</v>
      </c>
      <c r="AD48" s="6" t="s">
        <v>215</v>
      </c>
      <c r="AE48" s="6" t="s">
        <v>93</v>
      </c>
      <c r="AF48" s="20" t="s">
        <v>172</v>
      </c>
      <c r="AG48" s="22"/>
    </row>
    <row r="49" spans="1:33" ht="12.75" x14ac:dyDescent="0.2">
      <c r="A49" s="43">
        <v>45537.8056501967</v>
      </c>
      <c r="B49" s="36" t="s">
        <v>362</v>
      </c>
      <c r="C49" s="36" t="s">
        <v>363</v>
      </c>
      <c r="D49" s="36" t="s">
        <v>163</v>
      </c>
      <c r="E49" s="6" t="s">
        <v>53</v>
      </c>
      <c r="F49" s="6">
        <v>51071134</v>
      </c>
      <c r="G49" s="37">
        <v>40620</v>
      </c>
      <c r="H49" s="38" t="s">
        <v>364</v>
      </c>
      <c r="I49" s="38" t="s">
        <v>365</v>
      </c>
      <c r="J49" s="38" t="s">
        <v>366</v>
      </c>
      <c r="K49" s="38" t="s">
        <v>55</v>
      </c>
      <c r="L49" s="36" t="s">
        <v>367</v>
      </c>
      <c r="M49" s="36"/>
      <c r="N49" s="6" t="s">
        <v>35</v>
      </c>
      <c r="O49" s="6">
        <v>9</v>
      </c>
      <c r="P49" s="6">
        <v>343</v>
      </c>
      <c r="Q49" s="38" t="s">
        <v>368</v>
      </c>
      <c r="R49" s="38"/>
      <c r="S49" s="38"/>
      <c r="T49" s="38"/>
      <c r="U49" s="38"/>
      <c r="V49" s="38"/>
      <c r="W49" s="38"/>
      <c r="X49" s="40" t="s">
        <v>369</v>
      </c>
      <c r="Y49" s="6" t="s">
        <v>77</v>
      </c>
      <c r="Z49" s="6" t="s">
        <v>61</v>
      </c>
      <c r="AA49" s="41" t="s">
        <v>78</v>
      </c>
      <c r="AB49" s="41">
        <v>50000</v>
      </c>
      <c r="AC49" s="6">
        <v>205405</v>
      </c>
      <c r="AD49" s="6" t="s">
        <v>208</v>
      </c>
      <c r="AE49" s="6" t="s">
        <v>109</v>
      </c>
      <c r="AF49" s="6" t="s">
        <v>60</v>
      </c>
      <c r="AG49" s="36"/>
    </row>
    <row r="50" spans="1:33" ht="12.75" x14ac:dyDescent="0.2">
      <c r="A50" s="35">
        <v>45524.883280717499</v>
      </c>
      <c r="B50" s="36" t="s">
        <v>370</v>
      </c>
      <c r="C50" s="36" t="s">
        <v>371</v>
      </c>
      <c r="D50" s="36" t="s">
        <v>372</v>
      </c>
      <c r="E50" s="6" t="s">
        <v>53</v>
      </c>
      <c r="F50" s="6">
        <v>52827491</v>
      </c>
      <c r="G50" s="37">
        <v>41261</v>
      </c>
      <c r="H50" s="38">
        <v>1156913406</v>
      </c>
      <c r="I50" s="39"/>
      <c r="J50" s="38" t="s">
        <v>373</v>
      </c>
      <c r="K50" s="38" t="s">
        <v>55</v>
      </c>
      <c r="L50" s="36" t="s">
        <v>374</v>
      </c>
      <c r="M50" s="38"/>
      <c r="N50" s="6" t="s">
        <v>36</v>
      </c>
      <c r="O50" s="6"/>
      <c r="P50" s="6">
        <v>4023</v>
      </c>
      <c r="Q50" s="38"/>
      <c r="R50" s="38"/>
      <c r="S50" s="38"/>
      <c r="T50" s="38"/>
      <c r="U50" s="38"/>
      <c r="V50" s="38"/>
      <c r="W50" s="38"/>
      <c r="X50" s="40"/>
      <c r="Y50" s="6" t="s">
        <v>60</v>
      </c>
      <c r="Z50" s="6" t="s">
        <v>61</v>
      </c>
      <c r="AA50" s="41" t="s">
        <v>78</v>
      </c>
      <c r="AB50" s="41">
        <v>60000</v>
      </c>
      <c r="AC50" s="6">
        <v>205012</v>
      </c>
      <c r="AD50" s="6" t="s">
        <v>375</v>
      </c>
      <c r="AE50" s="6" t="s">
        <v>93</v>
      </c>
      <c r="AF50" s="6" t="s">
        <v>172</v>
      </c>
      <c r="AG50" s="36"/>
    </row>
    <row r="51" spans="1:33" ht="12.75" x14ac:dyDescent="0.2">
      <c r="A51" s="35">
        <v>45533.922367719897</v>
      </c>
      <c r="B51" s="36" t="s">
        <v>376</v>
      </c>
      <c r="C51" s="36" t="s">
        <v>377</v>
      </c>
      <c r="D51" s="36" t="s">
        <v>378</v>
      </c>
      <c r="E51" s="6" t="s">
        <v>53</v>
      </c>
      <c r="F51" s="6">
        <v>50417852</v>
      </c>
      <c r="G51" s="37">
        <v>40456</v>
      </c>
      <c r="H51" s="38">
        <v>1150435258</v>
      </c>
      <c r="I51" s="39">
        <v>1149168977</v>
      </c>
      <c r="J51" s="38" t="s">
        <v>379</v>
      </c>
      <c r="K51" s="38" t="s">
        <v>66</v>
      </c>
      <c r="L51" s="36" t="s">
        <v>380</v>
      </c>
      <c r="M51" s="38"/>
      <c r="N51" s="6" t="s">
        <v>36</v>
      </c>
      <c r="O51" s="6"/>
      <c r="P51" s="6">
        <v>3888</v>
      </c>
      <c r="Q51" s="38"/>
      <c r="R51" s="38" t="s">
        <v>381</v>
      </c>
      <c r="S51" s="38"/>
      <c r="T51" s="38"/>
      <c r="U51" s="38"/>
      <c r="V51" s="38"/>
      <c r="W51" s="38"/>
      <c r="X51" s="40" t="s">
        <v>170</v>
      </c>
      <c r="Y51" s="6" t="s">
        <v>77</v>
      </c>
      <c r="Z51" s="6" t="s">
        <v>61</v>
      </c>
      <c r="AA51" s="41" t="s">
        <v>78</v>
      </c>
      <c r="AB51" s="41">
        <v>50000</v>
      </c>
      <c r="AC51" s="6">
        <v>205085</v>
      </c>
      <c r="AD51" s="6" t="s">
        <v>344</v>
      </c>
      <c r="AE51" s="6" t="s">
        <v>93</v>
      </c>
      <c r="AF51" s="6"/>
      <c r="AG51" s="36"/>
    </row>
    <row r="52" spans="1:33" ht="12.75" x14ac:dyDescent="0.2">
      <c r="A52" s="35">
        <v>45526.518651157399</v>
      </c>
      <c r="B52" s="36" t="s">
        <v>382</v>
      </c>
      <c r="C52" s="36" t="s">
        <v>383</v>
      </c>
      <c r="D52" s="36" t="s">
        <v>384</v>
      </c>
      <c r="E52" s="6" t="s">
        <v>53</v>
      </c>
      <c r="F52" s="6">
        <v>39877404</v>
      </c>
      <c r="G52" s="37">
        <v>35321</v>
      </c>
      <c r="H52" s="38">
        <v>2914708823</v>
      </c>
      <c r="I52" s="39"/>
      <c r="J52" s="38" t="s">
        <v>385</v>
      </c>
      <c r="K52" s="38" t="s">
        <v>55</v>
      </c>
      <c r="L52" s="36" t="s">
        <v>386</v>
      </c>
      <c r="M52" s="38"/>
      <c r="N52" s="6" t="s">
        <v>75</v>
      </c>
      <c r="O52" s="6"/>
      <c r="P52" s="6">
        <v>31395</v>
      </c>
      <c r="Q52" s="38" t="s">
        <v>387</v>
      </c>
      <c r="R52" s="38" t="s">
        <v>388</v>
      </c>
      <c r="S52" s="38"/>
      <c r="T52" s="38"/>
      <c r="U52" s="38"/>
      <c r="V52" s="38"/>
      <c r="W52" s="38"/>
      <c r="X52" s="40"/>
      <c r="Y52" s="6" t="s">
        <v>60</v>
      </c>
      <c r="Z52" s="6" t="s">
        <v>61</v>
      </c>
      <c r="AA52" s="41" t="s">
        <v>78</v>
      </c>
      <c r="AB52" s="41">
        <v>59500</v>
      </c>
      <c r="AC52" s="6">
        <v>205039</v>
      </c>
      <c r="AD52" s="6" t="s">
        <v>171</v>
      </c>
      <c r="AE52" s="6" t="s">
        <v>80</v>
      </c>
      <c r="AF52" s="6"/>
      <c r="AG52" s="36"/>
    </row>
    <row r="53" spans="1:33" ht="12.75" x14ac:dyDescent="0.2">
      <c r="A53" s="35">
        <v>45538.592665937402</v>
      </c>
      <c r="B53" s="36" t="s">
        <v>389</v>
      </c>
      <c r="C53" s="36" t="s">
        <v>390</v>
      </c>
      <c r="D53" s="36" t="s">
        <v>245</v>
      </c>
      <c r="E53" s="6" t="s">
        <v>53</v>
      </c>
      <c r="F53" s="6">
        <v>511397940</v>
      </c>
      <c r="G53" s="44">
        <v>40709</v>
      </c>
      <c r="H53" s="6">
        <v>1165125393</v>
      </c>
      <c r="I53" s="6">
        <v>116512393</v>
      </c>
      <c r="J53" s="6" t="s">
        <v>391</v>
      </c>
      <c r="K53" s="6" t="s">
        <v>66</v>
      </c>
      <c r="L53" s="36" t="s">
        <v>205</v>
      </c>
      <c r="M53" s="36" t="s">
        <v>66</v>
      </c>
      <c r="N53" s="6" t="s">
        <v>36</v>
      </c>
      <c r="O53" s="6"/>
      <c r="P53" s="6">
        <v>3914</v>
      </c>
      <c r="Q53" s="6"/>
      <c r="R53" s="6"/>
      <c r="S53" s="6"/>
      <c r="T53" s="6"/>
      <c r="U53" s="6"/>
      <c r="V53" s="38"/>
      <c r="W53" s="38"/>
      <c r="X53" s="40" t="s">
        <v>392</v>
      </c>
      <c r="Y53" s="6" t="s">
        <v>60</v>
      </c>
      <c r="Z53" s="6" t="s">
        <v>61</v>
      </c>
      <c r="AA53" s="41" t="s">
        <v>78</v>
      </c>
      <c r="AB53" s="41">
        <v>50000</v>
      </c>
      <c r="AC53" s="6">
        <v>205438</v>
      </c>
      <c r="AD53" s="6" t="s">
        <v>79</v>
      </c>
      <c r="AE53" s="6" t="s">
        <v>93</v>
      </c>
      <c r="AF53" s="6"/>
      <c r="AG53" s="36"/>
    </row>
    <row r="54" spans="1:33" ht="12.75" x14ac:dyDescent="0.2">
      <c r="A54" s="29">
        <v>45534.791129409699</v>
      </c>
      <c r="B54" s="19" t="s">
        <v>393</v>
      </c>
      <c r="C54" s="19" t="s">
        <v>394</v>
      </c>
      <c r="D54" s="19" t="s">
        <v>83</v>
      </c>
      <c r="E54" s="20" t="s">
        <v>53</v>
      </c>
      <c r="F54" s="20">
        <v>53586158</v>
      </c>
      <c r="G54" s="21">
        <v>41576</v>
      </c>
      <c r="H54" s="20">
        <v>1157996370</v>
      </c>
      <c r="I54" s="20">
        <v>1140609749</v>
      </c>
      <c r="J54" s="20" t="s">
        <v>395</v>
      </c>
      <c r="K54" s="20" t="s">
        <v>66</v>
      </c>
      <c r="L54" s="22" t="s">
        <v>205</v>
      </c>
      <c r="M54" s="19" t="s">
        <v>66</v>
      </c>
      <c r="N54" s="20" t="s">
        <v>35</v>
      </c>
      <c r="O54" s="20"/>
      <c r="P54" s="20">
        <v>3480</v>
      </c>
      <c r="Q54" s="19" t="s">
        <v>396</v>
      </c>
      <c r="R54" s="19"/>
      <c r="S54" s="19"/>
      <c r="T54" s="19"/>
      <c r="U54" s="19"/>
      <c r="V54" s="19"/>
      <c r="W54" s="19"/>
      <c r="X54" s="23" t="s">
        <v>397</v>
      </c>
      <c r="Y54" s="20" t="s">
        <v>60</v>
      </c>
      <c r="Z54" s="20" t="s">
        <v>61</v>
      </c>
      <c r="AA54" s="17" t="s">
        <v>78</v>
      </c>
      <c r="AB54" s="17">
        <v>50000</v>
      </c>
      <c r="AC54" s="6">
        <v>205129</v>
      </c>
      <c r="AD54" s="6" t="s">
        <v>230</v>
      </c>
      <c r="AE54" s="6" t="s">
        <v>109</v>
      </c>
      <c r="AF54" s="20"/>
      <c r="AG54" s="22"/>
    </row>
    <row r="55" spans="1:33" ht="12.75" x14ac:dyDescent="0.2">
      <c r="A55" s="18">
        <v>45532.492384004603</v>
      </c>
      <c r="B55" s="19" t="s">
        <v>398</v>
      </c>
      <c r="C55" s="19" t="s">
        <v>399</v>
      </c>
      <c r="D55" s="19" t="s">
        <v>400</v>
      </c>
      <c r="E55" s="20" t="s">
        <v>53</v>
      </c>
      <c r="F55" s="20">
        <v>50705487</v>
      </c>
      <c r="G55" s="31">
        <v>40533</v>
      </c>
      <c r="H55" s="19">
        <v>1155998816</v>
      </c>
      <c r="I55" s="19">
        <v>1123241842</v>
      </c>
      <c r="J55" s="19" t="s">
        <v>401</v>
      </c>
      <c r="K55" s="19" t="s">
        <v>55</v>
      </c>
      <c r="L55" s="22" t="s">
        <v>56</v>
      </c>
      <c r="M55" s="19" t="s">
        <v>402</v>
      </c>
      <c r="N55" s="20" t="s">
        <v>36</v>
      </c>
      <c r="O55" s="20"/>
      <c r="P55" s="20">
        <v>3528</v>
      </c>
      <c r="Q55" s="19" t="s">
        <v>403</v>
      </c>
      <c r="R55" s="19"/>
      <c r="S55" s="19"/>
      <c r="T55" s="19"/>
      <c r="U55" s="19"/>
      <c r="V55" s="19"/>
      <c r="W55" s="19"/>
      <c r="X55" s="23" t="s">
        <v>404</v>
      </c>
      <c r="Y55" s="20" t="s">
        <v>60</v>
      </c>
      <c r="Z55" s="20" t="s">
        <v>61</v>
      </c>
      <c r="AA55" s="17" t="s">
        <v>109</v>
      </c>
      <c r="AB55" s="17"/>
      <c r="AC55" s="6"/>
      <c r="AD55" s="6"/>
      <c r="AE55" s="6" t="s">
        <v>93</v>
      </c>
      <c r="AF55" s="20"/>
      <c r="AG55" s="22"/>
    </row>
    <row r="56" spans="1:33" ht="12.75" x14ac:dyDescent="0.2">
      <c r="A56" s="18">
        <v>45535.744240578701</v>
      </c>
      <c r="B56" s="19" t="s">
        <v>405</v>
      </c>
      <c r="C56" s="19" t="s">
        <v>406</v>
      </c>
      <c r="D56" s="19" t="s">
        <v>407</v>
      </c>
      <c r="E56" s="20" t="s">
        <v>53</v>
      </c>
      <c r="F56" s="20">
        <v>48964983</v>
      </c>
      <c r="G56" s="31">
        <v>39703</v>
      </c>
      <c r="H56" s="32">
        <v>2804678683</v>
      </c>
      <c r="I56" s="19">
        <v>2804602408</v>
      </c>
      <c r="J56" s="19" t="s">
        <v>408</v>
      </c>
      <c r="K56" s="19" t="s">
        <v>55</v>
      </c>
      <c r="L56" s="22" t="s">
        <v>409</v>
      </c>
      <c r="M56" s="19" t="s">
        <v>38</v>
      </c>
      <c r="N56" s="20" t="s">
        <v>38</v>
      </c>
      <c r="O56" s="20"/>
      <c r="P56" s="20">
        <v>1209</v>
      </c>
      <c r="Q56" s="19"/>
      <c r="R56" s="19"/>
      <c r="S56" s="19"/>
      <c r="T56" s="19"/>
      <c r="U56" s="19"/>
      <c r="V56" s="19"/>
      <c r="W56" s="19"/>
      <c r="X56" s="23" t="s">
        <v>170</v>
      </c>
      <c r="Y56" s="20" t="s">
        <v>60</v>
      </c>
      <c r="Z56" s="20" t="s">
        <v>61</v>
      </c>
      <c r="AA56" s="17" t="s">
        <v>78</v>
      </c>
      <c r="AB56" s="17">
        <v>38250</v>
      </c>
      <c r="AC56" s="6" t="s">
        <v>410</v>
      </c>
      <c r="AD56" s="6" t="s">
        <v>208</v>
      </c>
      <c r="AE56" s="6" t="s">
        <v>93</v>
      </c>
      <c r="AF56" s="20"/>
      <c r="AG56" s="22"/>
    </row>
    <row r="57" spans="1:33" ht="12.75" x14ac:dyDescent="0.2">
      <c r="A57" s="27">
        <v>45538.678494293898</v>
      </c>
      <c r="B57" s="11" t="s">
        <v>411</v>
      </c>
      <c r="C57" s="11" t="s">
        <v>412</v>
      </c>
      <c r="D57" s="11" t="s">
        <v>245</v>
      </c>
      <c r="E57" s="12" t="s">
        <v>53</v>
      </c>
      <c r="F57" s="12">
        <v>32133238</v>
      </c>
      <c r="G57" s="13">
        <v>31461</v>
      </c>
      <c r="H57" s="14">
        <v>1557930144</v>
      </c>
      <c r="I57" s="34">
        <v>1557930155</v>
      </c>
      <c r="J57" s="11" t="s">
        <v>413</v>
      </c>
      <c r="K57" s="11" t="s">
        <v>55</v>
      </c>
      <c r="L57" s="15" t="s">
        <v>414</v>
      </c>
      <c r="M57" s="11"/>
      <c r="N57" s="12" t="s">
        <v>415</v>
      </c>
      <c r="O57" s="12"/>
      <c r="P57" s="12">
        <v>8551</v>
      </c>
      <c r="Q57" s="11" t="s">
        <v>416</v>
      </c>
      <c r="R57" s="11" t="s">
        <v>417</v>
      </c>
      <c r="S57" s="11" t="s">
        <v>418</v>
      </c>
      <c r="T57" s="11"/>
      <c r="U57" s="11"/>
      <c r="V57" s="11"/>
      <c r="W57" s="11"/>
      <c r="X57" s="16"/>
      <c r="Y57" s="12" t="s">
        <v>77</v>
      </c>
      <c r="Z57" s="12" t="s">
        <v>61</v>
      </c>
      <c r="AA57" s="24" t="s">
        <v>78</v>
      </c>
      <c r="AB57" s="24">
        <v>60000</v>
      </c>
      <c r="AC57" s="6">
        <v>205545</v>
      </c>
      <c r="AD57" s="6" t="s">
        <v>79</v>
      </c>
      <c r="AE57" s="6" t="s">
        <v>80</v>
      </c>
      <c r="AF57" s="12"/>
      <c r="AG57" s="15"/>
    </row>
    <row r="58" spans="1:33" ht="12.75" x14ac:dyDescent="0.2">
      <c r="A58" s="18">
        <v>45537.863990636499</v>
      </c>
      <c r="B58" s="19" t="s">
        <v>419</v>
      </c>
      <c r="C58" s="19" t="s">
        <v>420</v>
      </c>
      <c r="D58" s="19" t="s">
        <v>329</v>
      </c>
      <c r="E58" s="20" t="s">
        <v>53</v>
      </c>
      <c r="F58" s="20">
        <v>26435155</v>
      </c>
      <c r="G58" s="21">
        <v>28515</v>
      </c>
      <c r="H58" s="20">
        <v>1168536806</v>
      </c>
      <c r="I58" s="20"/>
      <c r="J58" s="20" t="s">
        <v>421</v>
      </c>
      <c r="K58" s="20" t="s">
        <v>55</v>
      </c>
      <c r="L58" s="22" t="s">
        <v>422</v>
      </c>
      <c r="M58" s="19"/>
      <c r="N58" s="20" t="s">
        <v>415</v>
      </c>
      <c r="O58" s="20"/>
      <c r="P58" s="20">
        <v>8239</v>
      </c>
      <c r="Q58" s="19" t="s">
        <v>423</v>
      </c>
      <c r="R58" s="33" t="s">
        <v>424</v>
      </c>
      <c r="S58" s="19"/>
      <c r="T58" s="19"/>
      <c r="U58" s="19"/>
      <c r="V58" s="19"/>
      <c r="W58" s="19"/>
      <c r="X58" s="23"/>
      <c r="Y58" s="20" t="s">
        <v>77</v>
      </c>
      <c r="Z58" s="20" t="s">
        <v>61</v>
      </c>
      <c r="AA58" s="24" t="s">
        <v>78</v>
      </c>
      <c r="AB58" s="24">
        <v>60000</v>
      </c>
      <c r="AC58" s="6">
        <v>205646</v>
      </c>
      <c r="AD58" s="6" t="s">
        <v>92</v>
      </c>
      <c r="AE58" s="6" t="s">
        <v>80</v>
      </c>
      <c r="AF58" s="20"/>
      <c r="AG58" s="22"/>
    </row>
    <row r="59" spans="1:33" ht="12.75" x14ac:dyDescent="0.2">
      <c r="A59" s="35">
        <v>45534.444726805501</v>
      </c>
      <c r="B59" s="36" t="s">
        <v>425</v>
      </c>
      <c r="C59" s="36" t="s">
        <v>426</v>
      </c>
      <c r="D59" s="36" t="s">
        <v>323</v>
      </c>
      <c r="E59" s="6" t="s">
        <v>53</v>
      </c>
      <c r="F59" s="6">
        <v>54520706</v>
      </c>
      <c r="G59" s="37">
        <v>42012</v>
      </c>
      <c r="H59" s="38">
        <v>91159278173</v>
      </c>
      <c r="I59" s="38">
        <v>91159278173</v>
      </c>
      <c r="J59" s="38" t="s">
        <v>427</v>
      </c>
      <c r="K59" s="38" t="s">
        <v>55</v>
      </c>
      <c r="L59" s="36" t="s">
        <v>428</v>
      </c>
      <c r="M59" s="38" t="s">
        <v>151</v>
      </c>
      <c r="N59" s="6" t="s">
        <v>35</v>
      </c>
      <c r="O59" s="6"/>
      <c r="P59" s="6">
        <v>4056</v>
      </c>
      <c r="Q59" s="38"/>
      <c r="R59" s="38"/>
      <c r="S59" s="38"/>
      <c r="T59" s="38"/>
      <c r="U59" s="38"/>
      <c r="V59" s="38"/>
      <c r="W59" s="38"/>
      <c r="X59" s="40" t="s">
        <v>429</v>
      </c>
      <c r="Y59" s="6" t="s">
        <v>77</v>
      </c>
      <c r="Z59" s="6" t="s">
        <v>61</v>
      </c>
      <c r="AA59" s="41" t="s">
        <v>78</v>
      </c>
      <c r="AB59" s="41">
        <v>50000</v>
      </c>
      <c r="AC59" s="6">
        <v>205086</v>
      </c>
      <c r="AD59" s="6" t="s">
        <v>430</v>
      </c>
      <c r="AE59" s="6" t="s">
        <v>93</v>
      </c>
      <c r="AF59" s="6" t="s">
        <v>172</v>
      </c>
      <c r="AG59" s="36"/>
    </row>
    <row r="60" spans="1:33" ht="12.75" x14ac:dyDescent="0.2">
      <c r="A60" s="35">
        <v>45540.491872685103</v>
      </c>
      <c r="B60" s="36" t="s">
        <v>431</v>
      </c>
      <c r="C60" s="36" t="s">
        <v>432</v>
      </c>
      <c r="D60" s="36" t="s">
        <v>163</v>
      </c>
      <c r="E60" s="6" t="s">
        <v>53</v>
      </c>
      <c r="F60" s="6">
        <v>38068064</v>
      </c>
      <c r="G60" s="37">
        <v>34346</v>
      </c>
      <c r="H60" s="38">
        <v>1165857666</v>
      </c>
      <c r="I60" s="38"/>
      <c r="J60" s="38" t="s">
        <v>433</v>
      </c>
      <c r="K60" s="38" t="s">
        <v>55</v>
      </c>
      <c r="L60" s="36" t="s">
        <v>74</v>
      </c>
      <c r="M60" s="38"/>
      <c r="N60" s="6" t="s">
        <v>415</v>
      </c>
      <c r="O60" s="6"/>
      <c r="P60" s="6">
        <v>8251</v>
      </c>
      <c r="Q60" s="38" t="s">
        <v>434</v>
      </c>
      <c r="R60" s="38" t="s">
        <v>435</v>
      </c>
      <c r="S60" s="38"/>
      <c r="T60" s="38"/>
      <c r="U60" s="38"/>
      <c r="V60" s="38"/>
      <c r="W60" s="38"/>
      <c r="X60" s="40"/>
      <c r="Y60" s="6" t="s">
        <v>77</v>
      </c>
      <c r="Z60" s="6" t="s">
        <v>61</v>
      </c>
      <c r="AA60" s="41" t="s">
        <v>78</v>
      </c>
      <c r="AB60" s="41">
        <v>60000</v>
      </c>
      <c r="AC60" s="6">
        <v>205470</v>
      </c>
      <c r="AD60" s="6" t="s">
        <v>436</v>
      </c>
      <c r="AE60" s="6" t="s">
        <v>80</v>
      </c>
      <c r="AF60" s="6" t="s">
        <v>60</v>
      </c>
      <c r="AG60" s="36"/>
    </row>
    <row r="61" spans="1:33" ht="12.75" x14ac:dyDescent="0.2">
      <c r="A61" s="27">
        <v>45540.712967210602</v>
      </c>
      <c r="B61" s="11" t="s">
        <v>437</v>
      </c>
      <c r="C61" s="11" t="s">
        <v>438</v>
      </c>
      <c r="D61" s="11" t="s">
        <v>439</v>
      </c>
      <c r="E61" s="12" t="s">
        <v>53</v>
      </c>
      <c r="F61" s="12">
        <v>17686435</v>
      </c>
      <c r="G61" s="28">
        <v>24038</v>
      </c>
      <c r="H61" s="12">
        <v>1135253726</v>
      </c>
      <c r="I61" s="30">
        <v>1157505890</v>
      </c>
      <c r="J61" s="12" t="s">
        <v>440</v>
      </c>
      <c r="K61" s="12" t="s">
        <v>55</v>
      </c>
      <c r="L61" s="15" t="s">
        <v>205</v>
      </c>
      <c r="M61" s="11"/>
      <c r="N61" s="12" t="s">
        <v>44</v>
      </c>
      <c r="O61" s="12">
        <v>14</v>
      </c>
      <c r="P61" s="12">
        <v>1200</v>
      </c>
      <c r="Q61" s="12" t="s">
        <v>441</v>
      </c>
      <c r="R61" s="12" t="s">
        <v>442</v>
      </c>
      <c r="S61" s="12" t="s">
        <v>443</v>
      </c>
      <c r="T61" s="12" t="s">
        <v>444</v>
      </c>
      <c r="U61" s="12"/>
      <c r="V61" s="11"/>
      <c r="W61" s="11"/>
      <c r="X61" s="16"/>
      <c r="Y61" s="12" t="s">
        <v>77</v>
      </c>
      <c r="Z61" s="12" t="s">
        <v>61</v>
      </c>
      <c r="AA61" s="17" t="s">
        <v>78</v>
      </c>
      <c r="AB61" s="17">
        <v>80000</v>
      </c>
      <c r="AC61" s="6">
        <v>205577</v>
      </c>
      <c r="AD61" s="6" t="s">
        <v>445</v>
      </c>
      <c r="AE61" s="6" t="s">
        <v>80</v>
      </c>
      <c r="AF61" s="12"/>
      <c r="AG61" s="15"/>
    </row>
    <row r="62" spans="1:33" ht="12.75" x14ac:dyDescent="0.2">
      <c r="A62" s="18">
        <v>45540.488024455997</v>
      </c>
      <c r="B62" s="19" t="s">
        <v>446</v>
      </c>
      <c r="C62" s="19" t="s">
        <v>447</v>
      </c>
      <c r="D62" s="19" t="s">
        <v>448</v>
      </c>
      <c r="E62" s="20" t="s">
        <v>53</v>
      </c>
      <c r="F62" s="20">
        <v>11285703</v>
      </c>
      <c r="G62" s="31">
        <v>19926</v>
      </c>
      <c r="H62" s="32">
        <v>1141985636</v>
      </c>
      <c r="I62" s="33"/>
      <c r="J62" s="19" t="s">
        <v>449</v>
      </c>
      <c r="K62" s="19" t="s">
        <v>55</v>
      </c>
      <c r="L62" s="22" t="s">
        <v>450</v>
      </c>
      <c r="M62" s="19"/>
      <c r="N62" s="20" t="s">
        <v>44</v>
      </c>
      <c r="O62" s="20">
        <v>25</v>
      </c>
      <c r="P62" s="20">
        <v>1299</v>
      </c>
      <c r="Q62" s="19" t="s">
        <v>451</v>
      </c>
      <c r="R62" s="19" t="s">
        <v>452</v>
      </c>
      <c r="S62" s="19" t="s">
        <v>453</v>
      </c>
      <c r="T62" s="19" t="s">
        <v>454</v>
      </c>
      <c r="U62" s="19"/>
      <c r="V62" s="19"/>
      <c r="W62" s="19"/>
      <c r="X62" s="23" t="s">
        <v>455</v>
      </c>
      <c r="Y62" s="20" t="s">
        <v>77</v>
      </c>
      <c r="Z62" s="20" t="s">
        <v>61</v>
      </c>
      <c r="AA62" s="17" t="s">
        <v>78</v>
      </c>
      <c r="AB62" s="17">
        <v>80000</v>
      </c>
      <c r="AC62" s="6">
        <v>205500</v>
      </c>
      <c r="AD62" s="6" t="s">
        <v>191</v>
      </c>
      <c r="AE62" s="6" t="s">
        <v>80</v>
      </c>
      <c r="AF62" s="20"/>
      <c r="AG62" s="22"/>
    </row>
    <row r="63" spans="1:33" ht="12.75" x14ac:dyDescent="0.2">
      <c r="A63" s="29">
        <v>45535.656924745301</v>
      </c>
      <c r="B63" s="19" t="s">
        <v>456</v>
      </c>
      <c r="C63" s="19" t="s">
        <v>457</v>
      </c>
      <c r="D63" s="19" t="s">
        <v>144</v>
      </c>
      <c r="E63" s="20" t="s">
        <v>53</v>
      </c>
      <c r="F63" s="20">
        <v>13296654</v>
      </c>
      <c r="G63" s="21">
        <v>21789</v>
      </c>
      <c r="H63" s="20">
        <v>1140693050</v>
      </c>
      <c r="I63" s="42"/>
      <c r="J63" s="20" t="s">
        <v>458</v>
      </c>
      <c r="K63" s="20" t="s">
        <v>55</v>
      </c>
      <c r="L63" s="22" t="s">
        <v>459</v>
      </c>
      <c r="M63" s="19" t="s">
        <v>47</v>
      </c>
      <c r="N63" s="20" t="s">
        <v>40</v>
      </c>
      <c r="O63" s="20"/>
      <c r="P63" s="20">
        <v>222121</v>
      </c>
      <c r="Q63" s="19" t="s">
        <v>460</v>
      </c>
      <c r="R63" s="19"/>
      <c r="S63" s="19"/>
      <c r="T63" s="19"/>
      <c r="U63" s="19"/>
      <c r="V63" s="19"/>
      <c r="W63" s="19"/>
      <c r="X63" s="23" t="s">
        <v>461</v>
      </c>
      <c r="Y63" s="46" t="s">
        <v>60</v>
      </c>
      <c r="Z63" s="20" t="s">
        <v>61</v>
      </c>
      <c r="AA63" s="17" t="s">
        <v>109</v>
      </c>
      <c r="AB63" s="17"/>
      <c r="AC63" s="6"/>
      <c r="AD63" s="6"/>
      <c r="AE63" s="6" t="s">
        <v>80</v>
      </c>
      <c r="AF63" s="20"/>
      <c r="AG63" s="22"/>
    </row>
    <row r="64" spans="1:33" ht="12.75" x14ac:dyDescent="0.2">
      <c r="A64" s="27">
        <v>45534.401826006899</v>
      </c>
      <c r="B64" s="11" t="s">
        <v>462</v>
      </c>
      <c r="C64" s="11" t="s">
        <v>463</v>
      </c>
      <c r="D64" s="11" t="s">
        <v>251</v>
      </c>
      <c r="E64" s="12" t="s">
        <v>53</v>
      </c>
      <c r="F64" s="12">
        <v>51478193</v>
      </c>
      <c r="G64" s="28">
        <v>40872</v>
      </c>
      <c r="H64" s="12">
        <v>1551210919</v>
      </c>
      <c r="I64" s="12">
        <v>1551210919</v>
      </c>
      <c r="J64" s="12" t="s">
        <v>464</v>
      </c>
      <c r="K64" s="12" t="s">
        <v>55</v>
      </c>
      <c r="L64" s="15" t="s">
        <v>374</v>
      </c>
      <c r="M64" s="11" t="s">
        <v>151</v>
      </c>
      <c r="N64" s="12" t="s">
        <v>35</v>
      </c>
      <c r="O64" s="12"/>
      <c r="P64" s="12">
        <v>3560</v>
      </c>
      <c r="Q64" s="12" t="s">
        <v>465</v>
      </c>
      <c r="R64" s="12"/>
      <c r="S64" s="12"/>
      <c r="T64" s="12"/>
      <c r="U64" s="12"/>
      <c r="V64" s="11"/>
      <c r="W64" s="11"/>
      <c r="X64" s="16" t="s">
        <v>466</v>
      </c>
      <c r="Y64" s="12" t="s">
        <v>60</v>
      </c>
      <c r="Z64" s="12" t="s">
        <v>61</v>
      </c>
      <c r="AA64" s="24" t="s">
        <v>78</v>
      </c>
      <c r="AB64" s="24">
        <v>50000</v>
      </c>
      <c r="AC64" s="6">
        <v>205088</v>
      </c>
      <c r="AD64" s="6" t="s">
        <v>230</v>
      </c>
      <c r="AE64" s="6" t="s">
        <v>93</v>
      </c>
      <c r="AF64" s="12" t="s">
        <v>172</v>
      </c>
      <c r="AG64" s="15"/>
    </row>
    <row r="65" spans="1:33" ht="12.75" x14ac:dyDescent="0.2">
      <c r="A65" s="29">
        <v>45529.901827152702</v>
      </c>
      <c r="B65" s="19" t="s">
        <v>467</v>
      </c>
      <c r="C65" s="19" t="s">
        <v>468</v>
      </c>
      <c r="D65" s="19" t="s">
        <v>52</v>
      </c>
      <c r="E65" s="20" t="s">
        <v>53</v>
      </c>
      <c r="F65" s="20">
        <v>53584723</v>
      </c>
      <c r="G65" s="21">
        <v>41603</v>
      </c>
      <c r="H65" s="20">
        <v>1130061435</v>
      </c>
      <c r="I65" s="20"/>
      <c r="J65" s="20" t="s">
        <v>469</v>
      </c>
      <c r="K65" s="20" t="s">
        <v>55</v>
      </c>
      <c r="L65" s="22" t="s">
        <v>205</v>
      </c>
      <c r="M65" s="19" t="s">
        <v>114</v>
      </c>
      <c r="N65" s="20" t="s">
        <v>35</v>
      </c>
      <c r="O65" s="20"/>
      <c r="P65" s="20">
        <v>3475</v>
      </c>
      <c r="Q65" s="19" t="s">
        <v>470</v>
      </c>
      <c r="R65" s="19"/>
      <c r="S65" s="19"/>
      <c r="T65" s="19"/>
      <c r="U65" s="19"/>
      <c r="V65" s="19"/>
      <c r="W65" s="19"/>
      <c r="X65" s="23" t="s">
        <v>107</v>
      </c>
      <c r="Y65" s="20" t="s">
        <v>77</v>
      </c>
      <c r="Z65" s="20" t="s">
        <v>61</v>
      </c>
      <c r="AA65" s="17" t="s">
        <v>78</v>
      </c>
      <c r="AB65" s="17">
        <v>50000</v>
      </c>
      <c r="AC65" s="6"/>
      <c r="AD65" s="6" t="s">
        <v>230</v>
      </c>
      <c r="AE65" s="6" t="s">
        <v>109</v>
      </c>
      <c r="AF65" s="20"/>
      <c r="AG65" s="22"/>
    </row>
    <row r="66" spans="1:33" ht="12.75" x14ac:dyDescent="0.2">
      <c r="A66" s="18">
        <v>45531.747472430499</v>
      </c>
      <c r="B66" s="19" t="s">
        <v>471</v>
      </c>
      <c r="C66" s="19" t="s">
        <v>472</v>
      </c>
      <c r="D66" s="19" t="s">
        <v>317</v>
      </c>
      <c r="E66" s="20" t="s">
        <v>53</v>
      </c>
      <c r="F66" s="20">
        <v>16977775</v>
      </c>
      <c r="G66" s="31">
        <v>23377</v>
      </c>
      <c r="H66" s="19">
        <v>1141859147</v>
      </c>
      <c r="I66" s="19">
        <v>1145288592</v>
      </c>
      <c r="J66" s="19" t="s">
        <v>473</v>
      </c>
      <c r="K66" s="19" t="s">
        <v>55</v>
      </c>
      <c r="L66" s="22" t="s">
        <v>474</v>
      </c>
      <c r="M66" s="19"/>
      <c r="N66" s="20" t="s">
        <v>75</v>
      </c>
      <c r="O66" s="20"/>
      <c r="P66" s="20">
        <v>31402</v>
      </c>
      <c r="Q66" s="19" t="s">
        <v>475</v>
      </c>
      <c r="R66" s="19" t="s">
        <v>476</v>
      </c>
      <c r="S66" s="19"/>
      <c r="T66" s="19"/>
      <c r="U66" s="19"/>
      <c r="V66" s="19"/>
      <c r="W66" s="19"/>
      <c r="X66" s="23"/>
      <c r="Y66" s="20" t="s">
        <v>60</v>
      </c>
      <c r="Z66" s="20" t="s">
        <v>61</v>
      </c>
      <c r="AA66" s="17" t="s">
        <v>78</v>
      </c>
      <c r="AB66" s="17">
        <v>60000</v>
      </c>
      <c r="AC66" s="6">
        <v>205059</v>
      </c>
      <c r="AD66" s="6" t="s">
        <v>122</v>
      </c>
      <c r="AE66" s="6" t="s">
        <v>80</v>
      </c>
      <c r="AF66" s="20"/>
      <c r="AG66" s="22"/>
    </row>
    <row r="67" spans="1:33" ht="12.75" x14ac:dyDescent="0.2">
      <c r="A67" s="27">
        <v>45532.808051168897</v>
      </c>
      <c r="B67" s="11" t="s">
        <v>477</v>
      </c>
      <c r="C67" s="11" t="s">
        <v>478</v>
      </c>
      <c r="D67" s="11" t="s">
        <v>479</v>
      </c>
      <c r="E67" s="12" t="s">
        <v>53</v>
      </c>
      <c r="F67" s="12">
        <v>28141748</v>
      </c>
      <c r="G67" s="13">
        <v>29480</v>
      </c>
      <c r="H67" s="14">
        <v>1149920550</v>
      </c>
      <c r="I67" s="14"/>
      <c r="J67" s="11" t="s">
        <v>480</v>
      </c>
      <c r="K67" s="11" t="s">
        <v>55</v>
      </c>
      <c r="L67" s="15" t="s">
        <v>481</v>
      </c>
      <c r="M67" s="11" t="s">
        <v>482</v>
      </c>
      <c r="N67" s="12" t="s">
        <v>37</v>
      </c>
      <c r="O67" s="12"/>
      <c r="P67" s="12">
        <v>83</v>
      </c>
      <c r="Q67" s="11"/>
      <c r="R67" s="11">
        <v>83</v>
      </c>
      <c r="S67" s="11"/>
      <c r="T67" s="11"/>
      <c r="U67" s="11"/>
      <c r="V67" s="11"/>
      <c r="W67" s="11"/>
      <c r="X67" s="16" t="s">
        <v>483</v>
      </c>
      <c r="Y67" s="12" t="s">
        <v>77</v>
      </c>
      <c r="Z67" s="12" t="s">
        <v>61</v>
      </c>
      <c r="AA67" s="24" t="s">
        <v>109</v>
      </c>
      <c r="AB67" s="24"/>
      <c r="AC67" s="6"/>
      <c r="AD67" s="6"/>
      <c r="AE67" s="6" t="s">
        <v>80</v>
      </c>
      <c r="AF67" s="12"/>
      <c r="AG67" s="15"/>
    </row>
    <row r="68" spans="1:33" ht="12.75" x14ac:dyDescent="0.2">
      <c r="A68" s="18">
        <v>45533.598066909697</v>
      </c>
      <c r="B68" s="19" t="s">
        <v>437</v>
      </c>
      <c r="C68" s="19" t="s">
        <v>484</v>
      </c>
      <c r="D68" s="19" t="s">
        <v>144</v>
      </c>
      <c r="E68" s="20" t="s">
        <v>53</v>
      </c>
      <c r="F68" s="20">
        <v>51584319</v>
      </c>
      <c r="G68" s="31">
        <v>40857</v>
      </c>
      <c r="H68" s="32">
        <v>1169476129</v>
      </c>
      <c r="I68" s="33">
        <v>1169476129</v>
      </c>
      <c r="J68" s="19" t="s">
        <v>485</v>
      </c>
      <c r="K68" s="19" t="s">
        <v>55</v>
      </c>
      <c r="L68" s="22" t="s">
        <v>97</v>
      </c>
      <c r="M68" s="19" t="s">
        <v>486</v>
      </c>
      <c r="N68" s="20" t="s">
        <v>36</v>
      </c>
      <c r="O68" s="20"/>
      <c r="P68" s="20">
        <v>3801</v>
      </c>
      <c r="Q68" s="19"/>
      <c r="R68" s="19"/>
      <c r="S68" s="19"/>
      <c r="T68" s="19"/>
      <c r="U68" s="19"/>
      <c r="V68" s="19"/>
      <c r="W68" s="19"/>
      <c r="X68" s="23" t="s">
        <v>170</v>
      </c>
      <c r="Y68" s="20" t="s">
        <v>60</v>
      </c>
      <c r="Z68" s="20" t="s">
        <v>61</v>
      </c>
      <c r="AA68" s="17" t="s">
        <v>78</v>
      </c>
      <c r="AB68" s="17">
        <v>50000</v>
      </c>
      <c r="AC68" s="6">
        <v>205082</v>
      </c>
      <c r="AD68" s="6" t="s">
        <v>344</v>
      </c>
      <c r="AE68" s="6" t="s">
        <v>93</v>
      </c>
      <c r="AF68" s="20"/>
      <c r="AG68" s="22"/>
    </row>
    <row r="69" spans="1:33" ht="12.75" x14ac:dyDescent="0.2">
      <c r="A69" s="18">
        <v>45535.626906666599</v>
      </c>
      <c r="B69" s="19" t="s">
        <v>487</v>
      </c>
      <c r="C69" s="19" t="s">
        <v>484</v>
      </c>
      <c r="D69" s="19" t="s">
        <v>163</v>
      </c>
      <c r="E69" s="20" t="s">
        <v>53</v>
      </c>
      <c r="F69" s="20">
        <v>17749448</v>
      </c>
      <c r="G69" s="21">
        <v>23867</v>
      </c>
      <c r="H69" s="20">
        <v>1150041298</v>
      </c>
      <c r="I69" s="20">
        <v>1121939562</v>
      </c>
      <c r="J69" s="20" t="s">
        <v>488</v>
      </c>
      <c r="K69" s="20" t="s">
        <v>55</v>
      </c>
      <c r="L69" s="22" t="s">
        <v>56</v>
      </c>
      <c r="M69" s="19" t="s">
        <v>47</v>
      </c>
      <c r="N69" s="20" t="s">
        <v>39</v>
      </c>
      <c r="O69" s="20"/>
      <c r="P69" s="20">
        <v>184290</v>
      </c>
      <c r="Q69" s="19" t="s">
        <v>489</v>
      </c>
      <c r="R69" s="33"/>
      <c r="S69" s="19"/>
      <c r="T69" s="19"/>
      <c r="U69" s="19"/>
      <c r="V69" s="19"/>
      <c r="W69" s="19"/>
      <c r="X69" s="23" t="s">
        <v>256</v>
      </c>
      <c r="Y69" s="20" t="s">
        <v>60</v>
      </c>
      <c r="Z69" s="20" t="s">
        <v>61</v>
      </c>
      <c r="AA69" s="24" t="s">
        <v>78</v>
      </c>
      <c r="AB69" s="24">
        <v>45000</v>
      </c>
      <c r="AC69" s="6">
        <v>205168</v>
      </c>
      <c r="AD69" s="6" t="s">
        <v>160</v>
      </c>
      <c r="AE69" s="6" t="s">
        <v>80</v>
      </c>
      <c r="AF69" s="20"/>
      <c r="AG69" s="22"/>
    </row>
    <row r="70" spans="1:33" ht="12.75" x14ac:dyDescent="0.2">
      <c r="A70" s="27">
        <v>45538.851877766203</v>
      </c>
      <c r="B70" s="11" t="s">
        <v>490</v>
      </c>
      <c r="C70" s="11" t="s">
        <v>491</v>
      </c>
      <c r="D70" s="11" t="s">
        <v>492</v>
      </c>
      <c r="E70" s="12" t="s">
        <v>53</v>
      </c>
      <c r="F70" s="12">
        <v>53084562</v>
      </c>
      <c r="G70" s="13">
        <v>41330</v>
      </c>
      <c r="H70" s="14" t="s">
        <v>493</v>
      </c>
      <c r="I70" s="14" t="s">
        <v>493</v>
      </c>
      <c r="J70" s="11" t="s">
        <v>494</v>
      </c>
      <c r="K70" s="11" t="s">
        <v>55</v>
      </c>
      <c r="L70" s="15" t="s">
        <v>380</v>
      </c>
      <c r="M70" s="11" t="s">
        <v>151</v>
      </c>
      <c r="N70" s="12" t="s">
        <v>35</v>
      </c>
      <c r="O70" s="12"/>
      <c r="P70" s="12">
        <v>402</v>
      </c>
      <c r="Q70" s="11"/>
      <c r="R70" s="11"/>
      <c r="S70" s="11"/>
      <c r="T70" s="11"/>
      <c r="U70" s="11"/>
      <c r="V70" s="11"/>
      <c r="W70" s="11"/>
      <c r="X70" s="16"/>
      <c r="Y70" s="12" t="s">
        <v>60</v>
      </c>
      <c r="Z70" s="12" t="s">
        <v>61</v>
      </c>
      <c r="AA70" s="24" t="s">
        <v>78</v>
      </c>
      <c r="AB70" s="24">
        <v>50000</v>
      </c>
      <c r="AC70" s="6">
        <v>205425</v>
      </c>
      <c r="AD70" s="6" t="s">
        <v>215</v>
      </c>
      <c r="AE70" s="6" t="s">
        <v>93</v>
      </c>
      <c r="AF70" s="12"/>
      <c r="AG70" s="15"/>
    </row>
    <row r="71" spans="1:33" ht="12.75" x14ac:dyDescent="0.2">
      <c r="A71" s="27">
        <v>45531.651395995301</v>
      </c>
      <c r="B71" s="11" t="s">
        <v>495</v>
      </c>
      <c r="C71" s="11" t="s">
        <v>496</v>
      </c>
      <c r="D71" s="11" t="s">
        <v>163</v>
      </c>
      <c r="E71" s="12" t="s">
        <v>53</v>
      </c>
      <c r="F71" s="12">
        <v>48386142</v>
      </c>
      <c r="G71" s="13">
        <v>39417</v>
      </c>
      <c r="H71" s="14">
        <v>1156395103</v>
      </c>
      <c r="I71" s="14">
        <v>1123929511</v>
      </c>
      <c r="J71" s="11" t="s">
        <v>497</v>
      </c>
      <c r="K71" s="11" t="s">
        <v>66</v>
      </c>
      <c r="L71" s="15" t="s">
        <v>254</v>
      </c>
      <c r="M71" s="11"/>
      <c r="N71" s="12" t="s">
        <v>45</v>
      </c>
      <c r="O71" s="12" t="s">
        <v>342</v>
      </c>
      <c r="P71" s="12">
        <v>7</v>
      </c>
      <c r="Q71" s="11" t="s">
        <v>498</v>
      </c>
      <c r="R71" s="11" t="s">
        <v>499</v>
      </c>
      <c r="S71" s="11" t="s">
        <v>500</v>
      </c>
      <c r="T71" s="11" t="s">
        <v>501</v>
      </c>
      <c r="U71" s="11"/>
      <c r="V71" s="11"/>
      <c r="W71" s="11"/>
      <c r="X71" s="16" t="s">
        <v>342</v>
      </c>
      <c r="Y71" s="12" t="s">
        <v>77</v>
      </c>
      <c r="Z71" s="12" t="s">
        <v>61</v>
      </c>
      <c r="AA71" s="17" t="s">
        <v>78</v>
      </c>
      <c r="AB71" s="17">
        <v>60000</v>
      </c>
      <c r="AC71" s="6">
        <v>205416</v>
      </c>
      <c r="AD71" s="6" t="s">
        <v>215</v>
      </c>
      <c r="AE71" s="6"/>
      <c r="AF71" s="12" t="s">
        <v>60</v>
      </c>
      <c r="AG71" s="15"/>
    </row>
    <row r="72" spans="1:33" ht="12.75" x14ac:dyDescent="0.2">
      <c r="A72" s="27">
        <v>45526.416320983801</v>
      </c>
      <c r="B72" s="11" t="s">
        <v>502</v>
      </c>
      <c r="C72" s="11" t="s">
        <v>503</v>
      </c>
      <c r="D72" s="11" t="s">
        <v>504</v>
      </c>
      <c r="E72" s="12" t="s">
        <v>53</v>
      </c>
      <c r="F72" s="12">
        <v>29898026</v>
      </c>
      <c r="G72" s="13">
        <v>30391</v>
      </c>
      <c r="H72" s="14">
        <v>2920309841</v>
      </c>
      <c r="I72" s="34"/>
      <c r="J72" s="11" t="s">
        <v>505</v>
      </c>
      <c r="K72" s="11" t="s">
        <v>55</v>
      </c>
      <c r="L72" s="15" t="s">
        <v>506</v>
      </c>
      <c r="M72" s="11" t="s">
        <v>507</v>
      </c>
      <c r="N72" s="12" t="s">
        <v>128</v>
      </c>
      <c r="O72" s="12"/>
      <c r="P72" s="12">
        <v>269</v>
      </c>
      <c r="Q72" s="11" t="s">
        <v>508</v>
      </c>
      <c r="R72" s="11" t="s">
        <v>509</v>
      </c>
      <c r="S72" s="11"/>
      <c r="T72" s="11"/>
      <c r="U72" s="11"/>
      <c r="V72" s="11"/>
      <c r="W72" s="11"/>
      <c r="X72" s="16"/>
      <c r="Y72" s="12" t="s">
        <v>60</v>
      </c>
      <c r="Z72" s="12" t="s">
        <v>61</v>
      </c>
      <c r="AA72" s="24" t="s">
        <v>78</v>
      </c>
      <c r="AB72" s="24">
        <v>51000</v>
      </c>
      <c r="AC72" s="6">
        <v>205038</v>
      </c>
      <c r="AD72" s="6" t="s">
        <v>171</v>
      </c>
      <c r="AE72" s="6" t="s">
        <v>80</v>
      </c>
      <c r="AF72" s="12" t="s">
        <v>60</v>
      </c>
      <c r="AG72" s="15"/>
    </row>
    <row r="73" spans="1:33" ht="12.75" x14ac:dyDescent="0.2">
      <c r="A73" s="35">
        <v>45538.415544907402</v>
      </c>
      <c r="B73" s="36" t="s">
        <v>510</v>
      </c>
      <c r="C73" s="36" t="s">
        <v>511</v>
      </c>
      <c r="D73" s="36" t="s">
        <v>512</v>
      </c>
      <c r="E73" s="6" t="s">
        <v>53</v>
      </c>
      <c r="F73" s="6">
        <v>33850814</v>
      </c>
      <c r="G73" s="37">
        <v>32299</v>
      </c>
      <c r="H73" s="38">
        <v>2215343741</v>
      </c>
      <c r="I73" s="39">
        <v>2215411548</v>
      </c>
      <c r="J73" s="38" t="s">
        <v>513</v>
      </c>
      <c r="K73" s="38" t="s">
        <v>55</v>
      </c>
      <c r="L73" s="36" t="s">
        <v>514</v>
      </c>
      <c r="M73" s="38" t="s">
        <v>47</v>
      </c>
      <c r="N73" s="6" t="s">
        <v>39</v>
      </c>
      <c r="O73" s="6"/>
      <c r="P73" s="6" t="s">
        <v>515</v>
      </c>
      <c r="Q73" s="38" t="s">
        <v>516</v>
      </c>
      <c r="R73" s="38"/>
      <c r="S73" s="38"/>
      <c r="T73" s="38"/>
      <c r="U73" s="38"/>
      <c r="V73" s="38"/>
      <c r="W73" s="38"/>
      <c r="X73" s="40"/>
      <c r="Y73" s="6" t="s">
        <v>60</v>
      </c>
      <c r="Z73" s="6" t="s">
        <v>61</v>
      </c>
      <c r="AA73" s="41" t="s">
        <v>517</v>
      </c>
      <c r="AB73" s="41"/>
      <c r="AC73" s="6"/>
      <c r="AD73" s="6"/>
      <c r="AE73" s="6" t="s">
        <v>80</v>
      </c>
      <c r="AF73" s="6"/>
      <c r="AG73" s="36"/>
    </row>
    <row r="74" spans="1:33" ht="12.75" x14ac:dyDescent="0.2">
      <c r="A74" s="35">
        <v>45534.3597876157</v>
      </c>
      <c r="B74" s="36" t="s">
        <v>518</v>
      </c>
      <c r="C74" s="36" t="s">
        <v>519</v>
      </c>
      <c r="D74" s="36" t="s">
        <v>520</v>
      </c>
      <c r="E74" s="6" t="s">
        <v>53</v>
      </c>
      <c r="F74" s="6">
        <v>53204460</v>
      </c>
      <c r="G74" s="37">
        <v>41418</v>
      </c>
      <c r="H74" s="38">
        <v>1159965995</v>
      </c>
      <c r="I74" s="39">
        <v>1159965995</v>
      </c>
      <c r="J74" s="38" t="s">
        <v>521</v>
      </c>
      <c r="K74" s="38" t="s">
        <v>66</v>
      </c>
      <c r="L74" s="36" t="s">
        <v>106</v>
      </c>
      <c r="M74" s="38" t="s">
        <v>66</v>
      </c>
      <c r="N74" s="6" t="s">
        <v>35</v>
      </c>
      <c r="O74" s="6"/>
      <c r="P74" s="6">
        <v>3040</v>
      </c>
      <c r="Q74" s="38" t="s">
        <v>522</v>
      </c>
      <c r="R74" s="38"/>
      <c r="S74" s="38"/>
      <c r="T74" s="38"/>
      <c r="U74" s="38"/>
      <c r="V74" s="38"/>
      <c r="W74" s="38"/>
      <c r="X74" s="40">
        <v>61132626303</v>
      </c>
      <c r="Y74" s="6" t="s">
        <v>77</v>
      </c>
      <c r="Z74" s="6" t="s">
        <v>61</v>
      </c>
      <c r="AA74" s="41" t="s">
        <v>78</v>
      </c>
      <c r="AB74" s="41">
        <v>50000</v>
      </c>
      <c r="AC74" s="6">
        <v>205093</v>
      </c>
      <c r="AD74" s="6" t="s">
        <v>230</v>
      </c>
      <c r="AE74" s="6" t="s">
        <v>93</v>
      </c>
      <c r="AF74" s="6"/>
      <c r="AG74" s="36"/>
    </row>
    <row r="75" spans="1:33" ht="12.75" x14ac:dyDescent="0.2">
      <c r="A75" s="35">
        <v>45535.873496793902</v>
      </c>
      <c r="B75" s="36" t="s">
        <v>523</v>
      </c>
      <c r="C75" s="36" t="s">
        <v>524</v>
      </c>
      <c r="D75" s="36" t="s">
        <v>525</v>
      </c>
      <c r="E75" s="6" t="s">
        <v>526</v>
      </c>
      <c r="F75" s="6">
        <v>59054813</v>
      </c>
      <c r="G75" s="37">
        <v>40638</v>
      </c>
      <c r="H75" s="38" t="s">
        <v>527</v>
      </c>
      <c r="I75" s="38" t="s">
        <v>527</v>
      </c>
      <c r="J75" s="38" t="s">
        <v>528</v>
      </c>
      <c r="K75" s="38" t="s">
        <v>66</v>
      </c>
      <c r="L75" s="36" t="s">
        <v>529</v>
      </c>
      <c r="M75" s="38" t="s">
        <v>151</v>
      </c>
      <c r="N75" s="6" t="s">
        <v>36</v>
      </c>
      <c r="O75" s="6"/>
      <c r="P75" s="6" t="s">
        <v>529</v>
      </c>
      <c r="Q75" s="38"/>
      <c r="R75" s="38"/>
      <c r="S75" s="38"/>
      <c r="T75" s="38"/>
      <c r="U75" s="38"/>
      <c r="V75" s="38"/>
      <c r="W75" s="38"/>
      <c r="X75" s="40"/>
      <c r="Y75" s="6" t="s">
        <v>60</v>
      </c>
      <c r="Z75" s="6" t="s">
        <v>61</v>
      </c>
      <c r="AA75" s="41" t="s">
        <v>78</v>
      </c>
      <c r="AB75" s="41">
        <v>42500</v>
      </c>
      <c r="AC75" s="6">
        <v>205391</v>
      </c>
      <c r="AD75" s="6" t="s">
        <v>208</v>
      </c>
      <c r="AE75" s="6" t="s">
        <v>109</v>
      </c>
      <c r="AF75" s="6" t="s">
        <v>172</v>
      </c>
      <c r="AG75" s="36"/>
    </row>
    <row r="76" spans="1:33" ht="12.75" x14ac:dyDescent="0.2">
      <c r="A76" s="35">
        <v>45535.737996955999</v>
      </c>
      <c r="B76" s="36" t="s">
        <v>530</v>
      </c>
      <c r="C76" s="36" t="s">
        <v>531</v>
      </c>
      <c r="D76" s="36" t="s">
        <v>532</v>
      </c>
      <c r="E76" s="6" t="s">
        <v>53</v>
      </c>
      <c r="F76" s="6">
        <v>52192618</v>
      </c>
      <c r="G76" s="37">
        <v>40970</v>
      </c>
      <c r="H76" s="38">
        <v>3487314537</v>
      </c>
      <c r="I76" s="38">
        <v>3487314537</v>
      </c>
      <c r="J76" s="38" t="s">
        <v>533</v>
      </c>
      <c r="K76" s="38" t="s">
        <v>55</v>
      </c>
      <c r="L76" s="36" t="s">
        <v>380</v>
      </c>
      <c r="M76" s="38" t="s">
        <v>151</v>
      </c>
      <c r="N76" s="6" t="s">
        <v>36</v>
      </c>
      <c r="O76" s="6"/>
      <c r="P76" s="6">
        <v>3819</v>
      </c>
      <c r="Q76" s="38"/>
      <c r="R76" s="38"/>
      <c r="S76" s="38"/>
      <c r="T76" s="38"/>
      <c r="U76" s="38"/>
      <c r="V76" s="38"/>
      <c r="W76" s="38"/>
      <c r="X76" s="40" t="s">
        <v>534</v>
      </c>
      <c r="Y76" s="6" t="s">
        <v>60</v>
      </c>
      <c r="Z76" s="6" t="s">
        <v>61</v>
      </c>
      <c r="AA76" s="41" t="s">
        <v>78</v>
      </c>
      <c r="AB76" s="41">
        <v>50000</v>
      </c>
      <c r="AC76" s="6">
        <v>205411</v>
      </c>
      <c r="AD76" s="6" t="s">
        <v>208</v>
      </c>
      <c r="AE76" s="6" t="s">
        <v>93</v>
      </c>
      <c r="AF76" s="6"/>
      <c r="AG76" s="36"/>
    </row>
    <row r="77" spans="1:33" ht="12.75" x14ac:dyDescent="0.2">
      <c r="A77" s="35">
        <v>45539.633898402702</v>
      </c>
      <c r="B77" s="36" t="s">
        <v>535</v>
      </c>
      <c r="C77" s="36" t="s">
        <v>536</v>
      </c>
      <c r="D77" s="36" t="s">
        <v>163</v>
      </c>
      <c r="E77" s="38" t="s">
        <v>53</v>
      </c>
      <c r="F77" s="6"/>
      <c r="G77" s="37">
        <v>23430</v>
      </c>
      <c r="H77" s="38">
        <v>1168285009</v>
      </c>
      <c r="I77" s="38"/>
      <c r="J77" s="38" t="s">
        <v>537</v>
      </c>
      <c r="K77" s="38" t="s">
        <v>55</v>
      </c>
      <c r="L77" s="36" t="s">
        <v>106</v>
      </c>
      <c r="M77" s="38"/>
      <c r="N77" s="6" t="s">
        <v>44</v>
      </c>
      <c r="O77" s="6" t="s">
        <v>538</v>
      </c>
      <c r="P77" s="6" t="s">
        <v>539</v>
      </c>
      <c r="Q77" s="38"/>
      <c r="R77" s="38" t="s">
        <v>540</v>
      </c>
      <c r="S77" s="38"/>
      <c r="T77" s="38" t="s">
        <v>541</v>
      </c>
      <c r="U77" s="38" t="s">
        <v>542</v>
      </c>
      <c r="V77" s="38"/>
      <c r="W77" s="38"/>
      <c r="X77" s="40" t="s">
        <v>107</v>
      </c>
      <c r="Y77" s="6" t="s">
        <v>77</v>
      </c>
      <c r="Z77" s="6" t="s">
        <v>61</v>
      </c>
      <c r="AA77" s="41" t="s">
        <v>78</v>
      </c>
      <c r="AB77" s="41">
        <v>80000</v>
      </c>
      <c r="AC77" s="6">
        <v>205501</v>
      </c>
      <c r="AD77" s="6" t="s">
        <v>191</v>
      </c>
      <c r="AE77" s="6" t="s">
        <v>80</v>
      </c>
      <c r="AF77" s="6"/>
      <c r="AG77" s="36"/>
    </row>
    <row r="78" spans="1:33" ht="12.75" x14ac:dyDescent="0.2">
      <c r="A78" s="27">
        <v>45535.732401770802</v>
      </c>
      <c r="B78" s="11" t="s">
        <v>543</v>
      </c>
      <c r="C78" s="11" t="s">
        <v>544</v>
      </c>
      <c r="D78" s="11" t="s">
        <v>545</v>
      </c>
      <c r="E78" s="12" t="s">
        <v>53</v>
      </c>
      <c r="F78" s="12">
        <v>52764604</v>
      </c>
      <c r="G78" s="28">
        <v>41190</v>
      </c>
      <c r="H78" s="12">
        <v>1136972482</v>
      </c>
      <c r="I78" s="12">
        <v>1150246852</v>
      </c>
      <c r="J78" s="12" t="s">
        <v>546</v>
      </c>
      <c r="K78" s="12" t="s">
        <v>55</v>
      </c>
      <c r="L78" s="15" t="s">
        <v>547</v>
      </c>
      <c r="M78" s="11"/>
      <c r="N78" s="12" t="s">
        <v>36</v>
      </c>
      <c r="O78" s="12"/>
      <c r="P78" s="12">
        <v>3090</v>
      </c>
      <c r="Q78" s="12"/>
      <c r="R78" s="12"/>
      <c r="S78" s="12"/>
      <c r="T78" s="12"/>
      <c r="U78" s="12"/>
      <c r="V78" s="11"/>
      <c r="W78" s="11"/>
      <c r="X78" s="16" t="s">
        <v>548</v>
      </c>
      <c r="Y78" s="12" t="s">
        <v>60</v>
      </c>
      <c r="Z78" s="12" t="s">
        <v>61</v>
      </c>
      <c r="AA78" s="17" t="s">
        <v>78</v>
      </c>
      <c r="AB78" s="17">
        <v>50000</v>
      </c>
      <c r="AC78" s="6">
        <v>205409</v>
      </c>
      <c r="AD78" s="6" t="s">
        <v>208</v>
      </c>
      <c r="AE78" s="6" t="s">
        <v>93</v>
      </c>
      <c r="AF78" s="12" t="s">
        <v>172</v>
      </c>
      <c r="AG78" s="15"/>
    </row>
    <row r="79" spans="1:33" ht="12.75" x14ac:dyDescent="0.2">
      <c r="A79" s="27">
        <v>45531.7845023958</v>
      </c>
      <c r="B79" s="11" t="s">
        <v>549</v>
      </c>
      <c r="C79" s="11" t="s">
        <v>550</v>
      </c>
      <c r="D79" s="11" t="s">
        <v>551</v>
      </c>
      <c r="E79" s="12" t="s">
        <v>53</v>
      </c>
      <c r="F79" s="12">
        <v>48094863</v>
      </c>
      <c r="G79" s="28">
        <v>39203</v>
      </c>
      <c r="H79" s="12">
        <v>2213041655</v>
      </c>
      <c r="I79" s="30">
        <v>2214635268</v>
      </c>
      <c r="J79" s="12" t="s">
        <v>552</v>
      </c>
      <c r="K79" s="12" t="s">
        <v>66</v>
      </c>
      <c r="L79" s="15" t="s">
        <v>225</v>
      </c>
      <c r="M79" s="11" t="s">
        <v>66</v>
      </c>
      <c r="N79" s="12" t="s">
        <v>38</v>
      </c>
      <c r="O79" s="12"/>
      <c r="P79" s="12">
        <v>195348</v>
      </c>
      <c r="Q79" s="12"/>
      <c r="R79" s="12"/>
      <c r="S79" s="12"/>
      <c r="T79" s="12"/>
      <c r="U79" s="12"/>
      <c r="V79" s="11"/>
      <c r="W79" s="11"/>
      <c r="X79" s="16" t="s">
        <v>220</v>
      </c>
      <c r="Y79" s="12" t="s">
        <v>77</v>
      </c>
      <c r="Z79" s="12" t="s">
        <v>61</v>
      </c>
      <c r="AA79" s="24" t="s">
        <v>553</v>
      </c>
      <c r="AB79" s="24">
        <v>40000</v>
      </c>
      <c r="AC79" s="6">
        <v>205069</v>
      </c>
      <c r="AD79" s="6" t="s">
        <v>122</v>
      </c>
      <c r="AE79" s="6" t="s">
        <v>93</v>
      </c>
      <c r="AF79" s="12" t="s">
        <v>554</v>
      </c>
      <c r="AG79" s="15"/>
    </row>
    <row r="80" spans="1:33" ht="12.75" x14ac:dyDescent="0.2">
      <c r="A80" s="18">
        <v>45531.4447735879</v>
      </c>
      <c r="B80" s="19" t="s">
        <v>555</v>
      </c>
      <c r="C80" s="19" t="s">
        <v>556</v>
      </c>
      <c r="D80" s="19" t="s">
        <v>52</v>
      </c>
      <c r="E80" s="20" t="s">
        <v>53</v>
      </c>
      <c r="F80" s="20">
        <v>52762420</v>
      </c>
      <c r="G80" s="21">
        <v>41207</v>
      </c>
      <c r="H80" s="20">
        <v>1154284469</v>
      </c>
      <c r="I80" s="20">
        <v>1161298429</v>
      </c>
      <c r="J80" s="20" t="s">
        <v>557</v>
      </c>
      <c r="K80" s="20" t="s">
        <v>66</v>
      </c>
      <c r="L80" s="22" t="s">
        <v>558</v>
      </c>
      <c r="M80" s="19" t="s">
        <v>66</v>
      </c>
      <c r="N80" s="20" t="s">
        <v>36</v>
      </c>
      <c r="O80" s="20"/>
      <c r="P80" s="20">
        <v>4026</v>
      </c>
      <c r="Q80" s="19" t="s">
        <v>559</v>
      </c>
      <c r="R80" s="33"/>
      <c r="S80" s="19"/>
      <c r="T80" s="19"/>
      <c r="U80" s="19"/>
      <c r="V80" s="19"/>
      <c r="W80" s="19"/>
      <c r="X80" s="23">
        <v>6123142703</v>
      </c>
      <c r="Y80" s="20" t="s">
        <v>60</v>
      </c>
      <c r="Z80" s="20" t="s">
        <v>61</v>
      </c>
      <c r="AA80" s="24" t="s">
        <v>78</v>
      </c>
      <c r="AB80" s="24">
        <v>50000</v>
      </c>
      <c r="AC80" s="6">
        <v>205056</v>
      </c>
      <c r="AD80" s="6" t="s">
        <v>122</v>
      </c>
      <c r="AE80" s="6" t="s">
        <v>93</v>
      </c>
      <c r="AF80" s="20"/>
      <c r="AG80" s="22"/>
    </row>
    <row r="81" spans="1:33" ht="12.75" x14ac:dyDescent="0.2">
      <c r="A81" s="27">
        <v>45535.557408067099</v>
      </c>
      <c r="B81" s="11" t="s">
        <v>437</v>
      </c>
      <c r="C81" s="11" t="s">
        <v>560</v>
      </c>
      <c r="D81" s="11" t="s">
        <v>561</v>
      </c>
      <c r="E81" s="12" t="s">
        <v>53</v>
      </c>
      <c r="F81" s="12">
        <v>51104355</v>
      </c>
      <c r="G81" s="28">
        <v>40813</v>
      </c>
      <c r="H81" s="12">
        <v>2804567157</v>
      </c>
      <c r="I81" s="12">
        <v>2804567157</v>
      </c>
      <c r="J81" s="12" t="s">
        <v>562</v>
      </c>
      <c r="K81" s="12" t="s">
        <v>55</v>
      </c>
      <c r="L81" s="15" t="s">
        <v>409</v>
      </c>
      <c r="M81" s="11" t="s">
        <v>151</v>
      </c>
      <c r="N81" s="12" t="s">
        <v>36</v>
      </c>
      <c r="O81" s="12"/>
      <c r="P81" s="12">
        <v>3766</v>
      </c>
      <c r="Q81" s="12" t="s">
        <v>563</v>
      </c>
      <c r="R81" s="12"/>
      <c r="S81" s="12"/>
      <c r="T81" s="12"/>
      <c r="U81" s="12"/>
      <c r="V81" s="11"/>
      <c r="W81" s="11"/>
      <c r="X81" s="16" t="s">
        <v>564</v>
      </c>
      <c r="Y81" s="12" t="s">
        <v>60</v>
      </c>
      <c r="Z81" s="12" t="s">
        <v>61</v>
      </c>
      <c r="AA81" s="24" t="s">
        <v>78</v>
      </c>
      <c r="AB81" s="24">
        <v>42500</v>
      </c>
      <c r="AC81" s="6">
        <v>205153</v>
      </c>
      <c r="AD81" s="6" t="s">
        <v>160</v>
      </c>
      <c r="AE81" s="6" t="s">
        <v>93</v>
      </c>
      <c r="AF81" s="12"/>
      <c r="AG81" s="15"/>
    </row>
    <row r="82" spans="1:33" ht="12.75" x14ac:dyDescent="0.2">
      <c r="A82" s="18">
        <v>45535.6785269791</v>
      </c>
      <c r="B82" s="19" t="s">
        <v>565</v>
      </c>
      <c r="C82" s="19" t="s">
        <v>566</v>
      </c>
      <c r="D82" s="19" t="s">
        <v>354</v>
      </c>
      <c r="E82" s="20" t="s">
        <v>53</v>
      </c>
      <c r="F82" s="20">
        <v>46269301</v>
      </c>
      <c r="G82" s="31">
        <v>38303</v>
      </c>
      <c r="H82" s="19">
        <v>92214976531</v>
      </c>
      <c r="I82" s="19">
        <v>92214976531</v>
      </c>
      <c r="J82" s="19" t="s">
        <v>567</v>
      </c>
      <c r="K82" s="19" t="s">
        <v>66</v>
      </c>
      <c r="L82" s="22" t="s">
        <v>225</v>
      </c>
      <c r="M82" s="19" t="s">
        <v>66</v>
      </c>
      <c r="N82" s="20" t="s">
        <v>38</v>
      </c>
      <c r="O82" s="20"/>
      <c r="P82" s="20">
        <v>195396</v>
      </c>
      <c r="Q82" s="19"/>
      <c r="R82" s="19"/>
      <c r="S82" s="19"/>
      <c r="T82" s="19"/>
      <c r="U82" s="19"/>
      <c r="V82" s="19"/>
      <c r="W82" s="19"/>
      <c r="X82" s="23">
        <v>2217367204</v>
      </c>
      <c r="Y82" s="20" t="s">
        <v>77</v>
      </c>
      <c r="Z82" s="20" t="s">
        <v>61</v>
      </c>
      <c r="AA82" s="17" t="s">
        <v>78</v>
      </c>
      <c r="AB82" s="17">
        <v>45000</v>
      </c>
      <c r="AC82" s="6" t="s">
        <v>568</v>
      </c>
      <c r="AD82" s="6" t="s">
        <v>160</v>
      </c>
      <c r="AE82" s="6" t="s">
        <v>80</v>
      </c>
      <c r="AF82" s="20"/>
      <c r="AG82" s="22"/>
    </row>
    <row r="83" spans="1:33" ht="12.75" x14ac:dyDescent="0.2">
      <c r="A83" s="18">
        <v>45536.359248993002</v>
      </c>
      <c r="B83" s="19" t="s">
        <v>345</v>
      </c>
      <c r="C83" s="19" t="s">
        <v>569</v>
      </c>
      <c r="D83" s="19" t="s">
        <v>148</v>
      </c>
      <c r="E83" s="20" t="s">
        <v>53</v>
      </c>
      <c r="F83" s="20">
        <v>50240962</v>
      </c>
      <c r="G83" s="21">
        <v>40257</v>
      </c>
      <c r="H83" s="20">
        <v>3415694188</v>
      </c>
      <c r="I83" s="42">
        <v>3415694188</v>
      </c>
      <c r="J83" s="20" t="s">
        <v>570</v>
      </c>
      <c r="K83" s="20" t="s">
        <v>66</v>
      </c>
      <c r="L83" s="22" t="s">
        <v>150</v>
      </c>
      <c r="M83" s="19" t="s">
        <v>151</v>
      </c>
      <c r="N83" s="20" t="s">
        <v>36</v>
      </c>
      <c r="O83" s="20" t="s">
        <v>571</v>
      </c>
      <c r="P83" s="20">
        <v>3984</v>
      </c>
      <c r="Q83" s="19">
        <v>3984</v>
      </c>
      <c r="R83" s="19"/>
      <c r="S83" s="19"/>
      <c r="T83" s="19"/>
      <c r="U83" s="19"/>
      <c r="V83" s="19"/>
      <c r="W83" s="19"/>
      <c r="X83" s="23" t="s">
        <v>572</v>
      </c>
      <c r="Y83" s="20" t="s">
        <v>77</v>
      </c>
      <c r="Z83" s="20" t="s">
        <v>61</v>
      </c>
      <c r="AA83" s="17" t="s">
        <v>78</v>
      </c>
      <c r="AB83" s="17">
        <v>70000</v>
      </c>
      <c r="AC83" s="6">
        <v>205335</v>
      </c>
      <c r="AD83" s="6" t="s">
        <v>573</v>
      </c>
      <c r="AE83" s="6" t="s">
        <v>109</v>
      </c>
      <c r="AF83" s="20"/>
      <c r="AG83" s="22"/>
    </row>
    <row r="84" spans="1:33" ht="12.75" x14ac:dyDescent="0.2">
      <c r="A84" s="35">
        <v>45536.356720948999</v>
      </c>
      <c r="B84" s="36" t="s">
        <v>574</v>
      </c>
      <c r="C84" s="36" t="s">
        <v>575</v>
      </c>
      <c r="D84" s="36" t="s">
        <v>148</v>
      </c>
      <c r="E84" s="6" t="s">
        <v>53</v>
      </c>
      <c r="F84" s="6">
        <v>52366183</v>
      </c>
      <c r="G84" s="37">
        <v>40963</v>
      </c>
      <c r="H84" s="38">
        <v>3415694188</v>
      </c>
      <c r="I84" s="39">
        <v>3415694188</v>
      </c>
      <c r="J84" s="38" t="s">
        <v>570</v>
      </c>
      <c r="K84" s="38" t="s">
        <v>55</v>
      </c>
      <c r="L84" s="36" t="s">
        <v>150</v>
      </c>
      <c r="M84" s="38" t="s">
        <v>151</v>
      </c>
      <c r="N84" s="6" t="s">
        <v>36</v>
      </c>
      <c r="O84" s="6" t="s">
        <v>571</v>
      </c>
      <c r="P84" s="6">
        <v>3996</v>
      </c>
      <c r="Q84" s="38">
        <v>3996</v>
      </c>
      <c r="R84" s="38"/>
      <c r="S84" s="38"/>
      <c r="T84" s="38"/>
      <c r="U84" s="38"/>
      <c r="V84" s="38"/>
      <c r="W84" s="38"/>
      <c r="X84" s="40" t="s">
        <v>576</v>
      </c>
      <c r="Y84" s="6" t="s">
        <v>77</v>
      </c>
      <c r="Z84" s="6" t="s">
        <v>61</v>
      </c>
      <c r="AA84" s="41" t="s">
        <v>78</v>
      </c>
      <c r="AB84" s="41">
        <v>70000</v>
      </c>
      <c r="AC84" s="6">
        <v>205335</v>
      </c>
      <c r="AD84" s="6" t="s">
        <v>573</v>
      </c>
      <c r="AE84" s="6" t="s">
        <v>109</v>
      </c>
      <c r="AF84" s="6"/>
      <c r="AG84" s="36"/>
    </row>
    <row r="85" spans="1:33" ht="12.75" x14ac:dyDescent="0.2">
      <c r="A85" s="27">
        <v>45536.713962430498</v>
      </c>
      <c r="B85" s="11" t="s">
        <v>577</v>
      </c>
      <c r="C85" s="11" t="s">
        <v>578</v>
      </c>
      <c r="D85" s="11" t="s">
        <v>317</v>
      </c>
      <c r="E85" s="12" t="s">
        <v>53</v>
      </c>
      <c r="F85" s="12">
        <v>26194526</v>
      </c>
      <c r="G85" s="13">
        <v>28349</v>
      </c>
      <c r="H85" s="14">
        <v>1151214394</v>
      </c>
      <c r="I85" s="34"/>
      <c r="J85" s="11" t="s">
        <v>579</v>
      </c>
      <c r="K85" s="11" t="s">
        <v>55</v>
      </c>
      <c r="L85" s="15" t="s">
        <v>580</v>
      </c>
      <c r="M85" s="11" t="s">
        <v>581</v>
      </c>
      <c r="N85" s="12" t="s">
        <v>44</v>
      </c>
      <c r="O85" s="12">
        <v>41</v>
      </c>
      <c r="P85" s="12">
        <v>1552</v>
      </c>
      <c r="Q85" s="11" t="s">
        <v>582</v>
      </c>
      <c r="R85" s="11" t="s">
        <v>583</v>
      </c>
      <c r="S85" s="11" t="s">
        <v>584</v>
      </c>
      <c r="T85" s="11" t="s">
        <v>585</v>
      </c>
      <c r="U85" s="11"/>
      <c r="V85" s="11"/>
      <c r="W85" s="11"/>
      <c r="X85" s="16"/>
      <c r="Y85" s="12" t="s">
        <v>77</v>
      </c>
      <c r="Z85" s="12" t="s">
        <v>61</v>
      </c>
      <c r="AA85" s="24" t="s">
        <v>78</v>
      </c>
      <c r="AB85" s="24">
        <v>80000</v>
      </c>
      <c r="AC85" s="6">
        <v>205406</v>
      </c>
      <c r="AD85" s="6" t="s">
        <v>208</v>
      </c>
      <c r="AE85" s="6" t="s">
        <v>80</v>
      </c>
      <c r="AF85" s="12" t="s">
        <v>60</v>
      </c>
      <c r="AG85" s="15"/>
    </row>
    <row r="86" spans="1:33" ht="12.75" x14ac:dyDescent="0.2">
      <c r="A86" s="18">
        <v>45531.788930833303</v>
      </c>
      <c r="B86" s="19" t="s">
        <v>586</v>
      </c>
      <c r="C86" s="19" t="s">
        <v>587</v>
      </c>
      <c r="D86" s="19" t="s">
        <v>588</v>
      </c>
      <c r="E86" s="20" t="s">
        <v>53</v>
      </c>
      <c r="F86" s="20">
        <v>52440140</v>
      </c>
      <c r="G86" s="31">
        <v>41015</v>
      </c>
      <c r="H86" s="19">
        <v>1161681234</v>
      </c>
      <c r="I86" s="19">
        <v>1131710227</v>
      </c>
      <c r="J86" s="19" t="s">
        <v>589</v>
      </c>
      <c r="K86" s="19" t="s">
        <v>66</v>
      </c>
      <c r="L86" s="22" t="s">
        <v>97</v>
      </c>
      <c r="M86" s="19" t="s">
        <v>66</v>
      </c>
      <c r="N86" s="20" t="s">
        <v>35</v>
      </c>
      <c r="O86" s="20"/>
      <c r="P86" s="20">
        <v>3625</v>
      </c>
      <c r="Q86" s="19" t="s">
        <v>590</v>
      </c>
      <c r="R86" s="19" t="s">
        <v>591</v>
      </c>
      <c r="S86" s="19"/>
      <c r="T86" s="19"/>
      <c r="U86" s="19"/>
      <c r="V86" s="19"/>
      <c r="W86" s="19"/>
      <c r="X86" s="23">
        <v>61407799002</v>
      </c>
      <c r="Y86" s="20" t="s">
        <v>60</v>
      </c>
      <c r="Z86" s="20" t="s">
        <v>61</v>
      </c>
      <c r="AA86" s="17" t="s">
        <v>78</v>
      </c>
      <c r="AB86" s="17">
        <v>50000</v>
      </c>
      <c r="AC86" s="6">
        <v>205618</v>
      </c>
      <c r="AD86" s="6" t="s">
        <v>92</v>
      </c>
      <c r="AE86" s="6" t="s">
        <v>93</v>
      </c>
      <c r="AF86" s="20"/>
      <c r="AG86" s="22"/>
    </row>
    <row r="87" spans="1:33" ht="12.75" x14ac:dyDescent="0.2">
      <c r="A87" s="27">
        <v>45535.446962986098</v>
      </c>
      <c r="B87" s="11" t="s">
        <v>592</v>
      </c>
      <c r="C87" s="11" t="s">
        <v>593</v>
      </c>
      <c r="D87" s="11" t="s">
        <v>52</v>
      </c>
      <c r="E87" s="12" t="s">
        <v>53</v>
      </c>
      <c r="F87" s="12">
        <v>49961664</v>
      </c>
      <c r="G87" s="28">
        <v>40198</v>
      </c>
      <c r="H87" s="12">
        <v>1156549521</v>
      </c>
      <c r="I87" s="12">
        <v>1156549521</v>
      </c>
      <c r="J87" s="12" t="s">
        <v>594</v>
      </c>
      <c r="K87" s="12" t="s">
        <v>55</v>
      </c>
      <c r="L87" s="15" t="s">
        <v>172</v>
      </c>
      <c r="M87" s="11"/>
      <c r="N87" s="12" t="s">
        <v>36</v>
      </c>
      <c r="O87" s="12"/>
      <c r="P87" s="12">
        <v>3712</v>
      </c>
      <c r="Q87" s="12"/>
      <c r="R87" s="12"/>
      <c r="S87" s="12"/>
      <c r="T87" s="12"/>
      <c r="U87" s="12"/>
      <c r="V87" s="11"/>
      <c r="W87" s="11"/>
      <c r="X87" s="16">
        <v>61354126904</v>
      </c>
      <c r="Y87" s="12" t="s">
        <v>77</v>
      </c>
      <c r="Z87" s="12" t="s">
        <v>61</v>
      </c>
      <c r="AA87" s="24" t="s">
        <v>78</v>
      </c>
      <c r="AB87" s="24">
        <v>60000</v>
      </c>
      <c r="AC87" s="6">
        <v>205167</v>
      </c>
      <c r="AD87" s="6" t="s">
        <v>160</v>
      </c>
      <c r="AE87" s="6" t="s">
        <v>93</v>
      </c>
      <c r="AF87" s="12" t="s">
        <v>172</v>
      </c>
      <c r="AG87" s="15"/>
    </row>
    <row r="88" spans="1:33" ht="12.75" x14ac:dyDescent="0.2">
      <c r="A88" s="27">
        <v>45535.922347407402</v>
      </c>
      <c r="B88" s="11" t="s">
        <v>595</v>
      </c>
      <c r="C88" s="11" t="s">
        <v>596</v>
      </c>
      <c r="D88" s="11" t="s">
        <v>597</v>
      </c>
      <c r="E88" s="12" t="s">
        <v>53</v>
      </c>
      <c r="F88" s="12">
        <v>49064224</v>
      </c>
      <c r="G88" s="13">
        <v>39731</v>
      </c>
      <c r="H88" s="14">
        <v>1540279334</v>
      </c>
      <c r="I88" s="14">
        <v>1540279334</v>
      </c>
      <c r="J88" s="11" t="s">
        <v>598</v>
      </c>
      <c r="K88" s="11" t="s">
        <v>55</v>
      </c>
      <c r="L88" s="15" t="s">
        <v>599</v>
      </c>
      <c r="M88" s="11"/>
      <c r="N88" s="12" t="s">
        <v>39</v>
      </c>
      <c r="O88" s="12"/>
      <c r="P88" s="12">
        <v>222112</v>
      </c>
      <c r="Q88" s="11"/>
      <c r="R88" s="11"/>
      <c r="S88" s="11"/>
      <c r="T88" s="11"/>
      <c r="U88" s="11"/>
      <c r="V88" s="11"/>
      <c r="W88" s="11"/>
      <c r="X88" s="16">
        <v>61721757103</v>
      </c>
      <c r="Y88" s="12" t="s">
        <v>77</v>
      </c>
      <c r="Z88" s="12" t="s">
        <v>61</v>
      </c>
      <c r="AA88" s="24" t="s">
        <v>78</v>
      </c>
      <c r="AB88" s="24">
        <v>45000</v>
      </c>
      <c r="AC88" s="6">
        <v>205340</v>
      </c>
      <c r="AD88" s="6" t="s">
        <v>160</v>
      </c>
      <c r="AE88" s="6" t="s">
        <v>93</v>
      </c>
      <c r="AF88" s="12" t="s">
        <v>172</v>
      </c>
      <c r="AG88" s="15"/>
    </row>
    <row r="89" spans="1:33" ht="12.75" x14ac:dyDescent="0.2">
      <c r="A89" s="18">
        <v>45533.630878043899</v>
      </c>
      <c r="B89" s="19" t="s">
        <v>600</v>
      </c>
      <c r="C89" s="19" t="s">
        <v>601</v>
      </c>
      <c r="D89" s="19" t="s">
        <v>52</v>
      </c>
      <c r="E89" s="20" t="s">
        <v>53</v>
      </c>
      <c r="F89" s="20">
        <v>50414789</v>
      </c>
      <c r="G89" s="21">
        <v>40367</v>
      </c>
      <c r="H89" s="20">
        <v>1144345575</v>
      </c>
      <c r="I89" s="20">
        <v>1140290151</v>
      </c>
      <c r="J89" s="20" t="s">
        <v>602</v>
      </c>
      <c r="K89" s="20" t="s">
        <v>55</v>
      </c>
      <c r="L89" s="22" t="s">
        <v>428</v>
      </c>
      <c r="M89" s="19" t="s">
        <v>603</v>
      </c>
      <c r="N89" s="20" t="s">
        <v>36</v>
      </c>
      <c r="O89" s="20"/>
      <c r="P89" s="20">
        <v>3852</v>
      </c>
      <c r="Q89" s="19" t="s">
        <v>604</v>
      </c>
      <c r="R89" s="19"/>
      <c r="S89" s="19"/>
      <c r="T89" s="19"/>
      <c r="U89" s="19"/>
      <c r="V89" s="19"/>
      <c r="W89" s="19"/>
      <c r="X89" s="23" t="s">
        <v>605</v>
      </c>
      <c r="Y89" s="20" t="s">
        <v>60</v>
      </c>
      <c r="Z89" s="20" t="s">
        <v>61</v>
      </c>
      <c r="AA89" s="24" t="s">
        <v>78</v>
      </c>
      <c r="AB89" s="24">
        <v>50000</v>
      </c>
      <c r="AC89" s="6">
        <v>205103</v>
      </c>
      <c r="AD89" s="6" t="s">
        <v>230</v>
      </c>
      <c r="AE89" s="6" t="s">
        <v>93</v>
      </c>
      <c r="AF89" s="20" t="s">
        <v>172</v>
      </c>
      <c r="AG89" s="22"/>
    </row>
    <row r="90" spans="1:33" ht="12.75" x14ac:dyDescent="0.2">
      <c r="A90" s="35">
        <v>45537.414796874997</v>
      </c>
      <c r="B90" s="36" t="s">
        <v>606</v>
      </c>
      <c r="C90" s="36" t="s">
        <v>607</v>
      </c>
      <c r="D90" s="36" t="s">
        <v>245</v>
      </c>
      <c r="E90" s="6" t="s">
        <v>53</v>
      </c>
      <c r="F90" s="6">
        <v>48793632</v>
      </c>
      <c r="G90" s="37">
        <v>39631</v>
      </c>
      <c r="H90" s="38">
        <v>1165318147</v>
      </c>
      <c r="I90" s="39">
        <v>150575173</v>
      </c>
      <c r="J90" s="38" t="s">
        <v>608</v>
      </c>
      <c r="K90" s="38" t="s">
        <v>66</v>
      </c>
      <c r="L90" s="36" t="s">
        <v>205</v>
      </c>
      <c r="M90" s="38"/>
      <c r="N90" s="6">
        <v>420</v>
      </c>
      <c r="O90" s="6" t="s">
        <v>609</v>
      </c>
      <c r="P90" s="6">
        <v>551819</v>
      </c>
      <c r="Q90" s="38"/>
      <c r="R90" s="38" t="s">
        <v>610</v>
      </c>
      <c r="S90" s="38"/>
      <c r="T90" s="38"/>
      <c r="U90" s="38"/>
      <c r="V90" s="38"/>
      <c r="W90" s="38"/>
      <c r="X90" s="40" t="s">
        <v>611</v>
      </c>
      <c r="Y90" s="6" t="s">
        <v>77</v>
      </c>
      <c r="Z90" s="6" t="s">
        <v>61</v>
      </c>
      <c r="AA90" s="41" t="s">
        <v>109</v>
      </c>
      <c r="AB90" s="41"/>
      <c r="AC90" s="6"/>
      <c r="AD90" s="6"/>
      <c r="AE90" s="6" t="s">
        <v>93</v>
      </c>
      <c r="AF90" s="6"/>
      <c r="AG90" s="36"/>
    </row>
    <row r="91" spans="1:33" ht="12.75" x14ac:dyDescent="0.2">
      <c r="A91" s="27">
        <v>45531.541458043903</v>
      </c>
      <c r="B91" s="11" t="s">
        <v>612</v>
      </c>
      <c r="C91" s="11" t="s">
        <v>613</v>
      </c>
      <c r="D91" s="11" t="s">
        <v>354</v>
      </c>
      <c r="E91" s="12" t="s">
        <v>53</v>
      </c>
      <c r="F91" s="12">
        <v>52725158</v>
      </c>
      <c r="G91" s="28">
        <v>41167</v>
      </c>
      <c r="H91" s="12">
        <v>2215909668</v>
      </c>
      <c r="I91" s="12">
        <v>2215909668</v>
      </c>
      <c r="J91" s="12" t="s">
        <v>614</v>
      </c>
      <c r="K91" s="12" t="s">
        <v>66</v>
      </c>
      <c r="L91" s="15" t="s">
        <v>225</v>
      </c>
      <c r="M91" s="11" t="s">
        <v>66</v>
      </c>
      <c r="N91" s="12" t="s">
        <v>36</v>
      </c>
      <c r="O91" s="12"/>
      <c r="P91" s="12">
        <v>4160</v>
      </c>
      <c r="Q91" s="12"/>
      <c r="R91" s="30"/>
      <c r="S91" s="12"/>
      <c r="T91" s="12"/>
      <c r="U91" s="12"/>
      <c r="V91" s="11"/>
      <c r="W91" s="11"/>
      <c r="X91" s="16" t="s">
        <v>220</v>
      </c>
      <c r="Y91" s="12" t="s">
        <v>60</v>
      </c>
      <c r="Z91" s="12" t="s">
        <v>61</v>
      </c>
      <c r="AA91" s="24" t="s">
        <v>78</v>
      </c>
      <c r="AB91" s="24">
        <v>60000</v>
      </c>
      <c r="AC91" s="6">
        <v>205057</v>
      </c>
      <c r="AD91" s="6" t="s">
        <v>122</v>
      </c>
      <c r="AE91" s="6" t="s">
        <v>93</v>
      </c>
      <c r="AF91" s="12"/>
      <c r="AG91" s="15"/>
    </row>
    <row r="92" spans="1:33" ht="12.75" x14ac:dyDescent="0.2">
      <c r="A92" s="18">
        <v>45534.672292569398</v>
      </c>
      <c r="B92" s="19" t="s">
        <v>615</v>
      </c>
      <c r="C92" s="19" t="s">
        <v>616</v>
      </c>
      <c r="D92" s="19" t="s">
        <v>317</v>
      </c>
      <c r="E92" s="20" t="s">
        <v>53</v>
      </c>
      <c r="F92" s="20">
        <v>17617210</v>
      </c>
      <c r="G92" s="21">
        <v>24044</v>
      </c>
      <c r="H92" s="20">
        <v>1557174369</v>
      </c>
      <c r="I92" s="20" t="s">
        <v>617</v>
      </c>
      <c r="J92" s="20" t="s">
        <v>618</v>
      </c>
      <c r="K92" s="20" t="s">
        <v>55</v>
      </c>
      <c r="L92" s="22" t="s">
        <v>459</v>
      </c>
      <c r="M92" s="19" t="s">
        <v>619</v>
      </c>
      <c r="N92" s="20" t="s">
        <v>415</v>
      </c>
      <c r="O92" s="20"/>
      <c r="P92" s="20">
        <v>7213</v>
      </c>
      <c r="Q92" s="19" t="s">
        <v>620</v>
      </c>
      <c r="R92" s="19" t="s">
        <v>621</v>
      </c>
      <c r="S92" s="19"/>
      <c r="T92" s="19"/>
      <c r="U92" s="19"/>
      <c r="V92" s="19"/>
      <c r="W92" s="19"/>
      <c r="X92" s="23"/>
      <c r="Y92" s="20" t="s">
        <v>60</v>
      </c>
      <c r="Z92" s="20" t="s">
        <v>61</v>
      </c>
      <c r="AA92" s="24" t="s">
        <v>109</v>
      </c>
      <c r="AB92" s="24"/>
      <c r="AC92" s="6"/>
      <c r="AD92" s="6"/>
      <c r="AE92" s="6" t="s">
        <v>80</v>
      </c>
      <c r="AF92" s="20"/>
      <c r="AG92" s="22"/>
    </row>
    <row r="93" spans="1:33" ht="12.75" x14ac:dyDescent="0.2">
      <c r="A93" s="35">
        <v>45537.348006307802</v>
      </c>
      <c r="B93" s="36" t="s">
        <v>622</v>
      </c>
      <c r="C93" s="36" t="s">
        <v>623</v>
      </c>
      <c r="D93" s="36" t="s">
        <v>624</v>
      </c>
      <c r="E93" s="6" t="s">
        <v>53</v>
      </c>
      <c r="F93" s="6">
        <v>49764378</v>
      </c>
      <c r="G93" s="37">
        <v>40085</v>
      </c>
      <c r="H93" s="38">
        <v>1567239170</v>
      </c>
      <c r="I93" s="38">
        <v>1567239170</v>
      </c>
      <c r="J93" s="38" t="s">
        <v>625</v>
      </c>
      <c r="K93" s="38" t="s">
        <v>66</v>
      </c>
      <c r="L93" s="36" t="s">
        <v>254</v>
      </c>
      <c r="M93" s="38" t="s">
        <v>66</v>
      </c>
      <c r="N93" s="6" t="s">
        <v>36</v>
      </c>
      <c r="O93" s="6"/>
      <c r="P93" s="6">
        <v>3680</v>
      </c>
      <c r="Q93" s="38" t="s">
        <v>626</v>
      </c>
      <c r="R93" s="38"/>
      <c r="S93" s="38"/>
      <c r="T93" s="38"/>
      <c r="U93" s="38"/>
      <c r="V93" s="38"/>
      <c r="W93" s="38"/>
      <c r="X93" s="40">
        <v>450090929004</v>
      </c>
      <c r="Y93" s="6" t="s">
        <v>60</v>
      </c>
      <c r="Z93" s="6" t="s">
        <v>61</v>
      </c>
      <c r="AA93" s="41" t="s">
        <v>78</v>
      </c>
      <c r="AB93" s="41">
        <v>50000</v>
      </c>
      <c r="AC93" s="6">
        <v>205394</v>
      </c>
      <c r="AD93" s="6" t="s">
        <v>208</v>
      </c>
      <c r="AE93" s="6" t="s">
        <v>93</v>
      </c>
      <c r="AF93" s="6" t="s">
        <v>172</v>
      </c>
      <c r="AG93" s="36"/>
    </row>
    <row r="94" spans="1:33" ht="12.75" x14ac:dyDescent="0.2">
      <c r="A94" s="35">
        <v>45538.413494236098</v>
      </c>
      <c r="B94" s="36" t="s">
        <v>627</v>
      </c>
      <c r="C94" s="36" t="s">
        <v>628</v>
      </c>
      <c r="D94" s="36" t="s">
        <v>629</v>
      </c>
      <c r="E94" s="6" t="s">
        <v>53</v>
      </c>
      <c r="F94" s="6">
        <v>20383836</v>
      </c>
      <c r="G94" s="37">
        <v>-668975</v>
      </c>
      <c r="H94" s="38">
        <v>1566102090</v>
      </c>
      <c r="I94" s="39"/>
      <c r="J94" s="38" t="s">
        <v>630</v>
      </c>
      <c r="K94" s="38" t="s">
        <v>66</v>
      </c>
      <c r="L94" s="36" t="s">
        <v>367</v>
      </c>
      <c r="M94" s="38" t="s">
        <v>631</v>
      </c>
      <c r="N94" s="6" t="s">
        <v>39</v>
      </c>
      <c r="O94" s="6"/>
      <c r="P94" s="6">
        <v>218280</v>
      </c>
      <c r="Q94" s="38"/>
      <c r="R94" s="38"/>
      <c r="S94" s="38"/>
      <c r="T94" s="38"/>
      <c r="U94" s="38"/>
      <c r="V94" s="38"/>
      <c r="W94" s="38"/>
      <c r="X94" s="40"/>
      <c r="Y94" s="6" t="s">
        <v>77</v>
      </c>
      <c r="Z94" s="6" t="s">
        <v>61</v>
      </c>
      <c r="AA94" s="41" t="s">
        <v>109</v>
      </c>
      <c r="AB94" s="41"/>
      <c r="AC94" s="6"/>
      <c r="AD94" s="6"/>
      <c r="AE94" s="6"/>
      <c r="AF94" s="6"/>
      <c r="AG94" s="36"/>
    </row>
    <row r="95" spans="1:33" ht="12.75" x14ac:dyDescent="0.2">
      <c r="A95" s="35">
        <v>45535.607468136499</v>
      </c>
      <c r="B95" s="36" t="s">
        <v>632</v>
      </c>
      <c r="C95" s="36" t="s">
        <v>633</v>
      </c>
      <c r="D95" s="36" t="s">
        <v>163</v>
      </c>
      <c r="E95" s="6" t="s">
        <v>53</v>
      </c>
      <c r="F95" s="6">
        <v>48044836</v>
      </c>
      <c r="G95" s="37">
        <v>39305</v>
      </c>
      <c r="H95" s="38">
        <v>1130355629</v>
      </c>
      <c r="I95" s="39">
        <v>1125588407</v>
      </c>
      <c r="J95" s="38" t="s">
        <v>634</v>
      </c>
      <c r="K95" s="38" t="s">
        <v>55</v>
      </c>
      <c r="L95" s="36" t="s">
        <v>165</v>
      </c>
      <c r="M95" s="38" t="s">
        <v>635</v>
      </c>
      <c r="N95" s="6" t="s">
        <v>42</v>
      </c>
      <c r="O95" s="6"/>
      <c r="P95" s="6">
        <v>9473</v>
      </c>
      <c r="Q95" s="38" t="s">
        <v>636</v>
      </c>
      <c r="R95" s="38" t="s">
        <v>637</v>
      </c>
      <c r="S95" s="38"/>
      <c r="T95" s="38"/>
      <c r="U95" s="38"/>
      <c r="V95" s="38"/>
      <c r="W95" s="38"/>
      <c r="X95" s="40" t="s">
        <v>638</v>
      </c>
      <c r="Y95" s="6" t="s">
        <v>77</v>
      </c>
      <c r="Z95" s="6" t="s">
        <v>61</v>
      </c>
      <c r="AA95" s="41" t="s">
        <v>78</v>
      </c>
      <c r="AB95" s="41">
        <v>55000</v>
      </c>
      <c r="AC95" s="6">
        <v>205695</v>
      </c>
      <c r="AD95" s="6" t="s">
        <v>108</v>
      </c>
      <c r="AE95" s="6" t="s">
        <v>93</v>
      </c>
      <c r="AF95" s="6"/>
      <c r="AG95" s="36"/>
    </row>
    <row r="96" spans="1:33" ht="12.75" x14ac:dyDescent="0.2">
      <c r="A96" s="35">
        <v>45536.759121574003</v>
      </c>
      <c r="B96" s="36" t="s">
        <v>639</v>
      </c>
      <c r="C96" s="36" t="s">
        <v>640</v>
      </c>
      <c r="D96" s="36" t="s">
        <v>641</v>
      </c>
      <c r="E96" s="6" t="s">
        <v>53</v>
      </c>
      <c r="F96" s="6">
        <v>50324563</v>
      </c>
      <c r="G96" s="37">
        <v>40329</v>
      </c>
      <c r="H96" s="38" t="s">
        <v>642</v>
      </c>
      <c r="I96" s="39" t="s">
        <v>643</v>
      </c>
      <c r="J96" s="38" t="s">
        <v>644</v>
      </c>
      <c r="K96" s="38" t="s">
        <v>66</v>
      </c>
      <c r="L96" s="36" t="s">
        <v>97</v>
      </c>
      <c r="M96" s="38" t="s">
        <v>151</v>
      </c>
      <c r="N96" s="6" t="s">
        <v>36</v>
      </c>
      <c r="O96" s="6"/>
      <c r="P96" s="6">
        <v>4114</v>
      </c>
      <c r="Q96" s="38" t="s">
        <v>645</v>
      </c>
      <c r="R96" s="38"/>
      <c r="S96" s="38"/>
      <c r="T96" s="38"/>
      <c r="U96" s="38"/>
      <c r="V96" s="38"/>
      <c r="W96" s="38"/>
      <c r="X96" s="40" t="s">
        <v>646</v>
      </c>
      <c r="Y96" s="6" t="s">
        <v>60</v>
      </c>
      <c r="Z96" s="6" t="s">
        <v>61</v>
      </c>
      <c r="AA96" s="41" t="s">
        <v>78</v>
      </c>
      <c r="AB96" s="41">
        <v>50000</v>
      </c>
      <c r="AC96" s="6">
        <v>205390</v>
      </c>
      <c r="AD96" s="6" t="s">
        <v>208</v>
      </c>
      <c r="AE96" s="6" t="s">
        <v>93</v>
      </c>
      <c r="AF96" s="6"/>
      <c r="AG96" s="36"/>
    </row>
    <row r="97" spans="1:33" ht="12.75" x14ac:dyDescent="0.2">
      <c r="A97" s="35">
        <v>45538.475640404999</v>
      </c>
      <c r="B97" s="36" t="s">
        <v>647</v>
      </c>
      <c r="C97" s="36" t="s">
        <v>648</v>
      </c>
      <c r="D97" s="36" t="s">
        <v>203</v>
      </c>
      <c r="E97" s="6" t="s">
        <v>53</v>
      </c>
      <c r="F97" s="6">
        <v>52619617</v>
      </c>
      <c r="G97" s="37">
        <v>41038</v>
      </c>
      <c r="H97" s="38" t="s">
        <v>268</v>
      </c>
      <c r="I97" s="38"/>
      <c r="J97" s="38" t="s">
        <v>269</v>
      </c>
      <c r="K97" s="38" t="s">
        <v>55</v>
      </c>
      <c r="L97" s="36" t="s">
        <v>270</v>
      </c>
      <c r="M97" s="38"/>
      <c r="N97" s="6" t="s">
        <v>36</v>
      </c>
      <c r="O97" s="6"/>
      <c r="P97" s="6" t="s">
        <v>649</v>
      </c>
      <c r="Q97" s="38"/>
      <c r="R97" s="38"/>
      <c r="S97" s="38"/>
      <c r="T97" s="38"/>
      <c r="U97" s="38"/>
      <c r="V97" s="38"/>
      <c r="W97" s="38"/>
      <c r="X97" s="40"/>
      <c r="Y97" s="6" t="s">
        <v>60</v>
      </c>
      <c r="Z97" s="6" t="s">
        <v>61</v>
      </c>
      <c r="AA97" s="41" t="s">
        <v>109</v>
      </c>
      <c r="AB97" s="41"/>
      <c r="AC97" s="6"/>
      <c r="AD97" s="6"/>
      <c r="AE97" s="6" t="s">
        <v>93</v>
      </c>
      <c r="AF97" s="20" t="s">
        <v>172</v>
      </c>
      <c r="AG97" s="22"/>
    </row>
    <row r="98" spans="1:33" ht="12.75" x14ac:dyDescent="0.2">
      <c r="A98" s="18">
        <v>45538.479785219897</v>
      </c>
      <c r="B98" s="19" t="s">
        <v>650</v>
      </c>
      <c r="C98" s="19" t="s">
        <v>651</v>
      </c>
      <c r="D98" s="19" t="s">
        <v>83</v>
      </c>
      <c r="E98" s="20" t="s">
        <v>53</v>
      </c>
      <c r="F98" s="20">
        <v>53820941</v>
      </c>
      <c r="G98" s="31">
        <v>41668</v>
      </c>
      <c r="H98" s="19" t="s">
        <v>268</v>
      </c>
      <c r="I98" s="19"/>
      <c r="J98" s="19" t="s">
        <v>269</v>
      </c>
      <c r="K98" s="19" t="s">
        <v>55</v>
      </c>
      <c r="L98" s="22" t="s">
        <v>270</v>
      </c>
      <c r="M98" s="19"/>
      <c r="N98" s="20" t="s">
        <v>35</v>
      </c>
      <c r="O98" s="20"/>
      <c r="P98" s="20" t="s">
        <v>652</v>
      </c>
      <c r="Q98" s="19" t="s">
        <v>653</v>
      </c>
      <c r="R98" s="19"/>
      <c r="S98" s="19"/>
      <c r="T98" s="19"/>
      <c r="U98" s="19"/>
      <c r="V98" s="19"/>
      <c r="W98" s="19"/>
      <c r="X98" s="23"/>
      <c r="Y98" s="20" t="s">
        <v>60</v>
      </c>
      <c r="Z98" s="20" t="s">
        <v>61</v>
      </c>
      <c r="AA98" s="17" t="s">
        <v>78</v>
      </c>
      <c r="AB98" s="17"/>
      <c r="AC98" s="6"/>
      <c r="AD98" s="6" t="s">
        <v>273</v>
      </c>
      <c r="AE98" s="6" t="s">
        <v>93</v>
      </c>
      <c r="AF98" s="20" t="s">
        <v>172</v>
      </c>
      <c r="AG98" s="22"/>
    </row>
    <row r="99" spans="1:33" ht="12.75" x14ac:dyDescent="0.2">
      <c r="A99" s="18">
        <v>45535.253257268501</v>
      </c>
      <c r="B99" s="19" t="s">
        <v>654</v>
      </c>
      <c r="C99" s="19" t="s">
        <v>655</v>
      </c>
      <c r="D99" s="19" t="s">
        <v>354</v>
      </c>
      <c r="E99" s="20" t="s">
        <v>53</v>
      </c>
      <c r="F99" s="20">
        <v>49802533</v>
      </c>
      <c r="G99" s="31">
        <v>40065</v>
      </c>
      <c r="H99" s="32">
        <v>2214193683</v>
      </c>
      <c r="I99" s="19"/>
      <c r="J99" s="19" t="s">
        <v>656</v>
      </c>
      <c r="K99" s="19" t="s">
        <v>55</v>
      </c>
      <c r="L99" s="22" t="s">
        <v>225</v>
      </c>
      <c r="M99" s="19"/>
      <c r="N99" s="20" t="s">
        <v>36</v>
      </c>
      <c r="O99" s="20"/>
      <c r="P99" s="20">
        <v>3061</v>
      </c>
      <c r="Q99" s="19" t="s">
        <v>657</v>
      </c>
      <c r="R99" s="19"/>
      <c r="S99" s="19"/>
      <c r="T99" s="19"/>
      <c r="U99" s="19"/>
      <c r="V99" s="19"/>
      <c r="W99" s="19"/>
      <c r="X99" s="23" t="s">
        <v>658</v>
      </c>
      <c r="Y99" s="20" t="s">
        <v>60</v>
      </c>
      <c r="Z99" s="20" t="s">
        <v>61</v>
      </c>
      <c r="AA99" s="17" t="s">
        <v>78</v>
      </c>
      <c r="AB99" s="17">
        <v>50000</v>
      </c>
      <c r="AC99" s="6">
        <v>205141</v>
      </c>
      <c r="AD99" s="6" t="s">
        <v>160</v>
      </c>
      <c r="AE99" s="6" t="s">
        <v>93</v>
      </c>
      <c r="AF99" s="20"/>
      <c r="AG99" s="22"/>
    </row>
    <row r="100" spans="1:33" ht="12.75" x14ac:dyDescent="0.2">
      <c r="A100" s="18">
        <v>45535.567147881899</v>
      </c>
      <c r="B100" s="19" t="s">
        <v>659</v>
      </c>
      <c r="C100" s="19" t="s">
        <v>660</v>
      </c>
      <c r="D100" s="19" t="s">
        <v>52</v>
      </c>
      <c r="E100" s="20" t="s">
        <v>53</v>
      </c>
      <c r="F100" s="20">
        <v>50671157</v>
      </c>
      <c r="G100" s="21">
        <v>40841</v>
      </c>
      <c r="H100" s="20">
        <v>1536571538</v>
      </c>
      <c r="I100" s="20">
        <v>1540654972</v>
      </c>
      <c r="J100" s="20" t="s">
        <v>661</v>
      </c>
      <c r="K100" s="20" t="s">
        <v>55</v>
      </c>
      <c r="L100" s="22" t="s">
        <v>165</v>
      </c>
      <c r="M100" s="19" t="s">
        <v>151</v>
      </c>
      <c r="N100" s="20" t="s">
        <v>36</v>
      </c>
      <c r="O100" s="20"/>
      <c r="P100" s="20">
        <v>3876</v>
      </c>
      <c r="Q100" s="19"/>
      <c r="R100" s="19"/>
      <c r="S100" s="19"/>
      <c r="T100" s="19"/>
      <c r="U100" s="19"/>
      <c r="V100" s="19"/>
      <c r="W100" s="19"/>
      <c r="X100" s="23"/>
      <c r="Y100" s="20" t="s">
        <v>77</v>
      </c>
      <c r="Z100" s="20" t="s">
        <v>61</v>
      </c>
      <c r="AA100" s="24" t="s">
        <v>78</v>
      </c>
      <c r="AB100" s="24">
        <v>60000</v>
      </c>
      <c r="AC100" s="6">
        <v>205156</v>
      </c>
      <c r="AD100" s="6" t="s">
        <v>160</v>
      </c>
      <c r="AE100" s="6" t="s">
        <v>109</v>
      </c>
      <c r="AF100" s="20"/>
      <c r="AG100" s="22"/>
    </row>
    <row r="101" spans="1:33" ht="12.75" x14ac:dyDescent="0.2">
      <c r="A101" s="29">
        <v>45538.419490648099</v>
      </c>
      <c r="B101" s="19" t="s">
        <v>662</v>
      </c>
      <c r="C101" s="19" t="s">
        <v>663</v>
      </c>
      <c r="D101" s="19" t="s">
        <v>83</v>
      </c>
      <c r="E101" s="20" t="s">
        <v>53</v>
      </c>
      <c r="F101" s="20">
        <v>53454414</v>
      </c>
      <c r="G101" s="21">
        <v>41515</v>
      </c>
      <c r="H101" s="20">
        <v>1150022001</v>
      </c>
      <c r="I101" s="42">
        <v>1150022001</v>
      </c>
      <c r="J101" s="20" t="s">
        <v>664</v>
      </c>
      <c r="K101" s="20" t="s">
        <v>55</v>
      </c>
      <c r="L101" s="22" t="s">
        <v>106</v>
      </c>
      <c r="M101" s="19" t="s">
        <v>665</v>
      </c>
      <c r="N101" s="20" t="s">
        <v>35</v>
      </c>
      <c r="O101" s="20"/>
      <c r="P101" s="20" t="s">
        <v>666</v>
      </c>
      <c r="Q101" s="19" t="s">
        <v>667</v>
      </c>
      <c r="R101" s="19"/>
      <c r="S101" s="19"/>
      <c r="T101" s="19"/>
      <c r="U101" s="19"/>
      <c r="V101" s="19"/>
      <c r="W101" s="19"/>
      <c r="X101" s="23" t="s">
        <v>668</v>
      </c>
      <c r="Y101" s="20" t="s">
        <v>77</v>
      </c>
      <c r="Z101" s="20" t="s">
        <v>61</v>
      </c>
      <c r="AA101" s="17" t="s">
        <v>78</v>
      </c>
      <c r="AB101" s="17">
        <v>50000</v>
      </c>
      <c r="AC101" s="6">
        <v>205408</v>
      </c>
      <c r="AD101" s="6" t="s">
        <v>215</v>
      </c>
      <c r="AE101" s="6" t="s">
        <v>93</v>
      </c>
      <c r="AF101" s="20"/>
      <c r="AG101" s="22"/>
    </row>
    <row r="102" spans="1:33" ht="12.75" x14ac:dyDescent="0.2">
      <c r="A102" s="43">
        <v>45519.717774224497</v>
      </c>
      <c r="B102" s="36" t="s">
        <v>669</v>
      </c>
      <c r="C102" s="36" t="s">
        <v>670</v>
      </c>
      <c r="D102" s="36" t="s">
        <v>163</v>
      </c>
      <c r="E102" s="6" t="s">
        <v>53</v>
      </c>
      <c r="F102" s="6">
        <v>40133927</v>
      </c>
      <c r="G102" s="44">
        <v>35446</v>
      </c>
      <c r="H102" s="6">
        <v>1140504328</v>
      </c>
      <c r="I102" s="6"/>
      <c r="J102" s="6" t="s">
        <v>671</v>
      </c>
      <c r="K102" s="6" t="s">
        <v>55</v>
      </c>
      <c r="L102" s="36" t="s">
        <v>89</v>
      </c>
      <c r="M102" s="36"/>
      <c r="N102" s="6" t="s">
        <v>37</v>
      </c>
      <c r="O102" s="6"/>
      <c r="P102" s="6">
        <v>21</v>
      </c>
      <c r="Q102" s="6"/>
      <c r="R102" s="45"/>
      <c r="S102" s="6"/>
      <c r="T102" s="6"/>
      <c r="U102" s="6"/>
      <c r="V102" s="38"/>
      <c r="W102" s="38"/>
      <c r="X102" s="40" t="s">
        <v>672</v>
      </c>
      <c r="Y102" s="6" t="s">
        <v>77</v>
      </c>
      <c r="Z102" s="6" t="s">
        <v>61</v>
      </c>
      <c r="AA102" s="41" t="s">
        <v>109</v>
      </c>
      <c r="AB102" s="41"/>
      <c r="AC102" s="6"/>
      <c r="AD102" s="6"/>
      <c r="AE102" s="6" t="s">
        <v>80</v>
      </c>
      <c r="AF102" s="6"/>
      <c r="AG102" s="36"/>
    </row>
    <row r="103" spans="1:33" ht="12.75" x14ac:dyDescent="0.2">
      <c r="A103" s="35">
        <v>45535.494408726801</v>
      </c>
      <c r="B103" s="36" t="s">
        <v>673</v>
      </c>
      <c r="C103" s="36" t="s">
        <v>674</v>
      </c>
      <c r="D103" s="36" t="s">
        <v>675</v>
      </c>
      <c r="E103" s="38" t="s">
        <v>53</v>
      </c>
      <c r="F103" s="38">
        <v>47866955</v>
      </c>
      <c r="G103" s="37">
        <v>39329</v>
      </c>
      <c r="H103" s="38" t="s">
        <v>676</v>
      </c>
      <c r="I103" s="38">
        <v>1149936115</v>
      </c>
      <c r="J103" s="38" t="s">
        <v>677</v>
      </c>
      <c r="K103" s="38" t="s">
        <v>55</v>
      </c>
      <c r="L103" s="38" t="s">
        <v>89</v>
      </c>
      <c r="M103" s="38" t="s">
        <v>678</v>
      </c>
      <c r="N103" s="6" t="s">
        <v>39</v>
      </c>
      <c r="O103" s="6"/>
      <c r="P103" s="6">
        <v>223031</v>
      </c>
      <c r="Q103" s="38"/>
      <c r="R103" s="38"/>
      <c r="S103" s="38"/>
      <c r="T103" s="38"/>
      <c r="U103" s="38"/>
      <c r="V103" s="38"/>
      <c r="W103" s="38"/>
      <c r="X103" s="40" t="s">
        <v>679</v>
      </c>
      <c r="Y103" s="6" t="s">
        <v>77</v>
      </c>
      <c r="Z103" s="38" t="s">
        <v>61</v>
      </c>
      <c r="AA103" s="38" t="s">
        <v>78</v>
      </c>
      <c r="AB103" s="38">
        <v>45000</v>
      </c>
      <c r="AC103" s="6">
        <v>205481</v>
      </c>
      <c r="AD103" s="6" t="s">
        <v>191</v>
      </c>
      <c r="AE103" s="6" t="s">
        <v>93</v>
      </c>
      <c r="AF103" s="6"/>
      <c r="AG103" s="36"/>
    </row>
    <row r="104" spans="1:33" ht="12.75" x14ac:dyDescent="0.2">
      <c r="A104" s="35">
        <v>45539.918551955998</v>
      </c>
      <c r="B104" s="36" t="s">
        <v>680</v>
      </c>
      <c r="C104" s="36" t="s">
        <v>681</v>
      </c>
      <c r="D104" s="36" t="s">
        <v>317</v>
      </c>
      <c r="E104" s="38" t="s">
        <v>53</v>
      </c>
      <c r="F104" s="38">
        <v>53583314</v>
      </c>
      <c r="G104" s="37">
        <v>41554</v>
      </c>
      <c r="H104" s="38">
        <v>11680202848</v>
      </c>
      <c r="I104" s="38">
        <v>1154785001</v>
      </c>
      <c r="J104" s="38" t="s">
        <v>682</v>
      </c>
      <c r="K104" s="38" t="s">
        <v>55</v>
      </c>
      <c r="L104" s="38" t="s">
        <v>558</v>
      </c>
      <c r="M104" s="38" t="s">
        <v>151</v>
      </c>
      <c r="N104" s="6" t="s">
        <v>35</v>
      </c>
      <c r="O104" s="6"/>
      <c r="P104" s="6">
        <v>2956</v>
      </c>
      <c r="Q104" s="38" t="s">
        <v>683</v>
      </c>
      <c r="R104" s="38" t="s">
        <v>684</v>
      </c>
      <c r="S104" s="38"/>
      <c r="T104" s="38"/>
      <c r="U104" s="38"/>
      <c r="V104" s="38"/>
      <c r="W104" s="38"/>
      <c r="X104" s="40" t="s">
        <v>684</v>
      </c>
      <c r="Y104" s="6" t="s">
        <v>60</v>
      </c>
      <c r="Z104" s="38" t="s">
        <v>61</v>
      </c>
      <c r="AA104" s="38" t="s">
        <v>78</v>
      </c>
      <c r="AB104" s="38">
        <v>50000</v>
      </c>
      <c r="AC104" s="6">
        <v>205696</v>
      </c>
      <c r="AD104" s="6" t="s">
        <v>108</v>
      </c>
      <c r="AE104" s="6" t="s">
        <v>93</v>
      </c>
      <c r="AF104" s="6"/>
      <c r="AG104" s="36"/>
    </row>
    <row r="105" spans="1:33" ht="12.75" x14ac:dyDescent="0.2">
      <c r="A105" s="35">
        <v>45535.700232337898</v>
      </c>
      <c r="B105" s="36" t="s">
        <v>411</v>
      </c>
      <c r="C105" s="36" t="s">
        <v>685</v>
      </c>
      <c r="D105" s="36" t="s">
        <v>686</v>
      </c>
      <c r="E105" s="38" t="s">
        <v>53</v>
      </c>
      <c r="F105" s="38">
        <v>54099646</v>
      </c>
      <c r="G105" s="37">
        <v>41800</v>
      </c>
      <c r="H105" s="38" t="s">
        <v>687</v>
      </c>
      <c r="I105" s="38" t="s">
        <v>687</v>
      </c>
      <c r="J105" s="38" t="s">
        <v>688</v>
      </c>
      <c r="K105" s="38" t="s">
        <v>55</v>
      </c>
      <c r="L105" s="38" t="s">
        <v>380</v>
      </c>
      <c r="M105" s="38"/>
      <c r="N105" s="6" t="s">
        <v>35</v>
      </c>
      <c r="O105" s="6"/>
      <c r="P105" s="6" t="s">
        <v>689</v>
      </c>
      <c r="Q105" s="38" t="s">
        <v>690</v>
      </c>
      <c r="R105" s="38"/>
      <c r="S105" s="38"/>
      <c r="T105" s="38"/>
      <c r="U105" s="38"/>
      <c r="V105" s="38"/>
      <c r="W105" s="38"/>
      <c r="X105" s="40" t="s">
        <v>170</v>
      </c>
      <c r="Y105" s="6" t="s">
        <v>60</v>
      </c>
      <c r="Z105" s="38" t="s">
        <v>61</v>
      </c>
      <c r="AA105" s="38" t="s">
        <v>78</v>
      </c>
      <c r="AB105" s="38">
        <v>50000</v>
      </c>
      <c r="AC105" s="6">
        <v>205368</v>
      </c>
      <c r="AD105" s="6" t="s">
        <v>160</v>
      </c>
      <c r="AE105" s="6" t="s">
        <v>93</v>
      </c>
      <c r="AF105" s="6"/>
      <c r="AG105" s="36"/>
    </row>
    <row r="106" spans="1:33" ht="12.75" x14ac:dyDescent="0.2">
      <c r="A106" s="35">
        <v>45526.776354432797</v>
      </c>
      <c r="B106" s="36" t="s">
        <v>691</v>
      </c>
      <c r="C106" s="36" t="s">
        <v>692</v>
      </c>
      <c r="D106" s="36" t="s">
        <v>693</v>
      </c>
      <c r="E106" s="38" t="s">
        <v>53</v>
      </c>
      <c r="F106" s="38">
        <v>17552302</v>
      </c>
      <c r="G106" s="37">
        <v>45526</v>
      </c>
      <c r="H106" s="38">
        <v>3442479756</v>
      </c>
      <c r="I106" s="38">
        <v>3442479756</v>
      </c>
      <c r="J106" s="38" t="s">
        <v>694</v>
      </c>
      <c r="K106" s="38" t="s">
        <v>55</v>
      </c>
      <c r="L106" s="38" t="s">
        <v>695</v>
      </c>
      <c r="M106" s="38" t="s">
        <v>696</v>
      </c>
      <c r="N106" s="6" t="s">
        <v>128</v>
      </c>
      <c r="O106" s="6"/>
      <c r="P106" s="6">
        <v>56</v>
      </c>
      <c r="Q106" s="38" t="s">
        <v>697</v>
      </c>
      <c r="R106" s="38" t="s">
        <v>698</v>
      </c>
      <c r="S106" s="38"/>
      <c r="T106" s="38"/>
      <c r="U106" s="38"/>
      <c r="V106" s="38"/>
      <c r="W106" s="38"/>
      <c r="X106" s="40" t="s">
        <v>699</v>
      </c>
      <c r="Y106" s="6" t="s">
        <v>60</v>
      </c>
      <c r="Z106" s="38" t="s">
        <v>61</v>
      </c>
      <c r="AA106" s="38" t="s">
        <v>78</v>
      </c>
      <c r="AB106" s="38">
        <v>51000</v>
      </c>
      <c r="AC106" s="6">
        <v>205043</v>
      </c>
      <c r="AD106" s="6" t="s">
        <v>700</v>
      </c>
      <c r="AE106" s="6" t="s">
        <v>80</v>
      </c>
      <c r="AF106" s="6" t="s">
        <v>60</v>
      </c>
      <c r="AG106" s="36"/>
    </row>
    <row r="107" spans="1:33" ht="12.75" x14ac:dyDescent="0.2">
      <c r="A107" s="35">
        <v>45535.575498738399</v>
      </c>
      <c r="B107" s="36" t="s">
        <v>701</v>
      </c>
      <c r="C107" s="36" t="s">
        <v>702</v>
      </c>
      <c r="D107" s="36" t="s">
        <v>479</v>
      </c>
      <c r="E107" s="38" t="s">
        <v>53</v>
      </c>
      <c r="F107" s="38">
        <v>52663848</v>
      </c>
      <c r="G107" s="37">
        <v>41133</v>
      </c>
      <c r="H107" s="38">
        <v>38855464</v>
      </c>
      <c r="I107" s="38">
        <v>38855734</v>
      </c>
      <c r="J107" s="38" t="s">
        <v>703</v>
      </c>
      <c r="K107" s="38" t="s">
        <v>55</v>
      </c>
      <c r="L107" s="38" t="s">
        <v>481</v>
      </c>
      <c r="M107" s="38" t="s">
        <v>151</v>
      </c>
      <c r="N107" s="6" t="s">
        <v>35</v>
      </c>
      <c r="O107" s="6" t="s">
        <v>701</v>
      </c>
      <c r="P107" s="6">
        <v>3092</v>
      </c>
      <c r="Q107" s="38" t="s">
        <v>701</v>
      </c>
      <c r="R107" s="38"/>
      <c r="S107" s="38"/>
      <c r="T107" s="38"/>
      <c r="U107" s="38"/>
      <c r="V107" s="38"/>
      <c r="W107" s="38"/>
      <c r="X107" s="40" t="s">
        <v>704</v>
      </c>
      <c r="Y107" s="6" t="s">
        <v>60</v>
      </c>
      <c r="Z107" s="38" t="s">
        <v>61</v>
      </c>
      <c r="AA107" s="38" t="s">
        <v>78</v>
      </c>
      <c r="AB107" s="38">
        <v>50000</v>
      </c>
      <c r="AC107" s="6">
        <v>205146</v>
      </c>
      <c r="AD107" s="6" t="s">
        <v>160</v>
      </c>
      <c r="AE107" s="6" t="s">
        <v>93</v>
      </c>
      <c r="AF107" s="6" t="s">
        <v>172</v>
      </c>
    </row>
    <row r="108" spans="1:33" ht="12.75" x14ac:dyDescent="0.2">
      <c r="A108" s="35">
        <v>45537.7370849652</v>
      </c>
      <c r="B108" s="36" t="s">
        <v>705</v>
      </c>
      <c r="C108" s="36" t="s">
        <v>706</v>
      </c>
      <c r="D108" s="36" t="s">
        <v>525</v>
      </c>
      <c r="E108" s="38" t="s">
        <v>526</v>
      </c>
      <c r="F108" s="38">
        <v>58283967</v>
      </c>
      <c r="G108" s="37">
        <v>40141</v>
      </c>
      <c r="H108" s="38" t="s">
        <v>707</v>
      </c>
      <c r="I108" s="38" t="s">
        <v>707</v>
      </c>
      <c r="J108" s="38" t="s">
        <v>708</v>
      </c>
      <c r="K108" s="38" t="s">
        <v>66</v>
      </c>
      <c r="L108" s="38" t="s">
        <v>709</v>
      </c>
      <c r="M108" s="38" t="s">
        <v>189</v>
      </c>
      <c r="N108" s="6" t="s">
        <v>36</v>
      </c>
      <c r="O108" s="6"/>
      <c r="P108" s="6" t="s">
        <v>710</v>
      </c>
      <c r="Q108" s="38"/>
      <c r="R108" s="38" t="s">
        <v>711</v>
      </c>
      <c r="S108" s="38"/>
      <c r="T108" s="38"/>
      <c r="U108" s="38"/>
      <c r="V108" s="38"/>
      <c r="W108" s="38"/>
      <c r="X108" s="40"/>
      <c r="Y108" s="6" t="s">
        <v>60</v>
      </c>
      <c r="Z108" s="38" t="s">
        <v>61</v>
      </c>
      <c r="AA108" s="38" t="s">
        <v>78</v>
      </c>
      <c r="AB108" s="38">
        <v>42500</v>
      </c>
      <c r="AC108" s="6">
        <v>205391</v>
      </c>
      <c r="AD108" s="6" t="s">
        <v>208</v>
      </c>
      <c r="AE108" s="6" t="s">
        <v>93</v>
      </c>
      <c r="AF108" s="6" t="s">
        <v>172</v>
      </c>
    </row>
    <row r="109" spans="1:33" ht="12.75" x14ac:dyDescent="0.2">
      <c r="A109" s="35">
        <v>45534.642036944402</v>
      </c>
      <c r="B109" s="36" t="s">
        <v>712</v>
      </c>
      <c r="C109" s="36" t="s">
        <v>713</v>
      </c>
      <c r="D109" s="36" t="s">
        <v>354</v>
      </c>
      <c r="E109" s="38" t="s">
        <v>53</v>
      </c>
      <c r="F109" s="38">
        <v>49833927</v>
      </c>
      <c r="G109" s="37">
        <v>40112</v>
      </c>
      <c r="H109" s="38">
        <v>2215741651</v>
      </c>
      <c r="I109" s="38">
        <v>2215222133</v>
      </c>
      <c r="J109" s="38" t="s">
        <v>714</v>
      </c>
      <c r="K109" s="38" t="s">
        <v>55</v>
      </c>
      <c r="L109" s="38" t="s">
        <v>225</v>
      </c>
      <c r="M109" s="38"/>
      <c r="N109" s="6" t="s">
        <v>36</v>
      </c>
      <c r="O109" s="6"/>
      <c r="P109" s="6">
        <v>3903</v>
      </c>
      <c r="Q109" s="38"/>
      <c r="R109" s="38"/>
      <c r="S109" s="38"/>
      <c r="T109" s="38"/>
      <c r="U109" s="38"/>
      <c r="V109" s="38"/>
      <c r="W109" s="38"/>
      <c r="X109" s="40" t="s">
        <v>220</v>
      </c>
      <c r="Y109" s="6" t="s">
        <v>60</v>
      </c>
      <c r="Z109" s="38" t="s">
        <v>61</v>
      </c>
      <c r="AA109" s="38" t="s">
        <v>78</v>
      </c>
      <c r="AB109" s="38">
        <v>50000</v>
      </c>
      <c r="AC109" s="6">
        <v>205124</v>
      </c>
      <c r="AD109" s="6" t="s">
        <v>230</v>
      </c>
      <c r="AE109" s="6" t="s">
        <v>93</v>
      </c>
      <c r="AF109" s="6"/>
    </row>
    <row r="110" spans="1:33" ht="12.75" x14ac:dyDescent="0.2">
      <c r="A110" s="35">
        <v>45525.907543668902</v>
      </c>
      <c r="B110" s="36" t="s">
        <v>715</v>
      </c>
      <c r="C110" s="36" t="s">
        <v>716</v>
      </c>
      <c r="D110" s="36" t="s">
        <v>717</v>
      </c>
      <c r="E110" s="38" t="s">
        <v>53</v>
      </c>
      <c r="F110" s="38">
        <v>25300218</v>
      </c>
      <c r="G110" s="37">
        <v>28025</v>
      </c>
      <c r="H110" s="38">
        <v>2241511458</v>
      </c>
      <c r="I110" s="38">
        <v>2241457419</v>
      </c>
      <c r="J110" s="38" t="s">
        <v>718</v>
      </c>
      <c r="K110" s="38" t="s">
        <v>55</v>
      </c>
      <c r="L110" s="38" t="s">
        <v>719</v>
      </c>
      <c r="M110" s="38"/>
      <c r="N110" s="6" t="s">
        <v>128</v>
      </c>
      <c r="O110" s="6"/>
      <c r="P110" s="6">
        <v>707</v>
      </c>
      <c r="Q110" s="38" t="s">
        <v>720</v>
      </c>
      <c r="R110" s="38" t="s">
        <v>721</v>
      </c>
      <c r="S110" s="38"/>
      <c r="T110" s="38"/>
      <c r="U110" s="38"/>
      <c r="V110" s="38"/>
      <c r="W110" s="38"/>
      <c r="X110" s="40"/>
      <c r="Y110" s="6" t="s">
        <v>77</v>
      </c>
      <c r="Z110" s="38" t="s">
        <v>61</v>
      </c>
      <c r="AA110" s="38" t="s">
        <v>78</v>
      </c>
      <c r="AB110" s="38">
        <v>51000</v>
      </c>
      <c r="AC110" s="6">
        <v>205041</v>
      </c>
      <c r="AD110" s="6" t="s">
        <v>171</v>
      </c>
      <c r="AE110" s="6" t="s">
        <v>93</v>
      </c>
      <c r="AF110" s="6" t="s">
        <v>60</v>
      </c>
    </row>
    <row r="111" spans="1:33" ht="12.75" x14ac:dyDescent="0.2">
      <c r="A111" s="35">
        <v>45534.8025573263</v>
      </c>
      <c r="B111" s="36" t="s">
        <v>722</v>
      </c>
      <c r="C111" s="36" t="s">
        <v>723</v>
      </c>
      <c r="D111" s="36" t="s">
        <v>724</v>
      </c>
      <c r="E111" s="38" t="s">
        <v>53</v>
      </c>
      <c r="F111" s="38">
        <v>53214574</v>
      </c>
      <c r="G111" s="37">
        <v>41491</v>
      </c>
      <c r="H111" s="38">
        <v>1169571706</v>
      </c>
      <c r="I111" s="38">
        <v>1131059053</v>
      </c>
      <c r="J111" s="38" t="s">
        <v>725</v>
      </c>
      <c r="K111" s="38" t="s">
        <v>55</v>
      </c>
      <c r="L111" s="38" t="s">
        <v>726</v>
      </c>
      <c r="M111" s="38" t="s">
        <v>727</v>
      </c>
      <c r="N111" s="6" t="s">
        <v>35</v>
      </c>
      <c r="O111" s="6"/>
      <c r="P111" s="6">
        <v>3065</v>
      </c>
      <c r="Q111" s="38" t="s">
        <v>728</v>
      </c>
      <c r="R111" s="38"/>
      <c r="S111" s="38"/>
      <c r="T111" s="38"/>
      <c r="U111" s="38"/>
      <c r="V111" s="38"/>
      <c r="W111" s="38"/>
      <c r="X111" s="40" t="s">
        <v>729</v>
      </c>
      <c r="Y111" s="6" t="s">
        <v>60</v>
      </c>
      <c r="Z111" s="38" t="s">
        <v>61</v>
      </c>
      <c r="AA111" s="38" t="s">
        <v>78</v>
      </c>
      <c r="AB111" s="38">
        <v>50000</v>
      </c>
      <c r="AC111" s="6">
        <v>205128</v>
      </c>
      <c r="AD111" s="6" t="s">
        <v>230</v>
      </c>
      <c r="AE111" s="6" t="s">
        <v>93</v>
      </c>
      <c r="AF111" s="6"/>
    </row>
    <row r="112" spans="1:33" ht="12.75" x14ac:dyDescent="0.2">
      <c r="A112" s="35">
        <v>45538.570125127299</v>
      </c>
      <c r="B112" s="36" t="s">
        <v>730</v>
      </c>
      <c r="C112" s="36" t="s">
        <v>731</v>
      </c>
      <c r="D112" s="36" t="s">
        <v>732</v>
      </c>
      <c r="E112" s="38" t="s">
        <v>53</v>
      </c>
      <c r="F112" s="38">
        <v>40232001</v>
      </c>
      <c r="G112" s="37">
        <v>35461</v>
      </c>
      <c r="H112" s="38">
        <v>1134563101</v>
      </c>
      <c r="I112" s="38"/>
      <c r="J112" s="38" t="s">
        <v>733</v>
      </c>
      <c r="K112" s="38" t="s">
        <v>55</v>
      </c>
      <c r="L112" s="38" t="s">
        <v>74</v>
      </c>
      <c r="M112" s="38" t="s">
        <v>734</v>
      </c>
      <c r="N112" s="6" t="s">
        <v>415</v>
      </c>
      <c r="O112" s="6"/>
      <c r="P112" s="6">
        <v>7700</v>
      </c>
      <c r="Q112" s="38" t="s">
        <v>735</v>
      </c>
      <c r="R112" s="38" t="s">
        <v>736</v>
      </c>
      <c r="S112" s="38"/>
      <c r="T112" s="38"/>
      <c r="U112" s="38"/>
      <c r="V112" s="38"/>
      <c r="W112" s="38"/>
      <c r="X112" s="40" t="s">
        <v>107</v>
      </c>
      <c r="Y112" s="6" t="s">
        <v>77</v>
      </c>
      <c r="Z112" s="38" t="s">
        <v>61</v>
      </c>
      <c r="AA112" s="38" t="s">
        <v>78</v>
      </c>
      <c r="AB112" s="38">
        <v>60000</v>
      </c>
      <c r="AC112" s="6">
        <v>205549</v>
      </c>
      <c r="AD112" s="6" t="s">
        <v>737</v>
      </c>
      <c r="AE112" s="6" t="s">
        <v>80</v>
      </c>
      <c r="AF112" s="6"/>
    </row>
    <row r="113" spans="1:32" ht="12.75" x14ac:dyDescent="0.2">
      <c r="A113" s="35">
        <v>45535.724078298597</v>
      </c>
      <c r="B113" s="36" t="s">
        <v>738</v>
      </c>
      <c r="C113" s="36" t="s">
        <v>739</v>
      </c>
      <c r="D113" s="36" t="s">
        <v>378</v>
      </c>
      <c r="E113" s="38" t="s">
        <v>53</v>
      </c>
      <c r="F113" s="38">
        <v>51339867</v>
      </c>
      <c r="G113" s="37">
        <v>40854</v>
      </c>
      <c r="H113" s="38">
        <v>3487617188</v>
      </c>
      <c r="I113" s="38">
        <v>3487617188</v>
      </c>
      <c r="J113" s="38" t="s">
        <v>740</v>
      </c>
      <c r="K113" s="38" t="s">
        <v>66</v>
      </c>
      <c r="L113" s="38" t="s">
        <v>380</v>
      </c>
      <c r="M113" s="38" t="s">
        <v>151</v>
      </c>
      <c r="N113" s="6" t="s">
        <v>36</v>
      </c>
      <c r="O113" s="6"/>
      <c r="P113" s="6">
        <v>4144</v>
      </c>
      <c r="Q113" s="38"/>
      <c r="R113" s="38"/>
      <c r="S113" s="38"/>
      <c r="T113" s="38"/>
      <c r="U113" s="38"/>
      <c r="V113" s="38"/>
      <c r="W113" s="38"/>
      <c r="X113" s="40" t="s">
        <v>256</v>
      </c>
      <c r="Y113" s="6" t="s">
        <v>60</v>
      </c>
      <c r="Z113" s="38" t="s">
        <v>61</v>
      </c>
      <c r="AA113" s="38" t="s">
        <v>184</v>
      </c>
      <c r="AB113" s="38"/>
      <c r="AC113" s="6"/>
      <c r="AD113" s="6"/>
      <c r="AE113" s="6" t="s">
        <v>80</v>
      </c>
      <c r="AF113" s="6"/>
    </row>
    <row r="114" spans="1:32" ht="12.75" x14ac:dyDescent="0.2">
      <c r="A114" s="35">
        <v>45535.729173368003</v>
      </c>
      <c r="B114" s="36" t="s">
        <v>738</v>
      </c>
      <c r="C114" s="36" t="s">
        <v>739</v>
      </c>
      <c r="D114" s="36" t="s">
        <v>378</v>
      </c>
      <c r="E114" s="38" t="s">
        <v>53</v>
      </c>
      <c r="F114" s="38">
        <v>51339867</v>
      </c>
      <c r="G114" s="37">
        <v>40854</v>
      </c>
      <c r="H114" s="38">
        <v>3487617188</v>
      </c>
      <c r="I114" s="38">
        <v>3487617188</v>
      </c>
      <c r="J114" s="38" t="s">
        <v>740</v>
      </c>
      <c r="K114" s="38" t="s">
        <v>66</v>
      </c>
      <c r="L114" s="38" t="s">
        <v>380</v>
      </c>
      <c r="M114" s="38" t="s">
        <v>151</v>
      </c>
      <c r="N114" s="6" t="s">
        <v>36</v>
      </c>
      <c r="O114" s="6"/>
      <c r="P114" s="6">
        <v>4144</v>
      </c>
      <c r="Q114" s="38"/>
      <c r="R114" s="38"/>
      <c r="S114" s="38"/>
      <c r="T114" s="38"/>
      <c r="U114" s="38"/>
      <c r="V114" s="38"/>
      <c r="W114" s="38"/>
      <c r="X114" s="40" t="s">
        <v>256</v>
      </c>
      <c r="Y114" s="6" t="s">
        <v>60</v>
      </c>
      <c r="Z114" s="38" t="s">
        <v>61</v>
      </c>
      <c r="AA114" s="38" t="s">
        <v>184</v>
      </c>
      <c r="AB114" s="38"/>
      <c r="AC114" s="6"/>
      <c r="AD114" s="6"/>
      <c r="AE114" s="6" t="s">
        <v>80</v>
      </c>
      <c r="AF114" s="6"/>
    </row>
    <row r="115" spans="1:32" ht="12.75" x14ac:dyDescent="0.2">
      <c r="A115" s="35">
        <v>45535.733074675903</v>
      </c>
      <c r="B115" s="36" t="s">
        <v>738</v>
      </c>
      <c r="C115" s="36" t="s">
        <v>739</v>
      </c>
      <c r="D115" s="36" t="s">
        <v>378</v>
      </c>
      <c r="E115" s="38" t="s">
        <v>53</v>
      </c>
      <c r="F115" s="38">
        <v>51339867</v>
      </c>
      <c r="G115" s="37">
        <v>40854</v>
      </c>
      <c r="H115" s="38">
        <v>3487617188</v>
      </c>
      <c r="I115" s="38"/>
      <c r="J115" s="38" t="s">
        <v>740</v>
      </c>
      <c r="K115" s="38" t="s">
        <v>66</v>
      </c>
      <c r="L115" s="38" t="s">
        <v>380</v>
      </c>
      <c r="M115" s="38" t="s">
        <v>66</v>
      </c>
      <c r="N115" s="6" t="s">
        <v>36</v>
      </c>
      <c r="O115" s="6"/>
      <c r="P115" s="6">
        <v>4144</v>
      </c>
      <c r="Q115" s="38"/>
      <c r="R115" s="38"/>
      <c r="S115" s="38"/>
      <c r="T115" s="38"/>
      <c r="U115" s="38"/>
      <c r="V115" s="38"/>
      <c r="W115" s="38"/>
      <c r="X115" s="40" t="s">
        <v>256</v>
      </c>
      <c r="Y115" s="6" t="s">
        <v>60</v>
      </c>
      <c r="Z115" s="38" t="s">
        <v>61</v>
      </c>
      <c r="AA115" s="38" t="s">
        <v>184</v>
      </c>
      <c r="AB115" s="38"/>
      <c r="AC115" s="6"/>
      <c r="AD115" s="6"/>
      <c r="AE115" s="6" t="s">
        <v>80</v>
      </c>
      <c r="AF115" s="6"/>
    </row>
    <row r="116" spans="1:32" ht="12.75" x14ac:dyDescent="0.2">
      <c r="A116" s="35">
        <v>45535.7400792013</v>
      </c>
      <c r="B116" s="36" t="s">
        <v>738</v>
      </c>
      <c r="C116" s="36" t="s">
        <v>739</v>
      </c>
      <c r="D116" s="36" t="s">
        <v>378</v>
      </c>
      <c r="E116" s="38" t="s">
        <v>53</v>
      </c>
      <c r="F116" s="38">
        <v>51339867</v>
      </c>
      <c r="G116" s="37">
        <v>40854</v>
      </c>
      <c r="H116" s="38">
        <v>3487664811</v>
      </c>
      <c r="I116" s="38">
        <v>3487664811</v>
      </c>
      <c r="J116" s="38" t="s">
        <v>741</v>
      </c>
      <c r="K116" s="38" t="s">
        <v>66</v>
      </c>
      <c r="L116" s="38" t="s">
        <v>380</v>
      </c>
      <c r="M116" s="38" t="s">
        <v>66</v>
      </c>
      <c r="N116" s="6" t="s">
        <v>36</v>
      </c>
      <c r="O116" s="6"/>
      <c r="P116" s="6">
        <v>4144</v>
      </c>
      <c r="Q116" s="38"/>
      <c r="R116" s="38"/>
      <c r="S116" s="38"/>
      <c r="T116" s="38"/>
      <c r="U116" s="38"/>
      <c r="V116" s="38"/>
      <c r="W116" s="38"/>
      <c r="X116" s="40" t="s">
        <v>256</v>
      </c>
      <c r="Y116" s="6" t="s">
        <v>60</v>
      </c>
      <c r="Z116" s="38" t="s">
        <v>61</v>
      </c>
      <c r="AA116" s="38" t="s">
        <v>184</v>
      </c>
      <c r="AB116" s="38"/>
      <c r="AC116" s="6"/>
      <c r="AD116" s="6"/>
      <c r="AE116" s="6" t="s">
        <v>80</v>
      </c>
      <c r="AF116" s="6"/>
    </row>
    <row r="117" spans="1:32" ht="12.75" x14ac:dyDescent="0.2">
      <c r="A117" s="35">
        <v>45535.7379712615</v>
      </c>
      <c r="B117" s="36" t="s">
        <v>738</v>
      </c>
      <c r="C117" s="36" t="s">
        <v>742</v>
      </c>
      <c r="D117" s="36" t="s">
        <v>378</v>
      </c>
      <c r="E117" s="38" t="s">
        <v>53</v>
      </c>
      <c r="F117" s="38">
        <v>51339867</v>
      </c>
      <c r="G117" s="37">
        <v>40854</v>
      </c>
      <c r="H117" s="38">
        <v>3487664811</v>
      </c>
      <c r="I117" s="38">
        <v>3487664811</v>
      </c>
      <c r="J117" s="38" t="s">
        <v>743</v>
      </c>
      <c r="K117" s="38" t="s">
        <v>66</v>
      </c>
      <c r="L117" s="38" t="s">
        <v>380</v>
      </c>
      <c r="M117" s="38" t="s">
        <v>66</v>
      </c>
      <c r="N117" s="6" t="s">
        <v>36</v>
      </c>
      <c r="O117" s="6"/>
      <c r="P117" s="6">
        <v>4144</v>
      </c>
      <c r="Q117" s="38"/>
      <c r="R117" s="38"/>
      <c r="S117" s="38"/>
      <c r="T117" s="38"/>
      <c r="U117" s="38"/>
      <c r="V117" s="38"/>
      <c r="W117" s="38"/>
      <c r="X117" s="40" t="s">
        <v>256</v>
      </c>
      <c r="Y117" s="6" t="s">
        <v>60</v>
      </c>
      <c r="Z117" s="38" t="s">
        <v>61</v>
      </c>
      <c r="AA117" s="38" t="s">
        <v>78</v>
      </c>
      <c r="AB117" s="38">
        <v>50000</v>
      </c>
      <c r="AC117" s="6">
        <v>205373</v>
      </c>
      <c r="AD117" s="6" t="s">
        <v>208</v>
      </c>
      <c r="AE117" s="6" t="s">
        <v>93</v>
      </c>
      <c r="AF117" s="6"/>
    </row>
    <row r="118" spans="1:32" ht="12.75" x14ac:dyDescent="0.2">
      <c r="A118" s="35">
        <v>45535.598619375</v>
      </c>
      <c r="B118" s="36" t="s">
        <v>744</v>
      </c>
      <c r="C118" s="36" t="s">
        <v>745</v>
      </c>
      <c r="D118" s="36" t="s">
        <v>686</v>
      </c>
      <c r="E118" s="38" t="s">
        <v>53</v>
      </c>
      <c r="F118" s="38">
        <v>53451464</v>
      </c>
      <c r="G118" s="37">
        <v>41586</v>
      </c>
      <c r="H118" s="38">
        <v>3487713649</v>
      </c>
      <c r="I118" s="38">
        <v>3487510959</v>
      </c>
      <c r="J118" s="38" t="s">
        <v>746</v>
      </c>
      <c r="K118" s="38" t="s">
        <v>55</v>
      </c>
      <c r="L118" s="38" t="s">
        <v>380</v>
      </c>
      <c r="M118" s="38" t="s">
        <v>151</v>
      </c>
      <c r="N118" s="6" t="s">
        <v>35</v>
      </c>
      <c r="O118" s="6" t="s">
        <v>747</v>
      </c>
      <c r="P118" s="6">
        <v>3966</v>
      </c>
      <c r="Q118" s="38" t="s">
        <v>747</v>
      </c>
      <c r="R118" s="38"/>
      <c r="S118" s="38"/>
      <c r="T118" s="38"/>
      <c r="U118" s="38"/>
      <c r="V118" s="38"/>
      <c r="W118" s="38"/>
      <c r="X118" s="40" t="s">
        <v>748</v>
      </c>
      <c r="Y118" s="6" t="s">
        <v>60</v>
      </c>
      <c r="Z118" s="38" t="s">
        <v>61</v>
      </c>
      <c r="AA118" s="38" t="s">
        <v>78</v>
      </c>
      <c r="AB118" s="38">
        <v>50000</v>
      </c>
      <c r="AC118" s="6">
        <v>205158</v>
      </c>
      <c r="AD118" s="6" t="s">
        <v>160</v>
      </c>
      <c r="AE118" s="6" t="s">
        <v>93</v>
      </c>
      <c r="AF118" s="6"/>
    </row>
    <row r="119" spans="1:32" ht="12.75" x14ac:dyDescent="0.2">
      <c r="A119" s="35">
        <v>45536.453950567098</v>
      </c>
      <c r="B119" s="36" t="s">
        <v>749</v>
      </c>
      <c r="C119" s="36" t="s">
        <v>750</v>
      </c>
      <c r="D119" s="36" t="s">
        <v>675</v>
      </c>
      <c r="E119" s="38" t="s">
        <v>53</v>
      </c>
      <c r="F119" s="38">
        <v>51066023</v>
      </c>
      <c r="G119" s="37">
        <v>40608</v>
      </c>
      <c r="H119" s="38">
        <v>1170540311</v>
      </c>
      <c r="I119" s="38">
        <v>1165586633</v>
      </c>
      <c r="J119" s="38" t="s">
        <v>751</v>
      </c>
      <c r="K119" s="38" t="s">
        <v>66</v>
      </c>
      <c r="L119" s="38" t="s">
        <v>752</v>
      </c>
      <c r="M119" s="38" t="s">
        <v>66</v>
      </c>
      <c r="N119" s="6" t="s">
        <v>35</v>
      </c>
      <c r="O119" s="6"/>
      <c r="P119" s="6" t="s">
        <v>753</v>
      </c>
      <c r="Q119" s="38" t="s">
        <v>754</v>
      </c>
      <c r="R119" s="38"/>
      <c r="S119" s="38"/>
      <c r="T119" s="38"/>
      <c r="U119" s="38"/>
      <c r="V119" s="38"/>
      <c r="W119" s="38"/>
      <c r="X119" s="40" t="s">
        <v>755</v>
      </c>
      <c r="Y119" s="6" t="s">
        <v>77</v>
      </c>
      <c r="Z119" s="38" t="s">
        <v>61</v>
      </c>
      <c r="AA119" s="38" t="s">
        <v>78</v>
      </c>
      <c r="AB119" s="38">
        <v>50000</v>
      </c>
      <c r="AC119" s="6">
        <v>205377</v>
      </c>
      <c r="AD119" s="6" t="s">
        <v>208</v>
      </c>
      <c r="AE119" s="6" t="s">
        <v>93</v>
      </c>
      <c r="AF119" s="6"/>
    </row>
    <row r="120" spans="1:32" ht="12.75" x14ac:dyDescent="0.2">
      <c r="A120" s="35">
        <v>45531.436452823997</v>
      </c>
      <c r="B120" s="36" t="s">
        <v>756</v>
      </c>
      <c r="C120" s="36" t="s">
        <v>757</v>
      </c>
      <c r="D120" s="36" t="s">
        <v>163</v>
      </c>
      <c r="E120" s="38" t="s">
        <v>53</v>
      </c>
      <c r="F120" s="38">
        <v>53956527</v>
      </c>
      <c r="G120" s="37">
        <v>41774</v>
      </c>
      <c r="H120" s="38" t="s">
        <v>758</v>
      </c>
      <c r="I120" s="38" t="s">
        <v>759</v>
      </c>
      <c r="J120" s="38" t="s">
        <v>760</v>
      </c>
      <c r="K120" s="38" t="s">
        <v>66</v>
      </c>
      <c r="L120" s="38" t="s">
        <v>761</v>
      </c>
      <c r="M120" s="38" t="s">
        <v>66</v>
      </c>
      <c r="N120" s="6" t="s">
        <v>36</v>
      </c>
      <c r="O120" s="6"/>
      <c r="P120" s="6">
        <v>3832</v>
      </c>
      <c r="Q120" s="38" t="s">
        <v>762</v>
      </c>
      <c r="R120" s="38"/>
      <c r="S120" s="38"/>
      <c r="T120" s="38"/>
      <c r="U120" s="38"/>
      <c r="V120" s="38"/>
      <c r="W120" s="38"/>
      <c r="X120" s="40" t="s">
        <v>107</v>
      </c>
      <c r="Y120" s="6" t="s">
        <v>60</v>
      </c>
      <c r="Z120" s="38" t="s">
        <v>61</v>
      </c>
      <c r="AA120" s="38" t="s">
        <v>78</v>
      </c>
      <c r="AB120" s="38">
        <v>50000</v>
      </c>
      <c r="AC120" s="6">
        <v>205096</v>
      </c>
      <c r="AD120" s="6" t="s">
        <v>230</v>
      </c>
      <c r="AE120" s="6" t="s">
        <v>93</v>
      </c>
      <c r="AF120" s="6"/>
    </row>
    <row r="121" spans="1:32" ht="12.75" x14ac:dyDescent="0.2">
      <c r="A121" s="35">
        <v>45535.7722239004</v>
      </c>
      <c r="B121" s="36" t="s">
        <v>763</v>
      </c>
      <c r="C121" s="36" t="s">
        <v>680</v>
      </c>
      <c r="D121" s="36" t="s">
        <v>675</v>
      </c>
      <c r="E121" s="38" t="s">
        <v>53</v>
      </c>
      <c r="F121" s="38">
        <v>53645984</v>
      </c>
      <c r="G121" s="37">
        <v>41628</v>
      </c>
      <c r="H121" s="38">
        <v>5491160461122</v>
      </c>
      <c r="I121" s="38">
        <v>5491140918515</v>
      </c>
      <c r="J121" s="38" t="s">
        <v>764</v>
      </c>
      <c r="K121" s="38" t="s">
        <v>55</v>
      </c>
      <c r="L121" s="38" t="s">
        <v>106</v>
      </c>
      <c r="M121" s="38" t="s">
        <v>151</v>
      </c>
      <c r="N121" s="6" t="s">
        <v>35</v>
      </c>
      <c r="O121" s="6"/>
      <c r="P121" s="6">
        <v>3800</v>
      </c>
      <c r="Q121" s="38"/>
      <c r="R121" s="38"/>
      <c r="S121" s="38"/>
      <c r="T121" s="38"/>
      <c r="U121" s="38"/>
      <c r="V121" s="38"/>
      <c r="W121" s="38"/>
      <c r="X121" s="40" t="s">
        <v>765</v>
      </c>
      <c r="Y121" s="6" t="s">
        <v>77</v>
      </c>
      <c r="Z121" s="38" t="s">
        <v>61</v>
      </c>
      <c r="AA121" s="38" t="s">
        <v>78</v>
      </c>
      <c r="AB121" s="38">
        <v>50000</v>
      </c>
      <c r="AC121" s="6">
        <v>205348</v>
      </c>
      <c r="AD121" s="6" t="s">
        <v>160</v>
      </c>
      <c r="AE121" s="6" t="s">
        <v>93</v>
      </c>
      <c r="AF121" s="6"/>
    </row>
    <row r="122" spans="1:32" ht="12.75" x14ac:dyDescent="0.2">
      <c r="A122" s="35">
        <v>45531.800234432798</v>
      </c>
      <c r="B122" s="36" t="s">
        <v>766</v>
      </c>
      <c r="C122" s="36" t="s">
        <v>767</v>
      </c>
      <c r="D122" s="36" t="s">
        <v>52</v>
      </c>
      <c r="E122" s="38" t="s">
        <v>53</v>
      </c>
      <c r="F122" s="38">
        <v>52141121</v>
      </c>
      <c r="G122" s="37">
        <v>40946</v>
      </c>
      <c r="H122" s="38">
        <v>1131637901</v>
      </c>
      <c r="I122" s="38">
        <v>1131637901</v>
      </c>
      <c r="J122" s="38" t="s">
        <v>768</v>
      </c>
      <c r="K122" s="38" t="s">
        <v>66</v>
      </c>
      <c r="L122" s="38" t="s">
        <v>428</v>
      </c>
      <c r="M122" s="38" t="s">
        <v>66</v>
      </c>
      <c r="N122" s="6" t="s">
        <v>35</v>
      </c>
      <c r="O122" s="6"/>
      <c r="P122" s="6">
        <v>3162</v>
      </c>
      <c r="Q122" s="38"/>
      <c r="R122" s="38"/>
      <c r="S122" s="38"/>
      <c r="T122" s="38"/>
      <c r="U122" s="38"/>
      <c r="V122" s="38"/>
      <c r="W122" s="38"/>
      <c r="X122" s="40" t="s">
        <v>107</v>
      </c>
      <c r="Y122" s="6" t="s">
        <v>60</v>
      </c>
      <c r="Z122" s="38" t="s">
        <v>61</v>
      </c>
      <c r="AA122" s="38" t="s">
        <v>78</v>
      </c>
      <c r="AB122" s="38">
        <v>50000</v>
      </c>
      <c r="AC122" s="6">
        <v>205060</v>
      </c>
      <c r="AD122" s="6" t="s">
        <v>122</v>
      </c>
      <c r="AE122" s="6" t="s">
        <v>93</v>
      </c>
      <c r="AF122" s="6" t="s">
        <v>172</v>
      </c>
    </row>
    <row r="123" spans="1:32" ht="12.75" x14ac:dyDescent="0.2">
      <c r="A123" s="35">
        <v>45531.808045486097</v>
      </c>
      <c r="B123" s="36" t="s">
        <v>769</v>
      </c>
      <c r="C123" s="36" t="s">
        <v>767</v>
      </c>
      <c r="D123" s="36" t="s">
        <v>52</v>
      </c>
      <c r="E123" s="38" t="s">
        <v>53</v>
      </c>
      <c r="F123" s="38">
        <v>49703324</v>
      </c>
      <c r="G123" s="37">
        <v>40055</v>
      </c>
      <c r="H123" s="38">
        <v>1131637901</v>
      </c>
      <c r="I123" s="38">
        <v>1131637901</v>
      </c>
      <c r="J123" s="38" t="s">
        <v>768</v>
      </c>
      <c r="K123" s="38" t="s">
        <v>66</v>
      </c>
      <c r="L123" s="38" t="s">
        <v>428</v>
      </c>
      <c r="M123" s="38" t="s">
        <v>66</v>
      </c>
      <c r="N123" s="6" t="s">
        <v>38</v>
      </c>
      <c r="O123" s="6"/>
      <c r="P123" s="6">
        <v>32</v>
      </c>
      <c r="Q123" s="38"/>
      <c r="R123" s="38"/>
      <c r="S123" s="38"/>
      <c r="T123" s="38"/>
      <c r="U123" s="38"/>
      <c r="V123" s="38"/>
      <c r="W123" s="38"/>
      <c r="X123" s="40" t="s">
        <v>107</v>
      </c>
      <c r="Y123" s="6" t="s">
        <v>60</v>
      </c>
      <c r="Z123" s="38" t="s">
        <v>61</v>
      </c>
      <c r="AA123" s="38" t="s">
        <v>78</v>
      </c>
      <c r="AB123" s="38">
        <v>45000</v>
      </c>
      <c r="AC123" s="6">
        <v>205061</v>
      </c>
      <c r="AD123" s="6" t="s">
        <v>122</v>
      </c>
      <c r="AE123" s="6" t="s">
        <v>93</v>
      </c>
      <c r="AF123" s="6"/>
    </row>
    <row r="124" spans="1:32" ht="12.75" x14ac:dyDescent="0.2">
      <c r="A124" s="35">
        <v>45537.635903483701</v>
      </c>
      <c r="B124" s="36" t="s">
        <v>744</v>
      </c>
      <c r="C124" s="36" t="s">
        <v>770</v>
      </c>
      <c r="D124" s="36" t="s">
        <v>354</v>
      </c>
      <c r="E124" s="38" t="s">
        <v>53</v>
      </c>
      <c r="F124" s="38">
        <v>46269356</v>
      </c>
      <c r="G124" s="37">
        <v>38288</v>
      </c>
      <c r="H124" s="38">
        <v>2214289917</v>
      </c>
      <c r="I124" s="38">
        <v>2214638320</v>
      </c>
      <c r="J124" s="38" t="s">
        <v>771</v>
      </c>
      <c r="K124" s="38" t="s">
        <v>55</v>
      </c>
      <c r="L124" s="38" t="s">
        <v>56</v>
      </c>
      <c r="M124" s="38" t="s">
        <v>772</v>
      </c>
      <c r="N124" s="6" t="s">
        <v>40</v>
      </c>
      <c r="O124" s="6"/>
      <c r="P124" s="6">
        <v>217355</v>
      </c>
      <c r="Q124" s="38"/>
      <c r="R124" s="38"/>
      <c r="S124" s="38"/>
      <c r="T124" s="38"/>
      <c r="U124" s="38"/>
      <c r="V124" s="38"/>
      <c r="W124" s="38"/>
      <c r="X124" s="40">
        <v>46269356</v>
      </c>
      <c r="Y124" s="6" t="s">
        <v>60</v>
      </c>
      <c r="Z124" s="38" t="s">
        <v>61</v>
      </c>
      <c r="AA124" s="38" t="s">
        <v>78</v>
      </c>
      <c r="AB124" s="38">
        <v>45000</v>
      </c>
      <c r="AC124" s="6">
        <v>206483</v>
      </c>
      <c r="AD124" s="6" t="s">
        <v>215</v>
      </c>
      <c r="AE124" s="6" t="s">
        <v>80</v>
      </c>
      <c r="AF124" s="6"/>
    </row>
    <row r="125" spans="1:32" ht="12.75" x14ac:dyDescent="0.2">
      <c r="A125" s="35">
        <v>45537.638031886498</v>
      </c>
      <c r="B125" s="36" t="s">
        <v>243</v>
      </c>
      <c r="C125" s="36" t="s">
        <v>770</v>
      </c>
      <c r="D125" s="36" t="s">
        <v>354</v>
      </c>
      <c r="E125" s="38" t="s">
        <v>53</v>
      </c>
      <c r="F125" s="38">
        <v>48167738</v>
      </c>
      <c r="G125" s="37">
        <v>39322</v>
      </c>
      <c r="H125" s="38">
        <v>2215255503</v>
      </c>
      <c r="I125" s="38">
        <v>2214638320</v>
      </c>
      <c r="J125" s="38" t="s">
        <v>771</v>
      </c>
      <c r="K125" s="38" t="s">
        <v>55</v>
      </c>
      <c r="L125" s="38" t="s">
        <v>56</v>
      </c>
      <c r="M125" s="38" t="s">
        <v>773</v>
      </c>
      <c r="N125" s="6" t="s">
        <v>39</v>
      </c>
      <c r="O125" s="6"/>
      <c r="P125" s="6">
        <v>223046</v>
      </c>
      <c r="Q125" s="38"/>
      <c r="R125" s="38"/>
      <c r="S125" s="38"/>
      <c r="T125" s="38"/>
      <c r="U125" s="38"/>
      <c r="V125" s="38"/>
      <c r="W125" s="38"/>
      <c r="X125" s="40">
        <v>48167738</v>
      </c>
      <c r="Y125" s="6" t="s">
        <v>60</v>
      </c>
      <c r="Z125" s="38" t="s">
        <v>61</v>
      </c>
      <c r="AA125" s="38" t="s">
        <v>78</v>
      </c>
      <c r="AB125" s="38">
        <v>45000</v>
      </c>
      <c r="AC125" s="6">
        <v>205482</v>
      </c>
      <c r="AD125" s="6" t="s">
        <v>215</v>
      </c>
      <c r="AE125" s="6" t="s">
        <v>93</v>
      </c>
      <c r="AF125" s="6"/>
    </row>
    <row r="126" spans="1:32" ht="12.75" x14ac:dyDescent="0.2">
      <c r="A126" s="35">
        <v>45533.385274779997</v>
      </c>
      <c r="B126" s="36" t="s">
        <v>774</v>
      </c>
      <c r="C126" s="36" t="s">
        <v>775</v>
      </c>
      <c r="D126" s="36" t="s">
        <v>776</v>
      </c>
      <c r="E126" s="38" t="s">
        <v>53</v>
      </c>
      <c r="F126" s="38">
        <v>26958355</v>
      </c>
      <c r="G126" s="37">
        <v>28769</v>
      </c>
      <c r="H126" s="38">
        <v>26958355</v>
      </c>
      <c r="I126" s="38" t="s">
        <v>777</v>
      </c>
      <c r="J126" s="38" t="s">
        <v>778</v>
      </c>
      <c r="K126" s="38" t="s">
        <v>55</v>
      </c>
      <c r="L126" s="38" t="s">
        <v>56</v>
      </c>
      <c r="M126" s="38" t="s">
        <v>137</v>
      </c>
      <c r="N126" s="6" t="s">
        <v>75</v>
      </c>
      <c r="O126" s="6"/>
      <c r="P126" s="6">
        <v>31808</v>
      </c>
      <c r="Q126" s="38"/>
      <c r="R126" s="38" t="s">
        <v>779</v>
      </c>
      <c r="S126" s="38"/>
      <c r="T126" s="38"/>
      <c r="U126" s="38"/>
      <c r="V126" s="38"/>
      <c r="W126" s="38"/>
      <c r="X126" s="40"/>
      <c r="Y126" s="6" t="s">
        <v>60</v>
      </c>
      <c r="Z126" s="38" t="s">
        <v>61</v>
      </c>
      <c r="AA126" s="38" t="s">
        <v>78</v>
      </c>
      <c r="AB126" s="38">
        <v>60000</v>
      </c>
      <c r="AC126" s="6">
        <v>205120</v>
      </c>
      <c r="AD126" s="6" t="s">
        <v>780</v>
      </c>
      <c r="AE126" s="6" t="s">
        <v>80</v>
      </c>
      <c r="AF126" s="6" t="s">
        <v>60</v>
      </c>
    </row>
    <row r="127" spans="1:32" ht="12.75" x14ac:dyDescent="0.2">
      <c r="A127" s="35">
        <v>45535.7082347916</v>
      </c>
      <c r="B127" s="36" t="s">
        <v>781</v>
      </c>
      <c r="C127" s="36" t="s">
        <v>775</v>
      </c>
      <c r="D127" s="36" t="s">
        <v>317</v>
      </c>
      <c r="E127" s="38" t="s">
        <v>53</v>
      </c>
      <c r="F127" s="38">
        <v>26562029</v>
      </c>
      <c r="G127" s="37">
        <v>28571</v>
      </c>
      <c r="H127" s="38">
        <v>1161245840</v>
      </c>
      <c r="I127" s="38">
        <v>1161245840</v>
      </c>
      <c r="J127" s="38" t="s">
        <v>782</v>
      </c>
      <c r="K127" s="38" t="s">
        <v>55</v>
      </c>
      <c r="L127" s="38" t="s">
        <v>783</v>
      </c>
      <c r="M127" s="38" t="s">
        <v>47</v>
      </c>
      <c r="N127" s="6" t="s">
        <v>39</v>
      </c>
      <c r="O127" s="6">
        <v>134</v>
      </c>
      <c r="P127" s="6">
        <v>221117</v>
      </c>
      <c r="Q127" s="38" t="s">
        <v>784</v>
      </c>
      <c r="R127" s="38"/>
      <c r="S127" s="38"/>
      <c r="T127" s="38"/>
      <c r="U127" s="38"/>
      <c r="V127" s="38"/>
      <c r="W127" s="38"/>
      <c r="X127" s="40" t="s">
        <v>785</v>
      </c>
      <c r="Y127" s="6" t="s">
        <v>77</v>
      </c>
      <c r="Z127" s="38" t="s">
        <v>61</v>
      </c>
      <c r="AA127" s="38" t="s">
        <v>78</v>
      </c>
      <c r="AB127" s="38">
        <v>45000</v>
      </c>
      <c r="AC127" s="6">
        <v>205378</v>
      </c>
      <c r="AD127" s="6" t="s">
        <v>208</v>
      </c>
      <c r="AE127" s="6" t="s">
        <v>80</v>
      </c>
      <c r="AF127" s="6"/>
    </row>
    <row r="128" spans="1:32" ht="12.75" x14ac:dyDescent="0.2">
      <c r="A128" s="35">
        <v>45539.867326145803</v>
      </c>
      <c r="B128" s="36" t="s">
        <v>123</v>
      </c>
      <c r="C128" s="36" t="s">
        <v>786</v>
      </c>
      <c r="D128" s="36" t="s">
        <v>787</v>
      </c>
      <c r="E128" s="38" t="s">
        <v>53</v>
      </c>
      <c r="F128" s="38">
        <v>23175944</v>
      </c>
      <c r="G128" s="47">
        <v>26893</v>
      </c>
      <c r="H128" s="38">
        <v>1168452008</v>
      </c>
      <c r="I128" s="38">
        <v>1127230426</v>
      </c>
      <c r="J128" s="38" t="s">
        <v>788</v>
      </c>
      <c r="K128" s="38" t="s">
        <v>55</v>
      </c>
      <c r="L128" s="38" t="s">
        <v>89</v>
      </c>
      <c r="M128" s="38"/>
      <c r="N128" s="6" t="s">
        <v>45</v>
      </c>
      <c r="O128" s="6"/>
      <c r="P128" s="6">
        <v>87</v>
      </c>
      <c r="Q128" s="38" t="s">
        <v>789</v>
      </c>
      <c r="R128" s="38" t="s">
        <v>790</v>
      </c>
      <c r="S128" s="38" t="s">
        <v>791</v>
      </c>
      <c r="T128" s="38"/>
      <c r="U128" s="38"/>
      <c r="V128" s="38"/>
      <c r="W128" s="38"/>
      <c r="X128" s="40"/>
      <c r="Y128" s="6" t="s">
        <v>77</v>
      </c>
      <c r="Z128" s="38" t="s">
        <v>61</v>
      </c>
      <c r="AA128" s="38" t="s">
        <v>78</v>
      </c>
      <c r="AB128" s="38">
        <v>50000</v>
      </c>
      <c r="AC128" s="6">
        <v>205540</v>
      </c>
      <c r="AD128" s="6" t="s">
        <v>792</v>
      </c>
      <c r="AE128" s="6" t="s">
        <v>80</v>
      </c>
      <c r="AF128" s="6"/>
    </row>
    <row r="129" spans="1:32" ht="12.75" x14ac:dyDescent="0.2">
      <c r="A129" s="35">
        <v>45535.434897523097</v>
      </c>
      <c r="B129" s="36" t="s">
        <v>793</v>
      </c>
      <c r="C129" s="36" t="s">
        <v>794</v>
      </c>
      <c r="D129" s="36" t="s">
        <v>329</v>
      </c>
      <c r="E129" s="38" t="s">
        <v>53</v>
      </c>
      <c r="F129" s="38">
        <v>50435588</v>
      </c>
      <c r="G129" s="37">
        <v>40374</v>
      </c>
      <c r="H129" s="38">
        <v>1144379842</v>
      </c>
      <c r="I129" s="38">
        <v>1144379842</v>
      </c>
      <c r="J129" s="38" t="s">
        <v>795</v>
      </c>
      <c r="K129" s="38" t="s">
        <v>66</v>
      </c>
      <c r="L129" s="38" t="s">
        <v>205</v>
      </c>
      <c r="M129" s="38" t="s">
        <v>66</v>
      </c>
      <c r="N129" s="6" t="s">
        <v>36</v>
      </c>
      <c r="O129" s="6"/>
      <c r="P129" s="6">
        <v>3823</v>
      </c>
      <c r="Q129" s="38" t="s">
        <v>793</v>
      </c>
      <c r="R129" s="38"/>
      <c r="S129" s="38"/>
      <c r="T129" s="38"/>
      <c r="U129" s="38"/>
      <c r="V129" s="38"/>
      <c r="W129" s="38"/>
      <c r="X129" s="40" t="s">
        <v>796</v>
      </c>
      <c r="Y129" s="6" t="s">
        <v>77</v>
      </c>
      <c r="Z129" s="38" t="s">
        <v>61</v>
      </c>
      <c r="AA129" s="38" t="s">
        <v>78</v>
      </c>
      <c r="AB129" s="38">
        <v>50000</v>
      </c>
      <c r="AC129" s="6">
        <v>205352</v>
      </c>
      <c r="AD129" s="6" t="s">
        <v>160</v>
      </c>
      <c r="AE129" s="6" t="s">
        <v>93</v>
      </c>
      <c r="AF129" s="6"/>
    </row>
    <row r="130" spans="1:32" ht="12.75" x14ac:dyDescent="0.2">
      <c r="A130" s="35">
        <v>45535.659965300903</v>
      </c>
      <c r="B130" s="36" t="s">
        <v>797</v>
      </c>
      <c r="C130" s="36" t="s">
        <v>798</v>
      </c>
      <c r="D130" s="36" t="s">
        <v>83</v>
      </c>
      <c r="E130" s="38" t="s">
        <v>53</v>
      </c>
      <c r="F130" s="38">
        <v>49313131</v>
      </c>
      <c r="G130" s="37">
        <v>39860</v>
      </c>
      <c r="H130" s="38">
        <v>1136996219</v>
      </c>
      <c r="I130" s="38">
        <v>1136996219</v>
      </c>
      <c r="J130" s="38" t="s">
        <v>799</v>
      </c>
      <c r="K130" s="38" t="s">
        <v>55</v>
      </c>
      <c r="L130" s="38" t="s">
        <v>234</v>
      </c>
      <c r="M130" s="38" t="s">
        <v>800</v>
      </c>
      <c r="N130" s="6" t="s">
        <v>36</v>
      </c>
      <c r="O130" s="6"/>
      <c r="P130" s="6">
        <v>2984</v>
      </c>
      <c r="Q130" s="38" t="s">
        <v>801</v>
      </c>
      <c r="R130" s="38"/>
      <c r="S130" s="38"/>
      <c r="T130" s="38"/>
      <c r="U130" s="38"/>
      <c r="V130" s="38"/>
      <c r="W130" s="38"/>
      <c r="X130" s="40">
        <v>60849216602</v>
      </c>
      <c r="Y130" s="6" t="s">
        <v>77</v>
      </c>
      <c r="Z130" s="38" t="s">
        <v>61</v>
      </c>
      <c r="AA130" s="38" t="s">
        <v>78</v>
      </c>
      <c r="AB130" s="38">
        <v>50000</v>
      </c>
      <c r="AC130" s="6">
        <v>205360</v>
      </c>
      <c r="AD130" s="6" t="s">
        <v>160</v>
      </c>
      <c r="AE130" s="6" t="s">
        <v>93</v>
      </c>
      <c r="AF130" s="6" t="s">
        <v>172</v>
      </c>
    </row>
    <row r="131" spans="1:32" ht="12.75" x14ac:dyDescent="0.2">
      <c r="A131" s="35">
        <v>45535.663992395799</v>
      </c>
      <c r="B131" s="36" t="s">
        <v>802</v>
      </c>
      <c r="C131" s="36" t="s">
        <v>798</v>
      </c>
      <c r="D131" s="36" t="s">
        <v>83</v>
      </c>
      <c r="E131" s="38" t="s">
        <v>53</v>
      </c>
      <c r="F131" s="38">
        <v>53896167</v>
      </c>
      <c r="G131" s="37">
        <v>41717</v>
      </c>
      <c r="H131" s="38">
        <v>1136996219</v>
      </c>
      <c r="I131" s="38">
        <v>1136996219</v>
      </c>
      <c r="J131" s="38" t="s">
        <v>799</v>
      </c>
      <c r="K131" s="38" t="s">
        <v>55</v>
      </c>
      <c r="L131" s="38" t="s">
        <v>234</v>
      </c>
      <c r="M131" s="38" t="s">
        <v>800</v>
      </c>
      <c r="N131" s="6" t="s">
        <v>35</v>
      </c>
      <c r="O131" s="6"/>
      <c r="P131" s="6">
        <v>3447</v>
      </c>
      <c r="Q131" s="38"/>
      <c r="R131" s="38"/>
      <c r="S131" s="38"/>
      <c r="T131" s="38"/>
      <c r="U131" s="38"/>
      <c r="V131" s="38"/>
      <c r="W131" s="38"/>
      <c r="X131" s="40" t="s">
        <v>803</v>
      </c>
      <c r="Y131" s="6" t="s">
        <v>77</v>
      </c>
      <c r="Z131" s="38" t="s">
        <v>61</v>
      </c>
      <c r="AA131" s="38" t="s">
        <v>78</v>
      </c>
      <c r="AB131" s="38">
        <v>50000</v>
      </c>
      <c r="AC131" s="6">
        <v>205361</v>
      </c>
      <c r="AD131" s="6" t="s">
        <v>160</v>
      </c>
      <c r="AE131" s="6" t="s">
        <v>93</v>
      </c>
      <c r="AF131" s="6" t="s">
        <v>172</v>
      </c>
    </row>
    <row r="132" spans="1:32" ht="12.75" x14ac:dyDescent="0.2">
      <c r="A132" s="35">
        <v>45536.918865335603</v>
      </c>
      <c r="B132" s="36" t="s">
        <v>804</v>
      </c>
      <c r="C132" s="36" t="s">
        <v>805</v>
      </c>
      <c r="D132" s="36" t="s">
        <v>329</v>
      </c>
      <c r="E132" s="38" t="s">
        <v>53</v>
      </c>
      <c r="F132" s="38">
        <v>51330536</v>
      </c>
      <c r="G132" s="37">
        <v>40823</v>
      </c>
      <c r="H132" s="38">
        <v>1134070484</v>
      </c>
      <c r="I132" s="38"/>
      <c r="J132" s="38" t="s">
        <v>806</v>
      </c>
      <c r="K132" s="38" t="s">
        <v>66</v>
      </c>
      <c r="L132" s="38" t="s">
        <v>428</v>
      </c>
      <c r="M132" s="38" t="s">
        <v>66</v>
      </c>
      <c r="N132" s="6" t="s">
        <v>35</v>
      </c>
      <c r="O132" s="6"/>
      <c r="P132" s="6">
        <v>3630</v>
      </c>
      <c r="Q132" s="38" t="s">
        <v>807</v>
      </c>
      <c r="R132" s="38"/>
      <c r="S132" s="38"/>
      <c r="T132" s="38"/>
      <c r="U132" s="38"/>
      <c r="V132" s="38"/>
      <c r="W132" s="38"/>
      <c r="X132" s="40"/>
      <c r="Y132" s="6" t="s">
        <v>77</v>
      </c>
      <c r="Z132" s="38" t="s">
        <v>61</v>
      </c>
      <c r="AA132" s="38" t="s">
        <v>78</v>
      </c>
      <c r="AB132" s="38">
        <v>50000</v>
      </c>
      <c r="AC132" s="6">
        <v>205393</v>
      </c>
      <c r="AD132" s="6" t="s">
        <v>208</v>
      </c>
      <c r="AE132" s="6" t="s">
        <v>93</v>
      </c>
      <c r="AF132" s="6" t="s">
        <v>172</v>
      </c>
    </row>
    <row r="133" spans="1:32" ht="12.75" x14ac:dyDescent="0.2">
      <c r="A133" s="35">
        <v>45524.565223518497</v>
      </c>
      <c r="B133" s="36" t="s">
        <v>808</v>
      </c>
      <c r="C133" s="36" t="s">
        <v>809</v>
      </c>
      <c r="D133" s="36" t="s">
        <v>163</v>
      </c>
      <c r="E133" s="38" t="s">
        <v>53</v>
      </c>
      <c r="F133" s="38">
        <v>52672616</v>
      </c>
      <c r="G133" s="37">
        <v>41142</v>
      </c>
      <c r="H133" s="38">
        <v>1158200952</v>
      </c>
      <c r="I133" s="38">
        <v>1140307230</v>
      </c>
      <c r="J133" s="38" t="s">
        <v>810</v>
      </c>
      <c r="K133" s="38" t="s">
        <v>66</v>
      </c>
      <c r="L133" s="38" t="s">
        <v>56</v>
      </c>
      <c r="M133" s="38" t="s">
        <v>66</v>
      </c>
      <c r="N133" s="6" t="s">
        <v>36</v>
      </c>
      <c r="O133" s="6"/>
      <c r="P133" s="6">
        <v>3892</v>
      </c>
      <c r="Q133" s="38"/>
      <c r="R133" s="38"/>
      <c r="S133" s="38"/>
      <c r="T133" s="38"/>
      <c r="U133" s="38"/>
      <c r="V133" s="38"/>
      <c r="W133" s="38"/>
      <c r="X133" s="40" t="s">
        <v>679</v>
      </c>
      <c r="Y133" s="6" t="s">
        <v>60</v>
      </c>
      <c r="Z133" s="38" t="s">
        <v>61</v>
      </c>
      <c r="AA133" s="38" t="s">
        <v>78</v>
      </c>
      <c r="AB133" s="38">
        <v>50000</v>
      </c>
      <c r="AC133" s="6"/>
      <c r="AD133" s="6" t="s">
        <v>85</v>
      </c>
      <c r="AE133" s="6" t="s">
        <v>93</v>
      </c>
      <c r="AF133" s="6"/>
    </row>
    <row r="134" spans="1:32" ht="12.75" x14ac:dyDescent="0.2">
      <c r="A134" s="35">
        <v>45538.460701736098</v>
      </c>
      <c r="B134" s="36" t="s">
        <v>586</v>
      </c>
      <c r="C134" s="36" t="s">
        <v>811</v>
      </c>
      <c r="D134" s="36" t="s">
        <v>52</v>
      </c>
      <c r="E134" s="38" t="s">
        <v>53</v>
      </c>
      <c r="F134" s="38">
        <v>49759489</v>
      </c>
      <c r="G134" s="37">
        <v>40106</v>
      </c>
      <c r="H134" s="38">
        <v>1164117291</v>
      </c>
      <c r="I134" s="38" t="s">
        <v>812</v>
      </c>
      <c r="J134" s="38" t="s">
        <v>813</v>
      </c>
      <c r="K134" s="38" t="s">
        <v>66</v>
      </c>
      <c r="L134" s="38" t="s">
        <v>89</v>
      </c>
      <c r="M134" s="38"/>
      <c r="N134" s="6" t="s">
        <v>36</v>
      </c>
      <c r="O134" s="6"/>
      <c r="P134" s="6">
        <v>3995</v>
      </c>
      <c r="Q134" s="38"/>
      <c r="R134" s="38"/>
      <c r="S134" s="38"/>
      <c r="T134" s="38"/>
      <c r="U134" s="38"/>
      <c r="V134" s="38"/>
      <c r="W134" s="38"/>
      <c r="X134" s="40" t="s">
        <v>814</v>
      </c>
      <c r="Y134" s="6" t="s">
        <v>77</v>
      </c>
      <c r="Z134" s="38" t="s">
        <v>61</v>
      </c>
      <c r="AA134" s="38" t="s">
        <v>78</v>
      </c>
      <c r="AB134" s="38">
        <v>50000</v>
      </c>
      <c r="AC134" s="6">
        <v>205621</v>
      </c>
      <c r="AD134" s="6" t="s">
        <v>815</v>
      </c>
      <c r="AE134" s="6" t="s">
        <v>93</v>
      </c>
      <c r="AF134" s="6"/>
    </row>
    <row r="135" spans="1:32" ht="12.75" x14ac:dyDescent="0.2">
      <c r="A135" s="35">
        <v>45538.463370543897</v>
      </c>
      <c r="B135" s="36" t="s">
        <v>816</v>
      </c>
      <c r="C135" s="36" t="s">
        <v>811</v>
      </c>
      <c r="D135" s="36" t="s">
        <v>52</v>
      </c>
      <c r="E135" s="38" t="s">
        <v>53</v>
      </c>
      <c r="F135" s="38">
        <v>52861772</v>
      </c>
      <c r="G135" s="37">
        <v>41269</v>
      </c>
      <c r="H135" s="38">
        <v>1164117291</v>
      </c>
      <c r="I135" s="38" t="s">
        <v>812</v>
      </c>
      <c r="J135" s="38" t="s">
        <v>813</v>
      </c>
      <c r="K135" s="38" t="s">
        <v>55</v>
      </c>
      <c r="L135" s="38" t="s">
        <v>89</v>
      </c>
      <c r="M135" s="38"/>
      <c r="N135" s="6" t="s">
        <v>36</v>
      </c>
      <c r="O135" s="6"/>
      <c r="P135" s="6">
        <v>3645</v>
      </c>
      <c r="Q135" s="38"/>
      <c r="R135" s="38"/>
      <c r="S135" s="38"/>
      <c r="T135" s="38"/>
      <c r="U135" s="38"/>
      <c r="V135" s="38"/>
      <c r="W135" s="38"/>
      <c r="X135" s="40" t="s">
        <v>817</v>
      </c>
      <c r="Y135" s="6" t="s">
        <v>77</v>
      </c>
      <c r="Z135" s="38" t="s">
        <v>61</v>
      </c>
      <c r="AA135" s="38" t="s">
        <v>78</v>
      </c>
      <c r="AB135" s="38">
        <v>50000</v>
      </c>
      <c r="AC135" s="6">
        <v>205621</v>
      </c>
      <c r="AD135" s="6" t="s">
        <v>815</v>
      </c>
      <c r="AE135" s="6" t="s">
        <v>93</v>
      </c>
      <c r="AF135" s="6"/>
    </row>
    <row r="136" spans="1:32" ht="12.75" x14ac:dyDescent="0.2">
      <c r="A136" s="35">
        <v>45530.4563375578</v>
      </c>
      <c r="B136" s="36" t="s">
        <v>818</v>
      </c>
      <c r="C136" s="36" t="s">
        <v>819</v>
      </c>
      <c r="D136" s="36" t="s">
        <v>354</v>
      </c>
      <c r="E136" s="38" t="s">
        <v>53</v>
      </c>
      <c r="F136" s="38">
        <v>49435224</v>
      </c>
      <c r="G136" s="37">
        <v>39910</v>
      </c>
      <c r="H136" s="38" t="s">
        <v>820</v>
      </c>
      <c r="I136" s="38" t="s">
        <v>821</v>
      </c>
      <c r="J136" s="38" t="s">
        <v>822</v>
      </c>
      <c r="K136" s="38" t="s">
        <v>55</v>
      </c>
      <c r="L136" s="38" t="s">
        <v>225</v>
      </c>
      <c r="M136" s="38"/>
      <c r="N136" s="6" t="s">
        <v>36</v>
      </c>
      <c r="O136" s="6"/>
      <c r="P136" s="6">
        <v>3753</v>
      </c>
      <c r="Q136" s="38"/>
      <c r="R136" s="38"/>
      <c r="S136" s="38"/>
      <c r="T136" s="38"/>
      <c r="U136" s="38"/>
      <c r="V136" s="38"/>
      <c r="W136" s="38"/>
      <c r="X136" s="40" t="s">
        <v>823</v>
      </c>
      <c r="Y136" s="6" t="s">
        <v>60</v>
      </c>
      <c r="Z136" s="38" t="s">
        <v>61</v>
      </c>
      <c r="AA136" s="38" t="s">
        <v>78</v>
      </c>
      <c r="AB136" s="38">
        <v>60000</v>
      </c>
      <c r="AC136" s="6">
        <v>205052</v>
      </c>
      <c r="AD136" s="6" t="s">
        <v>700</v>
      </c>
      <c r="AE136" s="6" t="s">
        <v>93</v>
      </c>
      <c r="AF136" s="6"/>
    </row>
    <row r="137" spans="1:32" ht="12.75" x14ac:dyDescent="0.2">
      <c r="A137" s="35">
        <v>45534.8976090625</v>
      </c>
      <c r="B137" s="36" t="s">
        <v>824</v>
      </c>
      <c r="C137" s="36" t="s">
        <v>825</v>
      </c>
      <c r="D137" s="36" t="s">
        <v>512</v>
      </c>
      <c r="E137" s="38" t="s">
        <v>53</v>
      </c>
      <c r="F137" s="38">
        <v>44677873</v>
      </c>
      <c r="G137" s="37">
        <v>37763</v>
      </c>
      <c r="H137" s="38">
        <v>2216417120</v>
      </c>
      <c r="I137" s="38"/>
      <c r="J137" s="38" t="s">
        <v>826</v>
      </c>
      <c r="K137" s="38" t="s">
        <v>55</v>
      </c>
      <c r="L137" s="38" t="s">
        <v>225</v>
      </c>
      <c r="M137" s="38" t="s">
        <v>827</v>
      </c>
      <c r="N137" s="6" t="s">
        <v>40</v>
      </c>
      <c r="O137" s="6"/>
      <c r="P137" s="6">
        <v>211981</v>
      </c>
      <c r="Q137" s="38"/>
      <c r="R137" s="38"/>
      <c r="S137" s="38"/>
      <c r="T137" s="38"/>
      <c r="U137" s="38"/>
      <c r="V137" s="38"/>
      <c r="W137" s="38"/>
      <c r="X137" s="40"/>
      <c r="Y137" s="6" t="s">
        <v>60</v>
      </c>
      <c r="Z137" s="38" t="s">
        <v>61</v>
      </c>
      <c r="AA137" s="38" t="s">
        <v>78</v>
      </c>
      <c r="AB137" s="38">
        <v>45000</v>
      </c>
      <c r="AC137" s="6" t="s">
        <v>828</v>
      </c>
      <c r="AD137" s="6" t="s">
        <v>829</v>
      </c>
      <c r="AE137" s="6" t="s">
        <v>80</v>
      </c>
      <c r="AF137" s="6"/>
    </row>
    <row r="138" spans="1:32" ht="12.75" x14ac:dyDescent="0.2">
      <c r="A138" s="35">
        <v>45537.748664421197</v>
      </c>
      <c r="B138" s="36" t="s">
        <v>830</v>
      </c>
      <c r="C138" s="36" t="s">
        <v>831</v>
      </c>
      <c r="D138" s="36" t="s">
        <v>525</v>
      </c>
      <c r="E138" s="38" t="s">
        <v>526</v>
      </c>
      <c r="F138" s="38">
        <v>57934674</v>
      </c>
      <c r="G138" s="37">
        <v>39927</v>
      </c>
      <c r="H138" s="38" t="s">
        <v>832</v>
      </c>
      <c r="I138" s="38" t="s">
        <v>832</v>
      </c>
      <c r="J138" s="38" t="s">
        <v>833</v>
      </c>
      <c r="K138" s="38" t="s">
        <v>66</v>
      </c>
      <c r="L138" s="38" t="s">
        <v>834</v>
      </c>
      <c r="M138" s="38" t="s">
        <v>189</v>
      </c>
      <c r="N138" s="6" t="s">
        <v>36</v>
      </c>
      <c r="O138" s="6"/>
      <c r="P138" s="6">
        <v>347</v>
      </c>
      <c r="Q138" s="38" t="s">
        <v>835</v>
      </c>
      <c r="R138" s="38" t="s">
        <v>836</v>
      </c>
      <c r="S138" s="38"/>
      <c r="T138" s="38"/>
      <c r="U138" s="38"/>
      <c r="V138" s="38"/>
      <c r="W138" s="38"/>
      <c r="X138" s="40"/>
      <c r="Y138" s="6" t="s">
        <v>60</v>
      </c>
      <c r="Z138" s="38" t="s">
        <v>61</v>
      </c>
      <c r="AA138" s="38" t="s">
        <v>78</v>
      </c>
      <c r="AB138" s="38">
        <v>42500</v>
      </c>
      <c r="AC138" s="6">
        <v>205391</v>
      </c>
      <c r="AD138" s="6" t="s">
        <v>208</v>
      </c>
      <c r="AE138" s="6" t="s">
        <v>93</v>
      </c>
      <c r="AF138" s="6" t="s">
        <v>172</v>
      </c>
    </row>
    <row r="139" spans="1:32" ht="12.75" x14ac:dyDescent="0.2">
      <c r="A139" s="35">
        <v>45537.750780370297</v>
      </c>
      <c r="B139" s="36" t="s">
        <v>837</v>
      </c>
      <c r="C139" s="36" t="s">
        <v>838</v>
      </c>
      <c r="D139" s="36" t="s">
        <v>525</v>
      </c>
      <c r="E139" s="38" t="s">
        <v>526</v>
      </c>
      <c r="F139" s="38">
        <v>59259286</v>
      </c>
      <c r="G139" s="37">
        <v>40771</v>
      </c>
      <c r="H139" s="38" t="s">
        <v>832</v>
      </c>
      <c r="I139" s="38" t="s">
        <v>832</v>
      </c>
      <c r="J139" s="38" t="s">
        <v>833</v>
      </c>
      <c r="K139" s="38" t="s">
        <v>66</v>
      </c>
      <c r="L139" s="38" t="s">
        <v>834</v>
      </c>
      <c r="M139" s="38" t="s">
        <v>189</v>
      </c>
      <c r="N139" s="6" t="s">
        <v>36</v>
      </c>
      <c r="O139" s="6"/>
      <c r="P139" s="6">
        <v>46</v>
      </c>
      <c r="Q139" s="38"/>
      <c r="R139" s="38" t="s">
        <v>839</v>
      </c>
      <c r="S139" s="38"/>
      <c r="T139" s="38"/>
      <c r="U139" s="38"/>
      <c r="V139" s="38"/>
      <c r="W139" s="38"/>
      <c r="X139" s="40"/>
      <c r="Y139" s="6" t="s">
        <v>60</v>
      </c>
      <c r="Z139" s="38" t="s">
        <v>61</v>
      </c>
      <c r="AA139" s="38" t="s">
        <v>78</v>
      </c>
      <c r="AB139" s="38">
        <v>42500</v>
      </c>
      <c r="AC139" s="6">
        <v>205391</v>
      </c>
      <c r="AD139" s="6" t="s">
        <v>208</v>
      </c>
      <c r="AE139" s="6" t="s">
        <v>109</v>
      </c>
      <c r="AF139" s="6" t="s">
        <v>172</v>
      </c>
    </row>
    <row r="140" spans="1:32" ht="12.75" x14ac:dyDescent="0.2">
      <c r="A140" s="35">
        <v>45535.896842094902</v>
      </c>
      <c r="B140" s="36" t="s">
        <v>840</v>
      </c>
      <c r="C140" s="36" t="s">
        <v>841</v>
      </c>
      <c r="D140" s="36" t="s">
        <v>245</v>
      </c>
      <c r="E140" s="38" t="s">
        <v>53</v>
      </c>
      <c r="F140" s="38">
        <v>51390049</v>
      </c>
      <c r="G140" s="37">
        <v>40773</v>
      </c>
      <c r="H140" s="38">
        <v>1167049300</v>
      </c>
      <c r="I140" s="38">
        <v>1567049500</v>
      </c>
      <c r="J140" s="38" t="s">
        <v>842</v>
      </c>
      <c r="K140" s="38" t="s">
        <v>55</v>
      </c>
      <c r="L140" s="38" t="s">
        <v>843</v>
      </c>
      <c r="M140" s="38"/>
      <c r="N140" s="6" t="s">
        <v>35</v>
      </c>
      <c r="O140" s="6"/>
      <c r="P140" s="6">
        <v>4161</v>
      </c>
      <c r="Q140" s="38"/>
      <c r="R140" s="38"/>
      <c r="S140" s="38"/>
      <c r="T140" s="38"/>
      <c r="U140" s="38"/>
      <c r="V140" s="38"/>
      <c r="W140" s="38"/>
      <c r="X140" s="40" t="s">
        <v>844</v>
      </c>
      <c r="Y140" s="6" t="s">
        <v>60</v>
      </c>
      <c r="Z140" s="38" t="s">
        <v>61</v>
      </c>
      <c r="AA140" s="38" t="s">
        <v>109</v>
      </c>
      <c r="AB140" s="38"/>
      <c r="AC140" s="6"/>
      <c r="AD140" s="6"/>
      <c r="AE140" s="6" t="s">
        <v>109</v>
      </c>
      <c r="AF140" s="6"/>
    </row>
    <row r="141" spans="1:32" ht="12.75" x14ac:dyDescent="0.2">
      <c r="A141" s="35">
        <v>45525.724610104102</v>
      </c>
      <c r="B141" s="36" t="s">
        <v>845</v>
      </c>
      <c r="C141" s="36" t="s">
        <v>846</v>
      </c>
      <c r="D141" s="36" t="s">
        <v>847</v>
      </c>
      <c r="E141" s="38" t="s">
        <v>53</v>
      </c>
      <c r="F141" s="38">
        <v>28296764</v>
      </c>
      <c r="G141" s="37">
        <v>29398</v>
      </c>
      <c r="H141" s="38">
        <v>2914195716</v>
      </c>
      <c r="I141" s="38"/>
      <c r="J141" s="38" t="s">
        <v>848</v>
      </c>
      <c r="K141" s="38" t="s">
        <v>55</v>
      </c>
      <c r="L141" s="38" t="s">
        <v>849</v>
      </c>
      <c r="M141" s="38" t="s">
        <v>137</v>
      </c>
      <c r="N141" s="6" t="s">
        <v>128</v>
      </c>
      <c r="O141" s="6"/>
      <c r="P141" s="6">
        <v>6</v>
      </c>
      <c r="Q141" s="38" t="s">
        <v>850</v>
      </c>
      <c r="R141" s="38" t="s">
        <v>851</v>
      </c>
      <c r="S141" s="38"/>
      <c r="T141" s="38"/>
      <c r="U141" s="38"/>
      <c r="V141" s="38"/>
      <c r="W141" s="38"/>
      <c r="X141" s="40" t="s">
        <v>852</v>
      </c>
      <c r="Y141" s="6" t="s">
        <v>60</v>
      </c>
      <c r="Z141" s="38" t="s">
        <v>61</v>
      </c>
      <c r="AA141" s="38" t="s">
        <v>78</v>
      </c>
      <c r="AB141" s="38">
        <v>60000</v>
      </c>
      <c r="AC141" s="6">
        <v>205025</v>
      </c>
      <c r="AD141" s="6" t="s">
        <v>131</v>
      </c>
      <c r="AE141" s="6" t="s">
        <v>80</v>
      </c>
      <c r="AF141" s="6" t="s">
        <v>60</v>
      </c>
    </row>
    <row r="142" spans="1:32" ht="12.75" x14ac:dyDescent="0.2">
      <c r="A142" s="35">
        <v>45534.663229108701</v>
      </c>
      <c r="B142" s="36" t="s">
        <v>853</v>
      </c>
      <c r="C142" s="36" t="s">
        <v>854</v>
      </c>
      <c r="D142" s="36" t="s">
        <v>855</v>
      </c>
      <c r="E142" s="38" t="s">
        <v>53</v>
      </c>
      <c r="F142" s="38">
        <v>52764512</v>
      </c>
      <c r="G142" s="37">
        <v>41194</v>
      </c>
      <c r="H142" s="38">
        <v>1151014498</v>
      </c>
      <c r="I142" s="38">
        <v>1151082053</v>
      </c>
      <c r="J142" s="38" t="s">
        <v>856</v>
      </c>
      <c r="K142" s="38" t="s">
        <v>55</v>
      </c>
      <c r="L142" s="38" t="s">
        <v>97</v>
      </c>
      <c r="M142" s="38" t="s">
        <v>151</v>
      </c>
      <c r="N142" s="6" t="s">
        <v>35</v>
      </c>
      <c r="O142" s="6"/>
      <c r="P142" s="6">
        <v>3782</v>
      </c>
      <c r="Q142" s="38" t="s">
        <v>754</v>
      </c>
      <c r="R142" s="38"/>
      <c r="S142" s="38"/>
      <c r="T142" s="38"/>
      <c r="U142" s="38"/>
      <c r="V142" s="38"/>
      <c r="W142" s="38"/>
      <c r="X142" s="40" t="s">
        <v>857</v>
      </c>
      <c r="Y142" s="6" t="s">
        <v>60</v>
      </c>
      <c r="Z142" s="38" t="s">
        <v>61</v>
      </c>
      <c r="AA142" s="38" t="s">
        <v>78</v>
      </c>
      <c r="AB142" s="38">
        <v>50000</v>
      </c>
      <c r="AC142" s="6">
        <v>205363</v>
      </c>
      <c r="AD142" s="6" t="s">
        <v>160</v>
      </c>
      <c r="AE142" s="6" t="s">
        <v>93</v>
      </c>
      <c r="AF142" s="6"/>
    </row>
    <row r="143" spans="1:32" ht="12.75" x14ac:dyDescent="0.2">
      <c r="A143" s="35">
        <v>45539.827752002297</v>
      </c>
      <c r="B143" s="36" t="s">
        <v>858</v>
      </c>
      <c r="C143" s="36" t="s">
        <v>859</v>
      </c>
      <c r="D143" s="36" t="s">
        <v>83</v>
      </c>
      <c r="E143" s="38" t="s">
        <v>53</v>
      </c>
      <c r="F143" s="38">
        <v>53240593</v>
      </c>
      <c r="G143" s="37">
        <v>41417</v>
      </c>
      <c r="H143" s="38">
        <v>44017277</v>
      </c>
      <c r="I143" s="38">
        <v>40427317</v>
      </c>
      <c r="J143" s="38" t="s">
        <v>860</v>
      </c>
      <c r="K143" s="38" t="s">
        <v>55</v>
      </c>
      <c r="L143" s="38" t="s">
        <v>205</v>
      </c>
      <c r="M143" s="38"/>
      <c r="N143" s="6" t="s">
        <v>35</v>
      </c>
      <c r="O143" s="6"/>
      <c r="P143" s="6">
        <v>3969</v>
      </c>
      <c r="Q143" s="38"/>
      <c r="R143" s="38"/>
      <c r="S143" s="38"/>
      <c r="T143" s="38"/>
      <c r="U143" s="38"/>
      <c r="V143" s="38"/>
      <c r="W143" s="38"/>
      <c r="X143" s="40" t="s">
        <v>333</v>
      </c>
      <c r="Y143" s="6" t="s">
        <v>60</v>
      </c>
      <c r="Z143" s="38" t="s">
        <v>61</v>
      </c>
      <c r="AA143" s="38" t="s">
        <v>78</v>
      </c>
      <c r="AB143" s="38">
        <v>50000</v>
      </c>
      <c r="AC143" s="6">
        <v>205453</v>
      </c>
      <c r="AD143" s="6" t="s">
        <v>79</v>
      </c>
      <c r="AE143" s="6" t="s">
        <v>93</v>
      </c>
      <c r="AF143" s="6"/>
    </row>
    <row r="144" spans="1:32" ht="12.75" x14ac:dyDescent="0.2">
      <c r="A144" s="35">
        <v>45539.885047349497</v>
      </c>
      <c r="B144" s="36" t="s">
        <v>861</v>
      </c>
      <c r="C144" s="36" t="s">
        <v>862</v>
      </c>
      <c r="D144" s="36" t="s">
        <v>863</v>
      </c>
      <c r="E144" s="38" t="s">
        <v>53</v>
      </c>
      <c r="F144" s="38">
        <v>51700380</v>
      </c>
      <c r="G144" s="37">
        <v>41089</v>
      </c>
      <c r="H144" s="38" t="s">
        <v>864</v>
      </c>
      <c r="I144" s="38" t="s">
        <v>865</v>
      </c>
      <c r="J144" s="38" t="s">
        <v>866</v>
      </c>
      <c r="K144" s="38" t="s">
        <v>55</v>
      </c>
      <c r="L144" s="38" t="s">
        <v>409</v>
      </c>
      <c r="M144" s="38"/>
      <c r="N144" s="6" t="s">
        <v>35</v>
      </c>
      <c r="O144" s="6"/>
      <c r="P144" s="6">
        <v>9536</v>
      </c>
      <c r="Q144" s="38" t="s">
        <v>867</v>
      </c>
      <c r="R144" s="38" t="s">
        <v>868</v>
      </c>
      <c r="S144" s="38"/>
      <c r="T144" s="38"/>
      <c r="U144" s="38"/>
      <c r="V144" s="38"/>
      <c r="W144" s="38"/>
      <c r="X144" s="40" t="s">
        <v>248</v>
      </c>
      <c r="Y144" s="6" t="s">
        <v>60</v>
      </c>
      <c r="Z144" s="38" t="s">
        <v>61</v>
      </c>
      <c r="AA144" s="38" t="s">
        <v>78</v>
      </c>
      <c r="AB144" s="38">
        <v>70000</v>
      </c>
      <c r="AC144" s="6">
        <v>205497</v>
      </c>
      <c r="AD144" s="6" t="s">
        <v>191</v>
      </c>
      <c r="AE144" s="6" t="s">
        <v>109</v>
      </c>
      <c r="AF144" s="6"/>
    </row>
    <row r="145" spans="1:32" ht="12.75" x14ac:dyDescent="0.2">
      <c r="A145" s="35">
        <v>45535.531960370303</v>
      </c>
      <c r="B145" s="36" t="s">
        <v>869</v>
      </c>
      <c r="C145" s="36" t="s">
        <v>870</v>
      </c>
      <c r="D145" s="36" t="s">
        <v>871</v>
      </c>
      <c r="E145" s="38" t="s">
        <v>53</v>
      </c>
      <c r="F145" s="38">
        <v>53618936</v>
      </c>
      <c r="G145" s="37">
        <v>41599</v>
      </c>
      <c r="H145" s="38">
        <v>3413195438</v>
      </c>
      <c r="I145" s="38">
        <v>3413195438</v>
      </c>
      <c r="J145" s="38" t="s">
        <v>872</v>
      </c>
      <c r="K145" s="38" t="s">
        <v>66</v>
      </c>
      <c r="L145" s="38" t="s">
        <v>150</v>
      </c>
      <c r="M145" s="38" t="s">
        <v>189</v>
      </c>
      <c r="N145" s="6" t="s">
        <v>35</v>
      </c>
      <c r="O145" s="6"/>
      <c r="P145" s="6">
        <v>4159</v>
      </c>
      <c r="Q145" s="38" t="s">
        <v>873</v>
      </c>
      <c r="R145" s="38"/>
      <c r="S145" s="38"/>
      <c r="T145" s="38"/>
      <c r="U145" s="38"/>
      <c r="V145" s="38"/>
      <c r="W145" s="38"/>
      <c r="X145" s="40"/>
      <c r="Y145" s="6" t="s">
        <v>77</v>
      </c>
      <c r="Z145" s="38" t="s">
        <v>61</v>
      </c>
      <c r="AA145" s="38" t="s">
        <v>78</v>
      </c>
      <c r="AB145" s="38">
        <v>60000</v>
      </c>
      <c r="AC145" s="6">
        <v>205358</v>
      </c>
      <c r="AD145" s="6" t="s">
        <v>160</v>
      </c>
      <c r="AE145" s="6" t="s">
        <v>109</v>
      </c>
      <c r="AF145" s="6"/>
    </row>
    <row r="146" spans="1:32" ht="12.75" x14ac:dyDescent="0.2">
      <c r="A146" s="35">
        <v>45535.591154236099</v>
      </c>
      <c r="B146" s="36" t="s">
        <v>221</v>
      </c>
      <c r="C146" s="36" t="s">
        <v>874</v>
      </c>
      <c r="D146" s="36" t="s">
        <v>875</v>
      </c>
      <c r="E146" s="38" t="s">
        <v>53</v>
      </c>
      <c r="F146" s="38">
        <v>52136031</v>
      </c>
      <c r="G146" s="37">
        <v>40917</v>
      </c>
      <c r="H146" s="38">
        <v>3487536965</v>
      </c>
      <c r="I146" s="38">
        <v>3487471784</v>
      </c>
      <c r="J146" s="38" t="s">
        <v>876</v>
      </c>
      <c r="K146" s="38" t="s">
        <v>55</v>
      </c>
      <c r="L146" s="38" t="s">
        <v>380</v>
      </c>
      <c r="M146" s="38" t="s">
        <v>151</v>
      </c>
      <c r="N146" s="6" t="s">
        <v>36</v>
      </c>
      <c r="O146" s="6"/>
      <c r="P146" s="6">
        <v>4093</v>
      </c>
      <c r="Q146" s="38" t="s">
        <v>877</v>
      </c>
      <c r="R146" s="38"/>
      <c r="S146" s="38"/>
      <c r="T146" s="38"/>
      <c r="U146" s="38"/>
      <c r="V146" s="38"/>
      <c r="W146" s="38"/>
      <c r="X146" s="40" t="s">
        <v>878</v>
      </c>
      <c r="Y146" s="6" t="s">
        <v>60</v>
      </c>
      <c r="Z146" s="38" t="s">
        <v>61</v>
      </c>
      <c r="AA146" s="38" t="s">
        <v>78</v>
      </c>
      <c r="AB146" s="38">
        <v>50000</v>
      </c>
      <c r="AC146" s="6">
        <v>205336</v>
      </c>
      <c r="AD146" s="6" t="s">
        <v>879</v>
      </c>
      <c r="AE146" s="6" t="s">
        <v>93</v>
      </c>
      <c r="AF146" s="6"/>
    </row>
    <row r="147" spans="1:32" ht="12.75" x14ac:dyDescent="0.2">
      <c r="A147" s="35">
        <v>45535.592913680499</v>
      </c>
      <c r="B147" s="36" t="s">
        <v>880</v>
      </c>
      <c r="C147" s="36" t="s">
        <v>874</v>
      </c>
      <c r="D147" s="36" t="s">
        <v>875</v>
      </c>
      <c r="E147" s="38" t="s">
        <v>53</v>
      </c>
      <c r="F147" s="38">
        <v>54297764</v>
      </c>
      <c r="G147" s="37">
        <v>41886</v>
      </c>
      <c r="H147" s="38">
        <v>3487536965</v>
      </c>
      <c r="I147" s="38">
        <v>3487471784</v>
      </c>
      <c r="J147" s="38" t="s">
        <v>876</v>
      </c>
      <c r="K147" s="38" t="s">
        <v>66</v>
      </c>
      <c r="L147" s="38" t="s">
        <v>380</v>
      </c>
      <c r="M147" s="38" t="s">
        <v>151</v>
      </c>
      <c r="N147" s="6" t="s">
        <v>35</v>
      </c>
      <c r="O147" s="6"/>
      <c r="P147" s="6">
        <v>4064</v>
      </c>
      <c r="Q147" s="38" t="s">
        <v>881</v>
      </c>
      <c r="R147" s="38"/>
      <c r="S147" s="38"/>
      <c r="T147" s="38"/>
      <c r="U147" s="38"/>
      <c r="V147" s="38"/>
      <c r="W147" s="38"/>
      <c r="X147" s="40" t="s">
        <v>878</v>
      </c>
      <c r="Y147" s="6" t="s">
        <v>60</v>
      </c>
      <c r="Z147" s="38" t="s">
        <v>61</v>
      </c>
      <c r="AA147" s="38" t="s">
        <v>78</v>
      </c>
      <c r="AB147" s="38">
        <v>50000</v>
      </c>
      <c r="AC147" s="6">
        <v>205337</v>
      </c>
      <c r="AD147" s="6" t="s">
        <v>879</v>
      </c>
      <c r="AE147" s="6" t="s">
        <v>93</v>
      </c>
      <c r="AF147" s="6"/>
    </row>
    <row r="148" spans="1:32" ht="12.75" x14ac:dyDescent="0.2">
      <c r="A148" s="35">
        <v>45535.8798191319</v>
      </c>
      <c r="B148" s="36" t="s">
        <v>882</v>
      </c>
      <c r="C148" s="36" t="s">
        <v>883</v>
      </c>
      <c r="D148" s="36" t="s">
        <v>354</v>
      </c>
      <c r="E148" s="38" t="s">
        <v>53</v>
      </c>
      <c r="F148" s="38">
        <v>51440730</v>
      </c>
      <c r="G148" s="37">
        <v>40834</v>
      </c>
      <c r="H148" s="38">
        <v>2215659991</v>
      </c>
      <c r="I148" s="38">
        <v>2215659991</v>
      </c>
      <c r="J148" s="38" t="s">
        <v>884</v>
      </c>
      <c r="K148" s="38" t="s">
        <v>66</v>
      </c>
      <c r="L148" s="38" t="s">
        <v>225</v>
      </c>
      <c r="M148" s="38" t="s">
        <v>66</v>
      </c>
      <c r="N148" s="6" t="s">
        <v>36</v>
      </c>
      <c r="O148" s="6"/>
      <c r="P148" s="6">
        <v>3590</v>
      </c>
      <c r="Q148" s="38" t="s">
        <v>885</v>
      </c>
      <c r="R148" s="38"/>
      <c r="S148" s="38"/>
      <c r="T148" s="38"/>
      <c r="U148" s="38"/>
      <c r="V148" s="38"/>
      <c r="W148" s="38"/>
      <c r="X148" s="40" t="s">
        <v>220</v>
      </c>
      <c r="Y148" s="6" t="s">
        <v>60</v>
      </c>
      <c r="Z148" s="38" t="s">
        <v>61</v>
      </c>
      <c r="AA148" s="38" t="s">
        <v>78</v>
      </c>
      <c r="AB148" s="38">
        <v>50000</v>
      </c>
      <c r="AC148" s="6">
        <v>205341</v>
      </c>
      <c r="AD148" s="6" t="s">
        <v>160</v>
      </c>
      <c r="AE148" s="6" t="s">
        <v>93</v>
      </c>
      <c r="AF148" s="6"/>
    </row>
    <row r="149" spans="1:32" ht="12.75" x14ac:dyDescent="0.2">
      <c r="A149" s="35">
        <v>45530.673439976803</v>
      </c>
      <c r="B149" s="36" t="s">
        <v>886</v>
      </c>
      <c r="C149" s="36" t="s">
        <v>887</v>
      </c>
      <c r="D149" s="36" t="s">
        <v>888</v>
      </c>
      <c r="E149" s="38" t="s">
        <v>53</v>
      </c>
      <c r="F149" s="38">
        <v>30820322</v>
      </c>
      <c r="G149" s="37">
        <v>30719</v>
      </c>
      <c r="H149" s="38" t="s">
        <v>889</v>
      </c>
      <c r="I149" s="38"/>
      <c r="J149" s="38" t="s">
        <v>890</v>
      </c>
      <c r="K149" s="38" t="s">
        <v>55</v>
      </c>
      <c r="L149" s="38" t="s">
        <v>891</v>
      </c>
      <c r="M149" s="38" t="s">
        <v>892</v>
      </c>
      <c r="N149" s="6" t="s">
        <v>44</v>
      </c>
      <c r="O149" s="6">
        <v>46</v>
      </c>
      <c r="P149" s="6">
        <v>1560</v>
      </c>
      <c r="Q149" s="38"/>
      <c r="R149" s="38" t="s">
        <v>893</v>
      </c>
      <c r="S149" s="38" t="s">
        <v>894</v>
      </c>
      <c r="T149" s="38" t="s">
        <v>895</v>
      </c>
      <c r="U149" s="38" t="s">
        <v>896</v>
      </c>
      <c r="V149" s="38"/>
      <c r="W149" s="38"/>
      <c r="X149" s="40" t="s">
        <v>897</v>
      </c>
      <c r="Y149" s="6" t="s">
        <v>77</v>
      </c>
      <c r="Z149" s="38" t="s">
        <v>61</v>
      </c>
      <c r="AA149" s="38" t="s">
        <v>78</v>
      </c>
      <c r="AB149" s="38">
        <v>90000</v>
      </c>
      <c r="AC149" s="6">
        <v>205064</v>
      </c>
      <c r="AD149" s="6" t="s">
        <v>122</v>
      </c>
      <c r="AE149" s="6" t="s">
        <v>80</v>
      </c>
      <c r="AF149" s="6"/>
    </row>
    <row r="150" spans="1:32" ht="12.75" x14ac:dyDescent="0.2">
      <c r="A150" s="35">
        <v>45540.555867037001</v>
      </c>
      <c r="B150" s="36" t="s">
        <v>71</v>
      </c>
      <c r="C150" s="36" t="s">
        <v>898</v>
      </c>
      <c r="D150" s="36" t="s">
        <v>163</v>
      </c>
      <c r="E150" s="38" t="s">
        <v>53</v>
      </c>
      <c r="F150" s="38">
        <v>30368109</v>
      </c>
      <c r="G150" s="37">
        <v>30473</v>
      </c>
      <c r="H150" s="38" t="s">
        <v>899</v>
      </c>
      <c r="I150" s="38" t="s">
        <v>899</v>
      </c>
      <c r="J150" s="38" t="s">
        <v>900</v>
      </c>
      <c r="K150" s="38" t="s">
        <v>55</v>
      </c>
      <c r="L150" s="38" t="s">
        <v>56</v>
      </c>
      <c r="M150" s="38" t="s">
        <v>47</v>
      </c>
      <c r="N150" s="6" t="s">
        <v>40</v>
      </c>
      <c r="O150" s="6"/>
      <c r="P150" s="6">
        <v>202660</v>
      </c>
      <c r="Q150" s="38"/>
      <c r="R150" s="38"/>
      <c r="S150" s="38"/>
      <c r="T150" s="38"/>
      <c r="U150" s="38"/>
      <c r="V150" s="38"/>
      <c r="W150" s="38"/>
      <c r="X150" s="40" t="s">
        <v>107</v>
      </c>
      <c r="Y150" s="6" t="s">
        <v>60</v>
      </c>
      <c r="Z150" s="38" t="s">
        <v>61</v>
      </c>
      <c r="AA150" s="38" t="s">
        <v>78</v>
      </c>
      <c r="AB150" s="38">
        <v>45000</v>
      </c>
      <c r="AC150" s="6">
        <v>205479</v>
      </c>
      <c r="AD150" s="6" t="s">
        <v>191</v>
      </c>
      <c r="AE150" s="6" t="s">
        <v>80</v>
      </c>
      <c r="AF150" s="6"/>
    </row>
    <row r="151" spans="1:32" ht="12.75" x14ac:dyDescent="0.2">
      <c r="A151" s="35">
        <v>45540.559574699</v>
      </c>
      <c r="B151" s="36" t="s">
        <v>543</v>
      </c>
      <c r="C151" s="36" t="s">
        <v>898</v>
      </c>
      <c r="D151" s="36" t="s">
        <v>163</v>
      </c>
      <c r="E151" s="38" t="s">
        <v>53</v>
      </c>
      <c r="F151" s="38">
        <v>53855489</v>
      </c>
      <c r="G151" s="37">
        <v>41725</v>
      </c>
      <c r="H151" s="38" t="s">
        <v>899</v>
      </c>
      <c r="I151" s="38" t="s">
        <v>899</v>
      </c>
      <c r="J151" s="38" t="s">
        <v>900</v>
      </c>
      <c r="K151" s="38" t="s">
        <v>55</v>
      </c>
      <c r="L151" s="38" t="s">
        <v>56</v>
      </c>
      <c r="M151" s="38"/>
      <c r="N151" s="6" t="s">
        <v>35</v>
      </c>
      <c r="O151" s="6"/>
      <c r="P151" s="6">
        <v>4011</v>
      </c>
      <c r="Q151" s="38"/>
      <c r="R151" s="38"/>
      <c r="S151" s="38"/>
      <c r="T151" s="38"/>
      <c r="U151" s="38"/>
      <c r="V151" s="38"/>
      <c r="W151" s="38"/>
      <c r="X151" s="40" t="s">
        <v>107</v>
      </c>
      <c r="Y151" s="6" t="s">
        <v>60</v>
      </c>
      <c r="Z151" s="38" t="s">
        <v>61</v>
      </c>
      <c r="AA151" s="38" t="s">
        <v>78</v>
      </c>
      <c r="AB151" s="38">
        <v>50000</v>
      </c>
      <c r="AC151" s="6">
        <v>205479</v>
      </c>
      <c r="AD151" s="6" t="s">
        <v>191</v>
      </c>
      <c r="AE151" s="6" t="s">
        <v>109</v>
      </c>
      <c r="AF151" s="6"/>
    </row>
    <row r="152" spans="1:32" ht="12.75" x14ac:dyDescent="0.2">
      <c r="A152" s="35">
        <v>45534.597474618</v>
      </c>
      <c r="B152" s="36" t="s">
        <v>901</v>
      </c>
      <c r="C152" s="36" t="s">
        <v>902</v>
      </c>
      <c r="D152" s="36" t="s">
        <v>262</v>
      </c>
      <c r="E152" s="38" t="s">
        <v>53</v>
      </c>
      <c r="F152" s="38">
        <v>53442924</v>
      </c>
      <c r="G152" s="37">
        <v>41557</v>
      </c>
      <c r="H152" s="38">
        <v>3329515502</v>
      </c>
      <c r="I152" s="38">
        <v>3329522546</v>
      </c>
      <c r="J152" s="38" t="s">
        <v>903</v>
      </c>
      <c r="K152" s="38" t="s">
        <v>66</v>
      </c>
      <c r="L152" s="38" t="s">
        <v>136</v>
      </c>
      <c r="M152" s="38"/>
      <c r="N152" s="6" t="s">
        <v>36</v>
      </c>
      <c r="O152" s="6"/>
      <c r="P152" s="6">
        <v>4141</v>
      </c>
      <c r="Q152" s="38"/>
      <c r="R152" s="38"/>
      <c r="S152" s="38"/>
      <c r="T152" s="38"/>
      <c r="U152" s="38"/>
      <c r="V152" s="38"/>
      <c r="W152" s="38"/>
      <c r="X152" s="40" t="s">
        <v>904</v>
      </c>
      <c r="Y152" s="6" t="s">
        <v>60</v>
      </c>
      <c r="Z152" s="38" t="s">
        <v>61</v>
      </c>
      <c r="AA152" s="38" t="s">
        <v>78</v>
      </c>
      <c r="AB152" s="38">
        <v>50000</v>
      </c>
      <c r="AC152" s="6">
        <v>205106</v>
      </c>
      <c r="AD152" s="6" t="s">
        <v>230</v>
      </c>
      <c r="AE152" s="6" t="s">
        <v>93</v>
      </c>
      <c r="AF152" s="6"/>
    </row>
    <row r="153" spans="1:32" ht="12.75" x14ac:dyDescent="0.2">
      <c r="A153" s="35">
        <v>45538.476855231398</v>
      </c>
      <c r="B153" s="36" t="s">
        <v>905</v>
      </c>
      <c r="C153" s="36" t="s">
        <v>906</v>
      </c>
      <c r="D153" s="36" t="s">
        <v>83</v>
      </c>
      <c r="E153" s="38" t="s">
        <v>53</v>
      </c>
      <c r="F153" s="38">
        <v>49264184</v>
      </c>
      <c r="G153" s="37">
        <v>39876</v>
      </c>
      <c r="H153" s="38" t="s">
        <v>268</v>
      </c>
      <c r="I153" s="38"/>
      <c r="J153" s="38" t="s">
        <v>269</v>
      </c>
      <c r="K153" s="38" t="s">
        <v>55</v>
      </c>
      <c r="L153" s="38" t="s">
        <v>270</v>
      </c>
      <c r="M153" s="38"/>
      <c r="N153" s="6" t="s">
        <v>36</v>
      </c>
      <c r="O153" s="6"/>
      <c r="P153" s="6" t="s">
        <v>907</v>
      </c>
      <c r="Q153" s="38" t="s">
        <v>908</v>
      </c>
      <c r="R153" s="38"/>
      <c r="S153" s="38"/>
      <c r="T153" s="38"/>
      <c r="U153" s="38"/>
      <c r="V153" s="38"/>
      <c r="W153" s="38"/>
      <c r="X153" s="40"/>
      <c r="Y153" s="6" t="s">
        <v>60</v>
      </c>
      <c r="Z153" s="38" t="s">
        <v>61</v>
      </c>
      <c r="AA153" s="38" t="s">
        <v>78</v>
      </c>
      <c r="AB153" s="38"/>
      <c r="AC153" s="6"/>
      <c r="AD153" s="6" t="s">
        <v>273</v>
      </c>
      <c r="AE153" s="6" t="s">
        <v>93</v>
      </c>
      <c r="AF153" s="6" t="s">
        <v>172</v>
      </c>
    </row>
    <row r="154" spans="1:32" ht="12.75" x14ac:dyDescent="0.2">
      <c r="A154" s="35">
        <v>45535.488760150402</v>
      </c>
      <c r="B154" s="36" t="s">
        <v>909</v>
      </c>
      <c r="C154" s="36" t="s">
        <v>910</v>
      </c>
      <c r="D154" s="36" t="s">
        <v>52</v>
      </c>
      <c r="E154" s="38" t="s">
        <v>53</v>
      </c>
      <c r="F154" s="38">
        <v>53236008</v>
      </c>
      <c r="G154" s="37">
        <v>41388</v>
      </c>
      <c r="H154" s="38">
        <v>1140883466</v>
      </c>
      <c r="I154" s="38">
        <v>11658290733</v>
      </c>
      <c r="J154" s="38" t="s">
        <v>911</v>
      </c>
      <c r="K154" s="38" t="s">
        <v>66</v>
      </c>
      <c r="L154" s="38" t="s">
        <v>254</v>
      </c>
      <c r="M154" s="38" t="s">
        <v>66</v>
      </c>
      <c r="N154" s="6" t="s">
        <v>35</v>
      </c>
      <c r="O154" s="6"/>
      <c r="P154" s="6">
        <v>2793</v>
      </c>
      <c r="Q154" s="38"/>
      <c r="R154" s="38"/>
      <c r="S154" s="38"/>
      <c r="T154" s="38"/>
      <c r="U154" s="38"/>
      <c r="V154" s="38"/>
      <c r="W154" s="38"/>
      <c r="X154" s="40" t="s">
        <v>912</v>
      </c>
      <c r="Y154" s="6" t="s">
        <v>60</v>
      </c>
      <c r="Z154" s="38" t="s">
        <v>61</v>
      </c>
      <c r="AA154" s="38" t="s">
        <v>78</v>
      </c>
      <c r="AB154" s="38">
        <v>50000</v>
      </c>
      <c r="AC154" s="6">
        <v>205157</v>
      </c>
      <c r="AD154" s="6" t="s">
        <v>160</v>
      </c>
      <c r="AE154" s="6" t="s">
        <v>93</v>
      </c>
      <c r="AF154" s="6" t="s">
        <v>172</v>
      </c>
    </row>
    <row r="155" spans="1:32" ht="12.75" x14ac:dyDescent="0.2">
      <c r="A155" s="35">
        <v>45535.640851701297</v>
      </c>
      <c r="B155" s="36" t="s">
        <v>913</v>
      </c>
      <c r="C155" s="36" t="s">
        <v>914</v>
      </c>
      <c r="D155" s="36" t="s">
        <v>686</v>
      </c>
      <c r="E155" s="38" t="s">
        <v>53</v>
      </c>
      <c r="F155" s="38">
        <v>53595476</v>
      </c>
      <c r="G155" s="37">
        <v>41624</v>
      </c>
      <c r="H155" s="38">
        <v>1141749061</v>
      </c>
      <c r="I155" s="38">
        <v>1141749061</v>
      </c>
      <c r="J155" s="38" t="s">
        <v>915</v>
      </c>
      <c r="K155" s="38" t="s">
        <v>55</v>
      </c>
      <c r="L155" s="38" t="s">
        <v>380</v>
      </c>
      <c r="M155" s="38" t="s">
        <v>151</v>
      </c>
      <c r="N155" s="6" t="s">
        <v>35</v>
      </c>
      <c r="O155" s="6">
        <v>0</v>
      </c>
      <c r="P155" s="6" t="s">
        <v>916</v>
      </c>
      <c r="Q155" s="38" t="s">
        <v>917</v>
      </c>
      <c r="R155" s="38"/>
      <c r="S155" s="38"/>
      <c r="T155" s="38"/>
      <c r="U155" s="38"/>
      <c r="V155" s="38"/>
      <c r="W155" s="38"/>
      <c r="X155" s="40"/>
      <c r="Y155" s="6" t="s">
        <v>60</v>
      </c>
      <c r="Z155" s="38" t="s">
        <v>61</v>
      </c>
      <c r="AA155" s="38" t="s">
        <v>78</v>
      </c>
      <c r="AB155" s="38">
        <v>50000</v>
      </c>
      <c r="AC155" s="6">
        <v>205380</v>
      </c>
      <c r="AD155" s="6" t="s">
        <v>208</v>
      </c>
      <c r="AE155" s="6" t="s">
        <v>93</v>
      </c>
      <c r="AF155" s="6"/>
    </row>
    <row r="156" spans="1:32" ht="12.75" x14ac:dyDescent="0.2">
      <c r="A156" s="35">
        <v>45535.501205023102</v>
      </c>
      <c r="B156" s="36" t="s">
        <v>918</v>
      </c>
      <c r="C156" s="36" t="s">
        <v>919</v>
      </c>
      <c r="D156" s="36" t="s">
        <v>920</v>
      </c>
      <c r="E156" s="38" t="s">
        <v>53</v>
      </c>
      <c r="F156" s="38">
        <v>44601424</v>
      </c>
      <c r="G156" s="37">
        <v>37689</v>
      </c>
      <c r="H156" s="38">
        <v>2974572501</v>
      </c>
      <c r="I156" s="38"/>
      <c r="J156" s="38" t="s">
        <v>921</v>
      </c>
      <c r="K156" s="38" t="s">
        <v>55</v>
      </c>
      <c r="L156" s="38" t="s">
        <v>922</v>
      </c>
      <c r="M156" s="38"/>
      <c r="N156" s="6" t="s">
        <v>39</v>
      </c>
      <c r="O156" s="6"/>
      <c r="P156" s="6">
        <v>195383</v>
      </c>
      <c r="Q156" s="38"/>
      <c r="R156" s="38"/>
      <c r="S156" s="38"/>
      <c r="T156" s="38"/>
      <c r="U156" s="38"/>
      <c r="V156" s="38"/>
      <c r="W156" s="38"/>
      <c r="X156" s="40" t="s">
        <v>256</v>
      </c>
      <c r="Y156" s="6" t="s">
        <v>60</v>
      </c>
      <c r="Z156" s="38" t="s">
        <v>61</v>
      </c>
      <c r="AA156" s="38" t="s">
        <v>78</v>
      </c>
      <c r="AB156" s="38">
        <v>45000</v>
      </c>
      <c r="AC156" s="6">
        <v>205159</v>
      </c>
      <c r="AD156" s="6" t="s">
        <v>160</v>
      </c>
      <c r="AE156" s="6" t="s">
        <v>80</v>
      </c>
      <c r="AF156" s="6"/>
    </row>
    <row r="157" spans="1:32" ht="12.75" x14ac:dyDescent="0.2">
      <c r="A157" s="35">
        <v>45525.605308599501</v>
      </c>
      <c r="B157" s="36" t="s">
        <v>437</v>
      </c>
      <c r="C157" s="36" t="s">
        <v>923</v>
      </c>
      <c r="D157" s="36" t="s">
        <v>924</v>
      </c>
      <c r="E157" s="38" t="s">
        <v>53</v>
      </c>
      <c r="F157" s="38">
        <v>52856304</v>
      </c>
      <c r="G157" s="37">
        <v>41238</v>
      </c>
      <c r="H157" s="38">
        <v>1165688066</v>
      </c>
      <c r="I157" s="38">
        <v>1162859402</v>
      </c>
      <c r="J157" s="38" t="s">
        <v>925</v>
      </c>
      <c r="K157" s="38" t="s">
        <v>55</v>
      </c>
      <c r="L157" s="38" t="s">
        <v>56</v>
      </c>
      <c r="M157" s="38"/>
      <c r="N157" s="6" t="s">
        <v>36</v>
      </c>
      <c r="O157" s="6"/>
      <c r="P157" s="6" t="s">
        <v>926</v>
      </c>
      <c r="Q157" s="38"/>
      <c r="R157" s="38"/>
      <c r="S157" s="38"/>
      <c r="T157" s="38"/>
      <c r="U157" s="38"/>
      <c r="V157" s="38"/>
      <c r="W157" s="38"/>
      <c r="X157" s="40" t="s">
        <v>107</v>
      </c>
      <c r="Y157" s="6" t="s">
        <v>60</v>
      </c>
      <c r="Z157" s="38" t="s">
        <v>61</v>
      </c>
      <c r="AA157" s="38" t="s">
        <v>78</v>
      </c>
      <c r="AB157" s="38">
        <v>60000</v>
      </c>
      <c r="AC157" s="6">
        <v>205016</v>
      </c>
      <c r="AD157" s="6" t="s">
        <v>131</v>
      </c>
      <c r="AE157" s="6" t="s">
        <v>93</v>
      </c>
      <c r="AF157" s="6"/>
    </row>
    <row r="158" spans="1:32" ht="12.75" x14ac:dyDescent="0.2">
      <c r="A158" s="35">
        <v>45523.750309456002</v>
      </c>
      <c r="B158" s="36" t="s">
        <v>927</v>
      </c>
      <c r="C158" s="36" t="s">
        <v>928</v>
      </c>
      <c r="D158" s="36" t="s">
        <v>929</v>
      </c>
      <c r="E158" s="38" t="s">
        <v>53</v>
      </c>
      <c r="F158" s="38">
        <v>7828749</v>
      </c>
      <c r="G158" s="37">
        <v>18225</v>
      </c>
      <c r="H158" s="38" t="s">
        <v>930</v>
      </c>
      <c r="I158" s="38"/>
      <c r="J158" s="38" t="s">
        <v>931</v>
      </c>
      <c r="K158" s="38" t="s">
        <v>55</v>
      </c>
      <c r="L158" s="38" t="s">
        <v>225</v>
      </c>
      <c r="M158" s="38" t="s">
        <v>47</v>
      </c>
      <c r="N158" s="6" t="s">
        <v>128</v>
      </c>
      <c r="O158" s="6"/>
      <c r="P158" s="6">
        <v>1017</v>
      </c>
      <c r="Q158" s="38" t="s">
        <v>932</v>
      </c>
      <c r="R158" s="38" t="s">
        <v>933</v>
      </c>
      <c r="S158" s="38"/>
      <c r="T158" s="38"/>
      <c r="U158" s="38"/>
      <c r="V158" s="38"/>
      <c r="W158" s="38"/>
      <c r="X158" s="40"/>
      <c r="Y158" s="6" t="s">
        <v>60</v>
      </c>
      <c r="Z158" s="38" t="s">
        <v>61</v>
      </c>
      <c r="AA158" s="38" t="s">
        <v>78</v>
      </c>
      <c r="AB158" s="38">
        <v>60000</v>
      </c>
      <c r="AC158" s="6">
        <v>205007</v>
      </c>
      <c r="AD158" s="6" t="s">
        <v>934</v>
      </c>
      <c r="AE158" s="6" t="s">
        <v>80</v>
      </c>
      <c r="AF158" s="6" t="s">
        <v>60</v>
      </c>
    </row>
    <row r="159" spans="1:32" ht="12.75" x14ac:dyDescent="0.2">
      <c r="A159" s="35">
        <v>45527.791327754603</v>
      </c>
      <c r="B159" s="36" t="s">
        <v>471</v>
      </c>
      <c r="C159" s="36" t="s">
        <v>935</v>
      </c>
      <c r="D159" s="36" t="s">
        <v>354</v>
      </c>
      <c r="E159" s="38" t="s">
        <v>53</v>
      </c>
      <c r="F159" s="38">
        <v>26106153</v>
      </c>
      <c r="G159" s="37">
        <v>28310</v>
      </c>
      <c r="H159" s="38">
        <v>2214188871</v>
      </c>
      <c r="I159" s="38">
        <v>2216371227</v>
      </c>
      <c r="J159" s="38" t="s">
        <v>936</v>
      </c>
      <c r="K159" s="38" t="s">
        <v>55</v>
      </c>
      <c r="L159" s="38" t="s">
        <v>937</v>
      </c>
      <c r="M159" s="38" t="s">
        <v>938</v>
      </c>
      <c r="N159" s="6" t="s">
        <v>44</v>
      </c>
      <c r="O159" s="6" t="s">
        <v>939</v>
      </c>
      <c r="P159" s="6">
        <v>1020</v>
      </c>
      <c r="Q159" s="38" t="s">
        <v>940</v>
      </c>
      <c r="R159" s="38" t="s">
        <v>941</v>
      </c>
      <c r="S159" s="38" t="s">
        <v>942</v>
      </c>
      <c r="T159" s="38" t="s">
        <v>943</v>
      </c>
      <c r="U159" s="38" t="s">
        <v>944</v>
      </c>
      <c r="V159" s="38"/>
      <c r="W159" s="38"/>
      <c r="X159" s="40"/>
      <c r="Y159" s="6" t="s">
        <v>77</v>
      </c>
      <c r="Z159" s="38" t="s">
        <v>61</v>
      </c>
      <c r="AA159" s="38" t="s">
        <v>78</v>
      </c>
      <c r="AB159" s="38">
        <v>80000</v>
      </c>
      <c r="AC159" s="6">
        <v>205045</v>
      </c>
      <c r="AD159" s="6" t="s">
        <v>700</v>
      </c>
      <c r="AE159" s="6" t="s">
        <v>80</v>
      </c>
      <c r="AF159" s="6"/>
    </row>
    <row r="160" spans="1:32" ht="12.75" x14ac:dyDescent="0.2">
      <c r="A160" s="35">
        <v>45534.659200775401</v>
      </c>
      <c r="B160" s="36" t="s">
        <v>945</v>
      </c>
      <c r="C160" s="36" t="s">
        <v>935</v>
      </c>
      <c r="D160" s="36" t="s">
        <v>354</v>
      </c>
      <c r="E160" s="38" t="s">
        <v>53</v>
      </c>
      <c r="F160" s="38">
        <v>53456040</v>
      </c>
      <c r="G160" s="37">
        <v>41535</v>
      </c>
      <c r="H160" s="38">
        <v>2214188871</v>
      </c>
      <c r="I160" s="38">
        <v>2216371227</v>
      </c>
      <c r="J160" s="38" t="s">
        <v>936</v>
      </c>
      <c r="K160" s="38" t="s">
        <v>55</v>
      </c>
      <c r="L160" s="38" t="s">
        <v>225</v>
      </c>
      <c r="M160" s="38"/>
      <c r="N160" s="6" t="s">
        <v>36</v>
      </c>
      <c r="O160" s="6"/>
      <c r="P160" s="6">
        <v>3781</v>
      </c>
      <c r="Q160" s="38" t="s">
        <v>946</v>
      </c>
      <c r="R160" s="38"/>
      <c r="S160" s="38"/>
      <c r="T160" s="38"/>
      <c r="U160" s="38"/>
      <c r="V160" s="38"/>
      <c r="W160" s="38"/>
      <c r="X160" s="40" t="s">
        <v>947</v>
      </c>
      <c r="Y160" s="6" t="s">
        <v>60</v>
      </c>
      <c r="Z160" s="38" t="s">
        <v>61</v>
      </c>
      <c r="AA160" s="38" t="s">
        <v>78</v>
      </c>
      <c r="AB160" s="38">
        <v>50000</v>
      </c>
      <c r="AC160" s="6">
        <v>205101</v>
      </c>
      <c r="AD160" s="6" t="s">
        <v>230</v>
      </c>
      <c r="AE160" s="6" t="s">
        <v>93</v>
      </c>
      <c r="AF160" s="6"/>
    </row>
    <row r="161" spans="1:32" ht="12.75" x14ac:dyDescent="0.2">
      <c r="A161" s="35">
        <v>45531.438049154996</v>
      </c>
      <c r="B161" s="36" t="s">
        <v>948</v>
      </c>
      <c r="C161" s="36" t="s">
        <v>949</v>
      </c>
      <c r="D161" s="36" t="s">
        <v>52</v>
      </c>
      <c r="E161" s="38" t="s">
        <v>53</v>
      </c>
      <c r="F161" s="38">
        <v>53957972</v>
      </c>
      <c r="G161" s="37">
        <v>41776</v>
      </c>
      <c r="H161" s="38">
        <v>1140759121</v>
      </c>
      <c r="I161" s="38">
        <v>1140444113</v>
      </c>
      <c r="J161" s="38" t="s">
        <v>950</v>
      </c>
      <c r="K161" s="38" t="s">
        <v>55</v>
      </c>
      <c r="L161" s="38" t="s">
        <v>106</v>
      </c>
      <c r="M161" s="38"/>
      <c r="N161" s="6" t="s">
        <v>35</v>
      </c>
      <c r="O161" s="6"/>
      <c r="P161" s="6" t="s">
        <v>951</v>
      </c>
      <c r="Q161" s="38" t="s">
        <v>952</v>
      </c>
      <c r="R161" s="38" t="s">
        <v>953</v>
      </c>
      <c r="S161" s="38"/>
      <c r="T161" s="38"/>
      <c r="U161" s="38"/>
      <c r="V161" s="38"/>
      <c r="W161" s="38"/>
      <c r="X161" s="40" t="s">
        <v>954</v>
      </c>
      <c r="Y161" s="6" t="s">
        <v>60</v>
      </c>
      <c r="Z161" s="38" t="s">
        <v>61</v>
      </c>
      <c r="AA161" s="38" t="s">
        <v>78</v>
      </c>
      <c r="AB161" s="38">
        <v>50000</v>
      </c>
      <c r="AC161" s="6">
        <v>205055</v>
      </c>
      <c r="AD161" s="6" t="s">
        <v>122</v>
      </c>
      <c r="AE161" s="6" t="s">
        <v>93</v>
      </c>
      <c r="AF161" s="6"/>
    </row>
    <row r="162" spans="1:32" ht="12.75" x14ac:dyDescent="0.2">
      <c r="A162" s="35">
        <v>45534.6886252314</v>
      </c>
      <c r="B162" s="36" t="s">
        <v>955</v>
      </c>
      <c r="C162" s="36" t="s">
        <v>956</v>
      </c>
      <c r="D162" s="36" t="s">
        <v>245</v>
      </c>
      <c r="E162" s="38" t="s">
        <v>53</v>
      </c>
      <c r="F162" s="38">
        <v>50306735</v>
      </c>
      <c r="G162" s="37">
        <v>40316</v>
      </c>
      <c r="H162" s="38">
        <v>1132763991</v>
      </c>
      <c r="I162" s="38">
        <v>1132763953</v>
      </c>
      <c r="J162" s="38" t="s">
        <v>957</v>
      </c>
      <c r="K162" s="38" t="s">
        <v>55</v>
      </c>
      <c r="L162" s="38" t="s">
        <v>325</v>
      </c>
      <c r="M162" s="38" t="s">
        <v>151</v>
      </c>
      <c r="N162" s="6" t="s">
        <v>36</v>
      </c>
      <c r="O162" s="6"/>
      <c r="P162" s="6">
        <v>3114</v>
      </c>
      <c r="Q162" s="38"/>
      <c r="R162" s="38"/>
      <c r="S162" s="38"/>
      <c r="T162" s="38"/>
      <c r="U162" s="38"/>
      <c r="V162" s="38"/>
      <c r="W162" s="38"/>
      <c r="X162" s="40" t="s">
        <v>259</v>
      </c>
      <c r="Y162" s="6" t="s">
        <v>60</v>
      </c>
      <c r="Z162" s="38" t="s">
        <v>61</v>
      </c>
      <c r="AA162" s="38" t="s">
        <v>78</v>
      </c>
      <c r="AB162" s="38">
        <v>50000</v>
      </c>
      <c r="AC162" s="6">
        <v>205136</v>
      </c>
      <c r="AD162" s="6" t="s">
        <v>230</v>
      </c>
      <c r="AE162" s="6" t="s">
        <v>93</v>
      </c>
      <c r="AF162" s="6" t="s">
        <v>172</v>
      </c>
    </row>
    <row r="163" spans="1:32" ht="12.75" x14ac:dyDescent="0.2">
      <c r="A163" s="35">
        <v>45535.8106453125</v>
      </c>
      <c r="B163" s="36" t="s">
        <v>958</v>
      </c>
      <c r="C163" s="36" t="s">
        <v>959</v>
      </c>
      <c r="D163" s="36" t="s">
        <v>163</v>
      </c>
      <c r="E163" s="38" t="s">
        <v>53</v>
      </c>
      <c r="F163" s="38">
        <v>48715531</v>
      </c>
      <c r="G163" s="37">
        <v>39575</v>
      </c>
      <c r="H163" s="38">
        <v>1556687314</v>
      </c>
      <c r="I163" s="38">
        <v>1556687314</v>
      </c>
      <c r="J163" s="38" t="s">
        <v>960</v>
      </c>
      <c r="K163" s="38" t="s">
        <v>55</v>
      </c>
      <c r="L163" s="38" t="s">
        <v>961</v>
      </c>
      <c r="M163" s="38"/>
      <c r="N163" s="6" t="s">
        <v>39</v>
      </c>
      <c r="O163" s="6"/>
      <c r="P163" s="6">
        <v>218118</v>
      </c>
      <c r="Q163" s="38"/>
      <c r="R163" s="38"/>
      <c r="S163" s="38"/>
      <c r="T163" s="38"/>
      <c r="U163" s="38"/>
      <c r="V163" s="38"/>
      <c r="W163" s="38"/>
      <c r="X163" s="40"/>
      <c r="Y163" s="6" t="s">
        <v>77</v>
      </c>
      <c r="Z163" s="38" t="s">
        <v>61</v>
      </c>
      <c r="AA163" s="38" t="s">
        <v>78</v>
      </c>
      <c r="AB163" s="38">
        <v>45000</v>
      </c>
      <c r="AC163" s="6">
        <v>205375</v>
      </c>
      <c r="AD163" s="6" t="s">
        <v>962</v>
      </c>
      <c r="AE163" s="6" t="s">
        <v>93</v>
      </c>
      <c r="AF163" s="6"/>
    </row>
    <row r="164" spans="1:32" ht="12.75" x14ac:dyDescent="0.2">
      <c r="A164" s="35">
        <v>45537.7455798148</v>
      </c>
      <c r="B164" s="36" t="s">
        <v>963</v>
      </c>
      <c r="C164" s="36" t="s">
        <v>964</v>
      </c>
      <c r="D164" s="36" t="s">
        <v>965</v>
      </c>
      <c r="E164" s="38" t="s">
        <v>526</v>
      </c>
      <c r="F164" s="38">
        <v>59244211</v>
      </c>
      <c r="G164" s="37">
        <v>40770</v>
      </c>
      <c r="H164" s="38" t="s">
        <v>966</v>
      </c>
      <c r="I164" s="38" t="s">
        <v>967</v>
      </c>
      <c r="J164" s="38" t="s">
        <v>968</v>
      </c>
      <c r="K164" s="38" t="s">
        <v>55</v>
      </c>
      <c r="L164" s="38" t="s">
        <v>529</v>
      </c>
      <c r="M164" s="38" t="s">
        <v>151</v>
      </c>
      <c r="N164" s="6" t="s">
        <v>36</v>
      </c>
      <c r="O164" s="6"/>
      <c r="P164" s="6">
        <v>409</v>
      </c>
      <c r="Q164" s="38" t="s">
        <v>969</v>
      </c>
      <c r="R164" s="38"/>
      <c r="S164" s="38"/>
      <c r="T164" s="38"/>
      <c r="U164" s="38"/>
      <c r="V164" s="38"/>
      <c r="W164" s="38"/>
      <c r="X164" s="40" t="s">
        <v>970</v>
      </c>
      <c r="Y164" s="6" t="s">
        <v>60</v>
      </c>
      <c r="Z164" s="38" t="s">
        <v>61</v>
      </c>
      <c r="AA164" s="38" t="s">
        <v>78</v>
      </c>
      <c r="AB164" s="38">
        <v>42500</v>
      </c>
      <c r="AC164" s="6">
        <v>205391</v>
      </c>
      <c r="AD164" s="6" t="s">
        <v>208</v>
      </c>
      <c r="AE164" s="6" t="s">
        <v>109</v>
      </c>
      <c r="AF164" s="6" t="s">
        <v>172</v>
      </c>
    </row>
    <row r="165" spans="1:32" ht="12.75" x14ac:dyDescent="0.2">
      <c r="A165" s="35">
        <v>45531.792457905001</v>
      </c>
      <c r="B165" s="36" t="s">
        <v>963</v>
      </c>
      <c r="C165" s="36" t="s">
        <v>971</v>
      </c>
      <c r="D165" s="36" t="s">
        <v>52</v>
      </c>
      <c r="E165" s="38" t="s">
        <v>53</v>
      </c>
      <c r="F165" s="38">
        <v>20185318</v>
      </c>
      <c r="G165" s="37">
        <v>40754</v>
      </c>
      <c r="H165" s="38">
        <v>1122407512</v>
      </c>
      <c r="I165" s="38" t="s">
        <v>972</v>
      </c>
      <c r="J165" s="38" t="s">
        <v>973</v>
      </c>
      <c r="K165" s="38" t="s">
        <v>55</v>
      </c>
      <c r="L165" s="38" t="s">
        <v>428</v>
      </c>
      <c r="M165" s="38" t="s">
        <v>151</v>
      </c>
      <c r="N165" s="6" t="s">
        <v>35</v>
      </c>
      <c r="O165" s="6"/>
      <c r="P165" s="6">
        <v>3856</v>
      </c>
      <c r="Q165" s="38" t="s">
        <v>974</v>
      </c>
      <c r="R165" s="38"/>
      <c r="S165" s="38"/>
      <c r="T165" s="38"/>
      <c r="U165" s="38"/>
      <c r="V165" s="38"/>
      <c r="W165" s="38"/>
      <c r="X165" s="40" t="s">
        <v>259</v>
      </c>
      <c r="Y165" s="6" t="s">
        <v>60</v>
      </c>
      <c r="Z165" s="38" t="s">
        <v>61</v>
      </c>
      <c r="AA165" s="38" t="s">
        <v>78</v>
      </c>
      <c r="AB165" s="38">
        <v>50000</v>
      </c>
      <c r="AC165" s="6">
        <v>205062</v>
      </c>
      <c r="AD165" s="6" t="s">
        <v>122</v>
      </c>
      <c r="AE165" s="6" t="s">
        <v>93</v>
      </c>
      <c r="AF165" s="6" t="s">
        <v>172</v>
      </c>
    </row>
    <row r="166" spans="1:32" ht="12.75" x14ac:dyDescent="0.2">
      <c r="A166" s="35">
        <v>45532.377685219901</v>
      </c>
      <c r="B166" s="36" t="s">
        <v>975</v>
      </c>
      <c r="C166" s="36" t="s">
        <v>976</v>
      </c>
      <c r="D166" s="36" t="s">
        <v>354</v>
      </c>
      <c r="E166" s="38" t="s">
        <v>53</v>
      </c>
      <c r="F166" s="38">
        <v>48922460</v>
      </c>
      <c r="G166" s="37">
        <v>39692</v>
      </c>
      <c r="H166" s="38">
        <v>2213573333</v>
      </c>
      <c r="I166" s="38">
        <v>2213573333</v>
      </c>
      <c r="J166" s="38" t="s">
        <v>977</v>
      </c>
      <c r="K166" s="38" t="s">
        <v>66</v>
      </c>
      <c r="L166" s="38" t="s">
        <v>225</v>
      </c>
      <c r="M166" s="38" t="s">
        <v>66</v>
      </c>
      <c r="N166" s="6" t="s">
        <v>38</v>
      </c>
      <c r="O166" s="6"/>
      <c r="P166" s="6">
        <v>221267</v>
      </c>
      <c r="Q166" s="38"/>
      <c r="R166" s="38"/>
      <c r="S166" s="38"/>
      <c r="T166" s="38"/>
      <c r="U166" s="38"/>
      <c r="V166" s="38"/>
      <c r="W166" s="38"/>
      <c r="X166" s="40" t="s">
        <v>978</v>
      </c>
      <c r="Y166" s="6" t="s">
        <v>77</v>
      </c>
      <c r="Z166" s="38" t="s">
        <v>61</v>
      </c>
      <c r="AA166" s="38" t="s">
        <v>78</v>
      </c>
      <c r="AB166" s="38">
        <v>45000</v>
      </c>
      <c r="AC166" s="6">
        <v>205065</v>
      </c>
      <c r="AD166" s="6" t="s">
        <v>154</v>
      </c>
      <c r="AE166" s="6" t="s">
        <v>93</v>
      </c>
      <c r="AF166" s="6"/>
    </row>
    <row r="167" spans="1:32" ht="12.75" x14ac:dyDescent="0.2">
      <c r="A167" s="35">
        <v>45532.529716377299</v>
      </c>
      <c r="B167" s="36" t="s">
        <v>979</v>
      </c>
      <c r="C167" s="36" t="s">
        <v>980</v>
      </c>
      <c r="D167" s="36" t="s">
        <v>223</v>
      </c>
      <c r="E167" s="38" t="s">
        <v>53</v>
      </c>
      <c r="F167" s="38">
        <v>51261170</v>
      </c>
      <c r="G167" s="37">
        <v>40755</v>
      </c>
      <c r="H167" s="38">
        <v>2216112066</v>
      </c>
      <c r="I167" s="38">
        <v>2213573333</v>
      </c>
      <c r="J167" s="38" t="s">
        <v>981</v>
      </c>
      <c r="K167" s="38" t="s">
        <v>66</v>
      </c>
      <c r="L167" s="38" t="s">
        <v>225</v>
      </c>
      <c r="M167" s="38" t="s">
        <v>66</v>
      </c>
      <c r="N167" s="6" t="s">
        <v>36</v>
      </c>
      <c r="O167" s="6"/>
      <c r="P167" s="6">
        <v>3754</v>
      </c>
      <c r="Q167" s="38"/>
      <c r="R167" s="38"/>
      <c r="S167" s="38"/>
      <c r="T167" s="38"/>
      <c r="U167" s="38"/>
      <c r="V167" s="38"/>
      <c r="W167" s="38"/>
      <c r="X167" s="40" t="s">
        <v>982</v>
      </c>
      <c r="Y167" s="6" t="s">
        <v>60</v>
      </c>
      <c r="Z167" s="38" t="s">
        <v>61</v>
      </c>
      <c r="AA167" s="38" t="s">
        <v>78</v>
      </c>
      <c r="AB167" s="38">
        <v>50000</v>
      </c>
      <c r="AC167" s="6">
        <v>205067</v>
      </c>
      <c r="AD167" s="6" t="s">
        <v>154</v>
      </c>
      <c r="AE167" s="6" t="s">
        <v>93</v>
      </c>
      <c r="AF167" s="6"/>
    </row>
    <row r="168" spans="1:32" ht="12.75" x14ac:dyDescent="0.2">
      <c r="A168" s="35">
        <v>45538.779014722197</v>
      </c>
      <c r="B168" s="36" t="s">
        <v>983</v>
      </c>
      <c r="C168" s="36" t="s">
        <v>984</v>
      </c>
      <c r="D168" s="36" t="s">
        <v>52</v>
      </c>
      <c r="E168" s="38" t="s">
        <v>53</v>
      </c>
      <c r="F168" s="38">
        <v>49701997</v>
      </c>
      <c r="G168" s="37">
        <v>40052</v>
      </c>
      <c r="H168" s="38">
        <v>1155842334</v>
      </c>
      <c r="I168" s="38">
        <v>1155842334</v>
      </c>
      <c r="J168" s="38" t="s">
        <v>985</v>
      </c>
      <c r="K168" s="38" t="s">
        <v>66</v>
      </c>
      <c r="L168" s="38" t="s">
        <v>89</v>
      </c>
      <c r="M168" s="38" t="s">
        <v>66</v>
      </c>
      <c r="N168" s="6" t="s">
        <v>36</v>
      </c>
      <c r="O168" s="6"/>
      <c r="P168" s="6">
        <v>3721</v>
      </c>
      <c r="Q168" s="38"/>
      <c r="R168" s="38"/>
      <c r="S168" s="38"/>
      <c r="T168" s="38"/>
      <c r="U168" s="38"/>
      <c r="V168" s="38"/>
      <c r="W168" s="38"/>
      <c r="X168" s="40">
        <v>61628272803</v>
      </c>
      <c r="Y168" s="6" t="s">
        <v>77</v>
      </c>
      <c r="Z168" s="38" t="s">
        <v>61</v>
      </c>
      <c r="AA168" s="38" t="s">
        <v>78</v>
      </c>
      <c r="AB168" s="38">
        <v>50000</v>
      </c>
      <c r="AC168" s="6">
        <v>205471</v>
      </c>
      <c r="AD168" s="6" t="s">
        <v>215</v>
      </c>
      <c r="AE168" s="6" t="s">
        <v>93</v>
      </c>
      <c r="AF168" s="6"/>
    </row>
    <row r="169" spans="1:32" ht="12.75" x14ac:dyDescent="0.2">
      <c r="A169" s="35">
        <v>45535.520852743</v>
      </c>
      <c r="B169" s="36" t="s">
        <v>986</v>
      </c>
      <c r="C169" s="36" t="s">
        <v>987</v>
      </c>
      <c r="D169" s="36" t="s">
        <v>52</v>
      </c>
      <c r="E169" s="38" t="s">
        <v>53</v>
      </c>
      <c r="F169" s="38">
        <v>47436729</v>
      </c>
      <c r="G169" s="37">
        <v>38946</v>
      </c>
      <c r="H169" s="38">
        <v>1163353841</v>
      </c>
      <c r="I169" s="38">
        <v>1561528948</v>
      </c>
      <c r="J169" s="38" t="s">
        <v>988</v>
      </c>
      <c r="K169" s="38" t="s">
        <v>55</v>
      </c>
      <c r="L169" s="38" t="s">
        <v>106</v>
      </c>
      <c r="M169" s="38"/>
      <c r="N169" s="6">
        <v>420</v>
      </c>
      <c r="O169" s="6" t="s">
        <v>989</v>
      </c>
      <c r="P169" s="6">
        <v>57295</v>
      </c>
      <c r="Q169" s="38" t="s">
        <v>990</v>
      </c>
      <c r="R169" s="38" t="s">
        <v>991</v>
      </c>
      <c r="S169" s="38"/>
      <c r="T169" s="38"/>
      <c r="U169" s="38"/>
      <c r="V169" s="38"/>
      <c r="W169" s="38"/>
      <c r="X169" s="40" t="s">
        <v>107</v>
      </c>
      <c r="Y169" s="6" t="s">
        <v>77</v>
      </c>
      <c r="Z169" s="38" t="s">
        <v>61</v>
      </c>
      <c r="AA169" s="38" t="s">
        <v>184</v>
      </c>
      <c r="AB169" s="38"/>
      <c r="AC169" s="6"/>
      <c r="AD169" s="6"/>
      <c r="AE169" s="6" t="s">
        <v>80</v>
      </c>
      <c r="AF169" s="6"/>
    </row>
    <row r="170" spans="1:32" ht="12.75" x14ac:dyDescent="0.2">
      <c r="A170" s="35">
        <v>45536.818618032397</v>
      </c>
      <c r="B170" s="36" t="s">
        <v>986</v>
      </c>
      <c r="C170" s="36" t="s">
        <v>987</v>
      </c>
      <c r="D170" s="36" t="s">
        <v>52</v>
      </c>
      <c r="E170" s="38" t="s">
        <v>53</v>
      </c>
      <c r="F170" s="38">
        <v>47436729</v>
      </c>
      <c r="G170" s="37">
        <v>38946</v>
      </c>
      <c r="H170" s="38" t="s">
        <v>992</v>
      </c>
      <c r="I170" s="38">
        <v>1561528948</v>
      </c>
      <c r="J170" s="38" t="s">
        <v>988</v>
      </c>
      <c r="K170" s="38" t="s">
        <v>55</v>
      </c>
      <c r="L170" s="38" t="s">
        <v>106</v>
      </c>
      <c r="M170" s="38"/>
      <c r="N170" s="6">
        <v>420</v>
      </c>
      <c r="O170" s="6" t="s">
        <v>989</v>
      </c>
      <c r="P170" s="6">
        <v>57295</v>
      </c>
      <c r="Q170" s="38" t="s">
        <v>990</v>
      </c>
      <c r="R170" s="38" t="s">
        <v>991</v>
      </c>
      <c r="S170" s="38"/>
      <c r="T170" s="38"/>
      <c r="U170" s="38"/>
      <c r="V170" s="38"/>
      <c r="W170" s="38"/>
      <c r="X170" s="40"/>
      <c r="Y170" s="6" t="s">
        <v>77</v>
      </c>
      <c r="Z170" s="38" t="s">
        <v>61</v>
      </c>
      <c r="AA170" s="38" t="s">
        <v>78</v>
      </c>
      <c r="AB170" s="38">
        <v>65000</v>
      </c>
      <c r="AC170" s="6">
        <v>205548</v>
      </c>
      <c r="AD170" s="6" t="s">
        <v>792</v>
      </c>
      <c r="AE170" s="6" t="s">
        <v>993</v>
      </c>
      <c r="AF170" s="6" t="s">
        <v>60</v>
      </c>
    </row>
    <row r="171" spans="1:32" ht="12.75" x14ac:dyDescent="0.2">
      <c r="A171" s="35">
        <v>45536.572510960599</v>
      </c>
      <c r="B171" s="36" t="s">
        <v>411</v>
      </c>
      <c r="C171" s="36" t="s">
        <v>994</v>
      </c>
      <c r="D171" s="36" t="s">
        <v>163</v>
      </c>
      <c r="E171" s="38" t="s">
        <v>53</v>
      </c>
      <c r="F171" s="38">
        <v>50419847</v>
      </c>
      <c r="G171" s="37">
        <v>40408</v>
      </c>
      <c r="H171" s="38">
        <v>1155813709</v>
      </c>
      <c r="I171" s="38">
        <v>1136512492</v>
      </c>
      <c r="J171" s="38" t="s">
        <v>995</v>
      </c>
      <c r="K171" s="38" t="s">
        <v>55</v>
      </c>
      <c r="L171" s="38" t="s">
        <v>996</v>
      </c>
      <c r="M171" s="38" t="s">
        <v>151</v>
      </c>
      <c r="N171" s="6" t="s">
        <v>35</v>
      </c>
      <c r="O171" s="6"/>
      <c r="P171" s="6">
        <v>3405</v>
      </c>
      <c r="Q171" s="38" t="s">
        <v>997</v>
      </c>
      <c r="R171" s="38"/>
      <c r="S171" s="38"/>
      <c r="T171" s="38"/>
      <c r="U171" s="38"/>
      <c r="V171" s="38"/>
      <c r="W171" s="38"/>
      <c r="X171" s="40" t="s">
        <v>107</v>
      </c>
      <c r="Y171" s="6" t="s">
        <v>60</v>
      </c>
      <c r="Z171" s="38" t="s">
        <v>61</v>
      </c>
      <c r="AA171" s="38" t="s">
        <v>78</v>
      </c>
      <c r="AB171" s="38">
        <v>50000</v>
      </c>
      <c r="AC171" s="6">
        <v>205612</v>
      </c>
      <c r="AD171" s="6" t="s">
        <v>92</v>
      </c>
      <c r="AE171" s="6" t="s">
        <v>93</v>
      </c>
      <c r="AF171" s="6"/>
    </row>
    <row r="172" spans="1:32" ht="12.75" x14ac:dyDescent="0.2">
      <c r="A172" s="35">
        <v>45535.6062299884</v>
      </c>
      <c r="B172" s="36" t="s">
        <v>998</v>
      </c>
      <c r="C172" s="36" t="s">
        <v>999</v>
      </c>
      <c r="D172" s="36" t="s">
        <v>378</v>
      </c>
      <c r="E172" s="38" t="s">
        <v>53</v>
      </c>
      <c r="F172" s="38">
        <v>52977090</v>
      </c>
      <c r="G172" s="37">
        <v>41311</v>
      </c>
      <c r="H172" s="38">
        <v>3487291980</v>
      </c>
      <c r="I172" s="38">
        <v>3487291980</v>
      </c>
      <c r="J172" s="38" t="s">
        <v>1000</v>
      </c>
      <c r="K172" s="38" t="s">
        <v>66</v>
      </c>
      <c r="L172" s="38" t="s">
        <v>380</v>
      </c>
      <c r="M172" s="38" t="s">
        <v>151</v>
      </c>
      <c r="N172" s="6" t="s">
        <v>36</v>
      </c>
      <c r="O172" s="6"/>
      <c r="P172" s="6">
        <v>3457</v>
      </c>
      <c r="Q172" s="38" t="s">
        <v>1001</v>
      </c>
      <c r="R172" s="38"/>
      <c r="S172" s="38"/>
      <c r="T172" s="38"/>
      <c r="U172" s="38"/>
      <c r="V172" s="38"/>
      <c r="W172" s="38"/>
      <c r="X172" s="40" t="s">
        <v>107</v>
      </c>
      <c r="Y172" s="6" t="s">
        <v>77</v>
      </c>
      <c r="Z172" s="38" t="s">
        <v>61</v>
      </c>
      <c r="AA172" s="38" t="s">
        <v>78</v>
      </c>
      <c r="AB172" s="38">
        <v>50000</v>
      </c>
      <c r="AC172" s="6">
        <v>205345</v>
      </c>
      <c r="AD172" s="6" t="s">
        <v>160</v>
      </c>
      <c r="AE172" s="6" t="s">
        <v>93</v>
      </c>
      <c r="AF172" s="6"/>
    </row>
    <row r="173" spans="1:32" ht="12.75" x14ac:dyDescent="0.2">
      <c r="A173" s="35">
        <v>45536.894422777703</v>
      </c>
      <c r="B173" s="36" t="s">
        <v>1002</v>
      </c>
      <c r="C173" s="36" t="s">
        <v>1003</v>
      </c>
      <c r="D173" s="36" t="s">
        <v>1004</v>
      </c>
      <c r="E173" s="38" t="s">
        <v>53</v>
      </c>
      <c r="F173" s="38">
        <v>22826013</v>
      </c>
      <c r="G173" s="37">
        <v>26535</v>
      </c>
      <c r="H173" s="38" t="s">
        <v>1005</v>
      </c>
      <c r="I173" s="38" t="s">
        <v>1006</v>
      </c>
      <c r="J173" s="38" t="s">
        <v>1007</v>
      </c>
      <c r="K173" s="38" t="s">
        <v>55</v>
      </c>
      <c r="L173" s="38" t="s">
        <v>367</v>
      </c>
      <c r="M173" s="38" t="s">
        <v>43</v>
      </c>
      <c r="N173" s="6" t="s">
        <v>415</v>
      </c>
      <c r="O173" s="6"/>
      <c r="P173" s="6">
        <v>7907</v>
      </c>
      <c r="Q173" s="38" t="s">
        <v>1008</v>
      </c>
      <c r="R173" s="38" t="s">
        <v>1009</v>
      </c>
      <c r="S173" s="38"/>
      <c r="T173" s="38"/>
      <c r="U173" s="38"/>
      <c r="V173" s="38"/>
      <c r="W173" s="38"/>
      <c r="X173" s="40" t="s">
        <v>107</v>
      </c>
      <c r="Y173" s="6" t="s">
        <v>77</v>
      </c>
      <c r="Z173" s="38" t="s">
        <v>61</v>
      </c>
      <c r="AA173" s="38" t="s">
        <v>78</v>
      </c>
      <c r="AB173" s="38">
        <v>60000</v>
      </c>
      <c r="AC173" s="6">
        <v>205560</v>
      </c>
      <c r="AD173" s="6" t="s">
        <v>792</v>
      </c>
      <c r="AE173" s="6" t="s">
        <v>80</v>
      </c>
      <c r="AF173" s="6"/>
    </row>
    <row r="174" spans="1:32" ht="12.75" x14ac:dyDescent="0.2">
      <c r="A174" s="35">
        <v>45533.7795736111</v>
      </c>
      <c r="B174" s="36" t="s">
        <v>1010</v>
      </c>
      <c r="C174" s="36" t="s">
        <v>1011</v>
      </c>
      <c r="D174" s="36" t="s">
        <v>561</v>
      </c>
      <c r="E174" s="38" t="s">
        <v>53</v>
      </c>
      <c r="F174" s="38">
        <v>50217149</v>
      </c>
      <c r="G174" s="37">
        <v>40484</v>
      </c>
      <c r="H174" s="38">
        <v>2804977351</v>
      </c>
      <c r="I174" s="38">
        <v>2804657370</v>
      </c>
      <c r="J174" s="38" t="s">
        <v>1012</v>
      </c>
      <c r="K174" s="38" t="s">
        <v>55</v>
      </c>
      <c r="L174" s="38" t="s">
        <v>409</v>
      </c>
      <c r="M174" s="38" t="s">
        <v>151</v>
      </c>
      <c r="N174" s="6" t="s">
        <v>36</v>
      </c>
      <c r="O174" s="6"/>
      <c r="P174" s="6">
        <v>2339</v>
      </c>
      <c r="Q174" s="38" t="s">
        <v>1013</v>
      </c>
      <c r="R174" s="38"/>
      <c r="S174" s="38"/>
      <c r="T174" s="38"/>
      <c r="U174" s="38"/>
      <c r="V174" s="38"/>
      <c r="W174" s="38"/>
      <c r="X174" s="40"/>
      <c r="Y174" s="6" t="s">
        <v>60</v>
      </c>
      <c r="Z174" s="38" t="s">
        <v>61</v>
      </c>
      <c r="AA174" s="38" t="s">
        <v>78</v>
      </c>
      <c r="AB174" s="38">
        <v>42500</v>
      </c>
      <c r="AC174" s="6">
        <v>205083</v>
      </c>
      <c r="AD174" s="6" t="s">
        <v>344</v>
      </c>
      <c r="AE174" s="6" t="s">
        <v>93</v>
      </c>
      <c r="AF174" s="6"/>
    </row>
    <row r="175" spans="1:32" ht="12.75" x14ac:dyDescent="0.2">
      <c r="A175" s="35">
        <v>45533.587374918898</v>
      </c>
      <c r="B175" s="36" t="s">
        <v>1014</v>
      </c>
      <c r="C175" s="36" t="s">
        <v>1015</v>
      </c>
      <c r="D175" s="36" t="s">
        <v>163</v>
      </c>
      <c r="E175" s="38" t="s">
        <v>53</v>
      </c>
      <c r="F175" s="38">
        <v>50320758</v>
      </c>
      <c r="G175" s="37">
        <v>40344</v>
      </c>
      <c r="H175" s="38" t="s">
        <v>1016</v>
      </c>
      <c r="I175" s="38" t="s">
        <v>1017</v>
      </c>
      <c r="J175" s="38" t="s">
        <v>1018</v>
      </c>
      <c r="K175" s="38" t="s">
        <v>66</v>
      </c>
      <c r="L175" s="38" t="s">
        <v>254</v>
      </c>
      <c r="M175" s="38" t="s">
        <v>66</v>
      </c>
      <c r="N175" s="6" t="s">
        <v>36</v>
      </c>
      <c r="O175" s="6"/>
      <c r="P175" s="6">
        <v>3775</v>
      </c>
      <c r="Q175" s="38"/>
      <c r="R175" s="38"/>
      <c r="S175" s="38"/>
      <c r="T175" s="38"/>
      <c r="U175" s="38"/>
      <c r="V175" s="38"/>
      <c r="W175" s="38"/>
      <c r="X175" s="40" t="s">
        <v>1019</v>
      </c>
      <c r="Y175" s="6" t="s">
        <v>60</v>
      </c>
      <c r="Z175" s="38" t="s">
        <v>61</v>
      </c>
      <c r="AA175" s="38" t="s">
        <v>78</v>
      </c>
      <c r="AB175" s="38">
        <v>50000</v>
      </c>
      <c r="AC175" s="6">
        <v>205079</v>
      </c>
      <c r="AD175" s="6" t="s">
        <v>344</v>
      </c>
      <c r="AE175" s="6" t="s">
        <v>93</v>
      </c>
      <c r="AF175" s="6" t="s">
        <v>172</v>
      </c>
    </row>
    <row r="176" spans="1:32" ht="12.75" x14ac:dyDescent="0.2">
      <c r="A176" s="35">
        <v>45530.637109085597</v>
      </c>
      <c r="B176" s="36" t="s">
        <v>1020</v>
      </c>
      <c r="C176" s="36" t="s">
        <v>1021</v>
      </c>
      <c r="D176" s="36" t="s">
        <v>1022</v>
      </c>
      <c r="E176" s="38" t="s">
        <v>53</v>
      </c>
      <c r="F176" s="38">
        <v>51125616</v>
      </c>
      <c r="G176" s="37">
        <v>40658</v>
      </c>
      <c r="H176" s="38">
        <v>1552210801</v>
      </c>
      <c r="I176" s="38">
        <v>1552210801</v>
      </c>
      <c r="J176" s="38" t="s">
        <v>1023</v>
      </c>
      <c r="K176" s="38" t="s">
        <v>55</v>
      </c>
      <c r="L176" s="38" t="s">
        <v>428</v>
      </c>
      <c r="M176" s="38" t="s">
        <v>402</v>
      </c>
      <c r="N176" s="6" t="s">
        <v>36</v>
      </c>
      <c r="O176" s="6"/>
      <c r="P176" s="6">
        <v>4126</v>
      </c>
      <c r="Q176" s="38"/>
      <c r="R176" s="38"/>
      <c r="S176" s="38"/>
      <c r="T176" s="38"/>
      <c r="U176" s="38"/>
      <c r="V176" s="38"/>
      <c r="W176" s="38"/>
      <c r="X176" s="40" t="s">
        <v>1024</v>
      </c>
      <c r="Y176" s="6" t="s">
        <v>60</v>
      </c>
      <c r="Z176" s="38" t="s">
        <v>61</v>
      </c>
      <c r="AA176" s="38" t="s">
        <v>78</v>
      </c>
      <c r="AB176" s="38">
        <v>50000</v>
      </c>
      <c r="AC176" s="6">
        <v>205071</v>
      </c>
      <c r="AD176" s="6" t="s">
        <v>154</v>
      </c>
      <c r="AE176" s="6" t="s">
        <v>93</v>
      </c>
      <c r="AF176" s="6" t="s">
        <v>172</v>
      </c>
    </row>
    <row r="177" spans="1:32" ht="12.75" x14ac:dyDescent="0.2">
      <c r="A177" s="35">
        <v>45530.639790717498</v>
      </c>
      <c r="B177" s="36" t="s">
        <v>1025</v>
      </c>
      <c r="C177" s="36" t="s">
        <v>1021</v>
      </c>
      <c r="D177" s="36" t="s">
        <v>1022</v>
      </c>
      <c r="E177" s="38" t="s">
        <v>53</v>
      </c>
      <c r="F177" s="38">
        <v>54383455</v>
      </c>
      <c r="G177" s="37">
        <v>41935</v>
      </c>
      <c r="H177" s="38">
        <v>1552210801</v>
      </c>
      <c r="I177" s="38">
        <v>1552210801</v>
      </c>
      <c r="J177" s="38" t="s">
        <v>1023</v>
      </c>
      <c r="K177" s="38" t="s">
        <v>66</v>
      </c>
      <c r="L177" s="38" t="s">
        <v>428</v>
      </c>
      <c r="M177" s="38" t="s">
        <v>66</v>
      </c>
      <c r="N177" s="6" t="s">
        <v>35</v>
      </c>
      <c r="O177" s="6"/>
      <c r="P177" s="6">
        <v>3431</v>
      </c>
      <c r="Q177" s="38" t="s">
        <v>1026</v>
      </c>
      <c r="R177" s="38"/>
      <c r="S177" s="38"/>
      <c r="T177" s="38"/>
      <c r="U177" s="38"/>
      <c r="V177" s="38"/>
      <c r="W177" s="38"/>
      <c r="X177" s="40" t="s">
        <v>1027</v>
      </c>
      <c r="Y177" s="6" t="s">
        <v>60</v>
      </c>
      <c r="Z177" s="38" t="s">
        <v>61</v>
      </c>
      <c r="AA177" s="38" t="s">
        <v>78</v>
      </c>
      <c r="AB177" s="38">
        <v>50000</v>
      </c>
      <c r="AC177" s="6">
        <v>205071</v>
      </c>
      <c r="AD177" s="6" t="s">
        <v>154</v>
      </c>
      <c r="AE177" s="6" t="s">
        <v>93</v>
      </c>
      <c r="AF177" s="6" t="s">
        <v>172</v>
      </c>
    </row>
    <row r="178" spans="1:32" ht="12.75" x14ac:dyDescent="0.2">
      <c r="A178" s="35">
        <v>45538.413341273103</v>
      </c>
      <c r="B178" s="36" t="s">
        <v>1028</v>
      </c>
      <c r="C178" s="36" t="s">
        <v>1029</v>
      </c>
      <c r="D178" s="36" t="s">
        <v>871</v>
      </c>
      <c r="E178" s="38" t="s">
        <v>53</v>
      </c>
      <c r="F178" s="38">
        <v>17281040</v>
      </c>
      <c r="G178" s="37">
        <v>23947</v>
      </c>
      <c r="H178" s="38" t="s">
        <v>1030</v>
      </c>
      <c r="I178" s="38" t="s">
        <v>1031</v>
      </c>
      <c r="J178" s="38" t="s">
        <v>1032</v>
      </c>
      <c r="K178" s="38" t="s">
        <v>55</v>
      </c>
      <c r="L178" s="38" t="s">
        <v>1033</v>
      </c>
      <c r="M178" s="38" t="s">
        <v>892</v>
      </c>
      <c r="N178" s="6" t="s">
        <v>44</v>
      </c>
      <c r="O178" s="6">
        <v>40</v>
      </c>
      <c r="P178" s="6">
        <v>1551</v>
      </c>
      <c r="Q178" s="38" t="s">
        <v>1034</v>
      </c>
      <c r="R178" s="38" t="s">
        <v>1035</v>
      </c>
      <c r="S178" s="38" t="s">
        <v>1036</v>
      </c>
      <c r="T178" s="38" t="s">
        <v>1037</v>
      </c>
      <c r="U178" s="38"/>
      <c r="V178" s="38"/>
      <c r="W178" s="38"/>
      <c r="X178" s="40" t="s">
        <v>107</v>
      </c>
      <c r="Y178" s="6" t="s">
        <v>77</v>
      </c>
      <c r="Z178" s="38" t="s">
        <v>61</v>
      </c>
      <c r="AA178" s="38" t="s">
        <v>78</v>
      </c>
      <c r="AB178" s="38">
        <v>68000</v>
      </c>
      <c r="AC178" s="6">
        <v>205412</v>
      </c>
      <c r="AD178" s="6" t="s">
        <v>215</v>
      </c>
      <c r="AE178" s="6" t="s">
        <v>80</v>
      </c>
      <c r="AF178" s="6"/>
    </row>
    <row r="179" spans="1:32" ht="12.75" x14ac:dyDescent="0.2">
      <c r="A179" s="35">
        <v>45536.381456840201</v>
      </c>
      <c r="B179" s="36" t="s">
        <v>1038</v>
      </c>
      <c r="C179" s="36" t="s">
        <v>487</v>
      </c>
      <c r="D179" s="36" t="s">
        <v>223</v>
      </c>
      <c r="E179" s="38" t="s">
        <v>53</v>
      </c>
      <c r="F179" s="38">
        <v>52908766</v>
      </c>
      <c r="G179" s="37">
        <v>41234</v>
      </c>
      <c r="H179" s="38">
        <v>2216162390</v>
      </c>
      <c r="I179" s="38">
        <v>2216162390</v>
      </c>
      <c r="J179" s="38" t="s">
        <v>1039</v>
      </c>
      <c r="K179" s="38" t="s">
        <v>55</v>
      </c>
      <c r="L179" s="38" t="s">
        <v>356</v>
      </c>
      <c r="M179" s="38"/>
      <c r="N179" s="6" t="s">
        <v>36</v>
      </c>
      <c r="O179" s="6"/>
      <c r="P179" s="6">
        <v>3297</v>
      </c>
      <c r="Q179" s="38" t="s">
        <v>1040</v>
      </c>
      <c r="R179" s="38"/>
      <c r="S179" s="38"/>
      <c r="T179" s="38"/>
      <c r="U179" s="38"/>
      <c r="V179" s="38"/>
      <c r="W179" s="38"/>
      <c r="X179" s="40" t="s">
        <v>1041</v>
      </c>
      <c r="Y179" s="6" t="s">
        <v>60</v>
      </c>
      <c r="Z179" s="38" t="s">
        <v>61</v>
      </c>
      <c r="AA179" s="38" t="s">
        <v>78</v>
      </c>
      <c r="AB179" s="38">
        <v>70000</v>
      </c>
      <c r="AC179" s="6">
        <v>205334</v>
      </c>
      <c r="AD179" s="6" t="s">
        <v>573</v>
      </c>
      <c r="AE179" s="6" t="s">
        <v>93</v>
      </c>
      <c r="AF179" s="6"/>
    </row>
    <row r="180" spans="1:32" ht="12.75" x14ac:dyDescent="0.2">
      <c r="A180" s="35">
        <v>45523.672751029997</v>
      </c>
      <c r="B180" s="36" t="s">
        <v>1042</v>
      </c>
      <c r="C180" s="36" t="s">
        <v>1043</v>
      </c>
      <c r="D180" s="36" t="s">
        <v>1044</v>
      </c>
      <c r="E180" s="38" t="s">
        <v>53</v>
      </c>
      <c r="F180" s="38">
        <v>17673812</v>
      </c>
      <c r="G180" s="37">
        <v>24236</v>
      </c>
      <c r="H180" s="38">
        <v>2914742269</v>
      </c>
      <c r="I180" s="38">
        <v>2914295699</v>
      </c>
      <c r="J180" s="38" t="s">
        <v>1045</v>
      </c>
      <c r="K180" s="38" t="s">
        <v>55</v>
      </c>
      <c r="L180" s="38" t="s">
        <v>849</v>
      </c>
      <c r="M180" s="38" t="s">
        <v>1046</v>
      </c>
      <c r="N180" s="6" t="s">
        <v>128</v>
      </c>
      <c r="O180" s="6"/>
      <c r="P180" s="6">
        <v>352</v>
      </c>
      <c r="Q180" s="38" t="s">
        <v>1047</v>
      </c>
      <c r="R180" s="38" t="s">
        <v>1048</v>
      </c>
      <c r="S180" s="38"/>
      <c r="T180" s="38"/>
      <c r="U180" s="38"/>
      <c r="V180" s="38"/>
      <c r="W180" s="38"/>
      <c r="X180" s="40" t="s">
        <v>107</v>
      </c>
      <c r="Y180" s="6" t="s">
        <v>60</v>
      </c>
      <c r="Z180" s="38" t="s">
        <v>61</v>
      </c>
      <c r="AA180" s="38" t="s">
        <v>78</v>
      </c>
      <c r="AB180" s="38">
        <v>60000</v>
      </c>
      <c r="AC180" s="6">
        <v>205006</v>
      </c>
      <c r="AD180" s="6" t="s">
        <v>934</v>
      </c>
      <c r="AE180" s="6" t="s">
        <v>80</v>
      </c>
      <c r="AF180" s="6" t="s">
        <v>60</v>
      </c>
    </row>
    <row r="181" spans="1:32" ht="12.75" x14ac:dyDescent="0.2">
      <c r="A181" s="35">
        <v>45534.760595636501</v>
      </c>
      <c r="B181" s="36" t="s">
        <v>574</v>
      </c>
      <c r="C181" s="36" t="s">
        <v>1049</v>
      </c>
      <c r="D181" s="36" t="s">
        <v>144</v>
      </c>
      <c r="E181" s="38" t="s">
        <v>53</v>
      </c>
      <c r="F181" s="38">
        <v>50416772</v>
      </c>
      <c r="G181" s="37">
        <v>40364</v>
      </c>
      <c r="H181" s="38">
        <v>91161879557</v>
      </c>
      <c r="I181" s="38">
        <v>91161879557</v>
      </c>
      <c r="J181" s="38" t="s">
        <v>1050</v>
      </c>
      <c r="K181" s="38" t="s">
        <v>55</v>
      </c>
      <c r="L181" s="38" t="s">
        <v>56</v>
      </c>
      <c r="M181" s="38"/>
      <c r="N181" s="6" t="s">
        <v>36</v>
      </c>
      <c r="O181" s="6"/>
      <c r="P181" s="6" t="s">
        <v>1051</v>
      </c>
      <c r="Q181" s="38"/>
      <c r="R181" s="38"/>
      <c r="S181" s="38"/>
      <c r="T181" s="38"/>
      <c r="U181" s="38"/>
      <c r="V181" s="38"/>
      <c r="W181" s="38"/>
      <c r="X181" s="40">
        <v>61108063902</v>
      </c>
      <c r="Y181" s="6" t="s">
        <v>60</v>
      </c>
      <c r="Z181" s="38" t="s">
        <v>61</v>
      </c>
      <c r="AA181" s="38" t="s">
        <v>78</v>
      </c>
      <c r="AB181" s="38">
        <v>50000</v>
      </c>
      <c r="AC181" s="6"/>
      <c r="AD181" s="6" t="s">
        <v>85</v>
      </c>
      <c r="AE181" s="6" t="s">
        <v>93</v>
      </c>
      <c r="AF181" s="6"/>
    </row>
    <row r="182" spans="1:32" ht="12.75" x14ac:dyDescent="0.2">
      <c r="A182" s="35">
        <v>45534.762057314801</v>
      </c>
      <c r="B182" s="36" t="s">
        <v>1052</v>
      </c>
      <c r="C182" s="36" t="s">
        <v>1049</v>
      </c>
      <c r="D182" s="36" t="s">
        <v>144</v>
      </c>
      <c r="E182" s="38" t="s">
        <v>53</v>
      </c>
      <c r="F182" s="38">
        <v>52768606</v>
      </c>
      <c r="G182" s="37">
        <v>41178</v>
      </c>
      <c r="H182" s="38">
        <v>91161879557</v>
      </c>
      <c r="I182" s="38">
        <v>91161879557</v>
      </c>
      <c r="J182" s="38" t="s">
        <v>1050</v>
      </c>
      <c r="K182" s="38" t="s">
        <v>66</v>
      </c>
      <c r="L182" s="38" t="s">
        <v>56</v>
      </c>
      <c r="M182" s="38" t="s">
        <v>90</v>
      </c>
      <c r="N182" s="6" t="s">
        <v>36</v>
      </c>
      <c r="O182" s="6"/>
      <c r="P182" s="6" t="s">
        <v>1053</v>
      </c>
      <c r="Q182" s="38"/>
      <c r="R182" s="38"/>
      <c r="S182" s="38"/>
      <c r="T182" s="38"/>
      <c r="U182" s="38"/>
      <c r="V182" s="38"/>
      <c r="W182" s="38"/>
      <c r="X182" s="40">
        <v>61108063903</v>
      </c>
      <c r="Y182" s="6" t="s">
        <v>60</v>
      </c>
      <c r="Z182" s="38" t="s">
        <v>61</v>
      </c>
      <c r="AA182" s="38" t="s">
        <v>78</v>
      </c>
      <c r="AB182" s="38">
        <v>50000</v>
      </c>
      <c r="AC182" s="6"/>
      <c r="AD182" s="6" t="s">
        <v>85</v>
      </c>
      <c r="AE182" s="6" t="s">
        <v>93</v>
      </c>
      <c r="AF182" s="6"/>
    </row>
    <row r="183" spans="1:32" ht="12.75" x14ac:dyDescent="0.2">
      <c r="A183" s="35">
        <v>45540.629341145803</v>
      </c>
      <c r="B183" s="36" t="s">
        <v>1054</v>
      </c>
      <c r="C183" s="36" t="s">
        <v>1055</v>
      </c>
      <c r="D183" s="36" t="s">
        <v>245</v>
      </c>
      <c r="E183" s="38" t="s">
        <v>53</v>
      </c>
      <c r="F183" s="38">
        <v>11953310</v>
      </c>
      <c r="G183" s="37">
        <v>21213</v>
      </c>
      <c r="H183" s="38">
        <v>5491157616021</v>
      </c>
      <c r="I183" s="38">
        <v>5491130791100</v>
      </c>
      <c r="J183" s="38" t="s">
        <v>1056</v>
      </c>
      <c r="K183" s="38" t="s">
        <v>55</v>
      </c>
      <c r="L183" s="38" t="s">
        <v>254</v>
      </c>
      <c r="M183" s="38"/>
      <c r="N183" s="6" t="s">
        <v>128</v>
      </c>
      <c r="O183" s="6"/>
      <c r="P183" s="6">
        <v>40</v>
      </c>
      <c r="Q183" s="38" t="s">
        <v>1057</v>
      </c>
      <c r="R183" s="38" t="s">
        <v>1058</v>
      </c>
      <c r="S183" s="38"/>
      <c r="T183" s="38"/>
      <c r="U183" s="38"/>
      <c r="V183" s="38"/>
      <c r="W183" s="38"/>
      <c r="X183" s="40"/>
      <c r="Y183" s="6" t="s">
        <v>77</v>
      </c>
      <c r="Z183" s="38" t="s">
        <v>61</v>
      </c>
      <c r="AA183" s="38" t="s">
        <v>78</v>
      </c>
      <c r="AB183" s="38">
        <v>70000</v>
      </c>
      <c r="AC183" s="6">
        <v>205484</v>
      </c>
      <c r="AD183" s="6" t="s">
        <v>191</v>
      </c>
      <c r="AE183" s="6" t="s">
        <v>80</v>
      </c>
      <c r="AF183" s="6" t="s">
        <v>172</v>
      </c>
    </row>
    <row r="184" spans="1:32" ht="12.75" x14ac:dyDescent="0.2">
      <c r="A184" s="35">
        <v>45530.635204097198</v>
      </c>
      <c r="B184" s="36" t="s">
        <v>1059</v>
      </c>
      <c r="C184" s="36" t="s">
        <v>1060</v>
      </c>
      <c r="D184" s="36" t="s">
        <v>52</v>
      </c>
      <c r="E184" s="38" t="s">
        <v>53</v>
      </c>
      <c r="F184" s="38">
        <v>53412958</v>
      </c>
      <c r="G184" s="37">
        <v>41501</v>
      </c>
      <c r="H184" s="38">
        <v>1155882998</v>
      </c>
      <c r="I184" s="38">
        <v>1155882998</v>
      </c>
      <c r="J184" s="38" t="s">
        <v>1061</v>
      </c>
      <c r="K184" s="38" t="s">
        <v>55</v>
      </c>
      <c r="L184" s="38" t="s">
        <v>89</v>
      </c>
      <c r="M184" s="38" t="s">
        <v>303</v>
      </c>
      <c r="N184" s="6" t="s">
        <v>35</v>
      </c>
      <c r="O184" s="6"/>
      <c r="P184" s="6">
        <v>3749</v>
      </c>
      <c r="Q184" s="38" t="s">
        <v>1062</v>
      </c>
      <c r="R184" s="38" t="s">
        <v>1063</v>
      </c>
      <c r="S184" s="38"/>
      <c r="T184" s="38"/>
      <c r="U184" s="38"/>
      <c r="V184" s="38"/>
      <c r="W184" s="38"/>
      <c r="X184" s="40" t="s">
        <v>1064</v>
      </c>
      <c r="Y184" s="6" t="s">
        <v>60</v>
      </c>
      <c r="Z184" s="38" t="s">
        <v>61</v>
      </c>
      <c r="AA184" s="38" t="s">
        <v>78</v>
      </c>
      <c r="AB184" s="38">
        <v>60000</v>
      </c>
      <c r="AC184" s="6">
        <v>205511</v>
      </c>
      <c r="AD184" s="6" t="s">
        <v>191</v>
      </c>
      <c r="AE184" s="6" t="s">
        <v>93</v>
      </c>
      <c r="AF184" s="6"/>
    </row>
    <row r="185" spans="1:32" ht="12.75" x14ac:dyDescent="0.2">
      <c r="A185" s="35">
        <v>45538.511969004598</v>
      </c>
      <c r="B185" s="36" t="s">
        <v>1065</v>
      </c>
      <c r="C185" s="36" t="s">
        <v>1066</v>
      </c>
      <c r="D185" s="36" t="s">
        <v>1067</v>
      </c>
      <c r="E185" s="38" t="s">
        <v>53</v>
      </c>
      <c r="F185" s="38">
        <v>20606502</v>
      </c>
      <c r="G185" s="37">
        <v>25203</v>
      </c>
      <c r="H185" s="38">
        <v>1144285743</v>
      </c>
      <c r="I185" s="38"/>
      <c r="J185" s="38" t="s">
        <v>1068</v>
      </c>
      <c r="K185" s="38" t="s">
        <v>55</v>
      </c>
      <c r="L185" s="38" t="s">
        <v>1069</v>
      </c>
      <c r="M185" s="38" t="s">
        <v>1070</v>
      </c>
      <c r="N185" s="6" t="s">
        <v>415</v>
      </c>
      <c r="O185" s="6"/>
      <c r="P185" s="6">
        <v>8008</v>
      </c>
      <c r="Q185" s="38" t="s">
        <v>1071</v>
      </c>
      <c r="R185" s="38" t="s">
        <v>1072</v>
      </c>
      <c r="S185" s="38"/>
      <c r="T185" s="38"/>
      <c r="U185" s="38"/>
      <c r="V185" s="38"/>
      <c r="W185" s="38"/>
      <c r="X185" s="40" t="s">
        <v>672</v>
      </c>
      <c r="Y185" s="6" t="s">
        <v>77</v>
      </c>
      <c r="Z185" s="38" t="s">
        <v>61</v>
      </c>
      <c r="AA185" s="38" t="s">
        <v>78</v>
      </c>
      <c r="AB185" s="38">
        <v>60000</v>
      </c>
      <c r="AC185" s="6">
        <v>205379</v>
      </c>
      <c r="AD185" s="6" t="s">
        <v>1073</v>
      </c>
      <c r="AE185" s="6" t="s">
        <v>80</v>
      </c>
      <c r="AF185" s="6" t="s">
        <v>60</v>
      </c>
    </row>
    <row r="186" spans="1:32" ht="12.75" x14ac:dyDescent="0.2">
      <c r="A186" s="35">
        <v>45535.700118055502</v>
      </c>
      <c r="B186" s="36" t="s">
        <v>1074</v>
      </c>
      <c r="C186" s="36" t="s">
        <v>1075</v>
      </c>
      <c r="D186" s="36" t="s">
        <v>163</v>
      </c>
      <c r="E186" s="38" t="s">
        <v>53</v>
      </c>
      <c r="F186" s="38">
        <v>51069814</v>
      </c>
      <c r="G186" s="37">
        <v>40635</v>
      </c>
      <c r="H186" s="38">
        <v>1131501011</v>
      </c>
      <c r="I186" s="38">
        <v>1131501011</v>
      </c>
      <c r="J186" s="38" t="s">
        <v>1076</v>
      </c>
      <c r="K186" s="38" t="s">
        <v>66</v>
      </c>
      <c r="L186" s="38" t="s">
        <v>89</v>
      </c>
      <c r="M186" s="38" t="s">
        <v>151</v>
      </c>
      <c r="N186" s="6" t="s">
        <v>35</v>
      </c>
      <c r="O186" s="6"/>
      <c r="P186" s="6">
        <v>4091</v>
      </c>
      <c r="Q186" s="38"/>
      <c r="R186" s="38"/>
      <c r="S186" s="38"/>
      <c r="T186" s="38"/>
      <c r="U186" s="38"/>
      <c r="V186" s="38"/>
      <c r="W186" s="38"/>
      <c r="X186" s="40">
        <v>61142218103</v>
      </c>
      <c r="Y186" s="6" t="s">
        <v>77</v>
      </c>
      <c r="Z186" s="38" t="s">
        <v>61</v>
      </c>
      <c r="AA186" s="38" t="s">
        <v>78</v>
      </c>
      <c r="AB186" s="38">
        <v>50000</v>
      </c>
      <c r="AC186" s="6">
        <v>205366</v>
      </c>
      <c r="AD186" s="6" t="s">
        <v>160</v>
      </c>
      <c r="AE186" s="6" t="s">
        <v>93</v>
      </c>
      <c r="AF186" s="6"/>
    </row>
    <row r="187" spans="1:32" ht="12.75" x14ac:dyDescent="0.2">
      <c r="A187" s="35">
        <v>45535.971832812502</v>
      </c>
      <c r="B187" s="36" t="s">
        <v>769</v>
      </c>
      <c r="C187" s="36" t="s">
        <v>1077</v>
      </c>
      <c r="D187" s="36" t="s">
        <v>52</v>
      </c>
      <c r="E187" s="38" t="s">
        <v>53</v>
      </c>
      <c r="F187" s="38">
        <v>50903230</v>
      </c>
      <c r="G187" s="37">
        <v>40545</v>
      </c>
      <c r="H187" s="38">
        <v>1156368464</v>
      </c>
      <c r="I187" s="38">
        <v>1121894757</v>
      </c>
      <c r="J187" s="38" t="s">
        <v>1078</v>
      </c>
      <c r="K187" s="38" t="s">
        <v>66</v>
      </c>
      <c r="L187" s="38" t="s">
        <v>428</v>
      </c>
      <c r="M187" s="38" t="s">
        <v>66</v>
      </c>
      <c r="N187" s="6" t="s">
        <v>36</v>
      </c>
      <c r="O187" s="6"/>
      <c r="P187" s="6">
        <v>3643</v>
      </c>
      <c r="Q187" s="38"/>
      <c r="R187" s="38"/>
      <c r="S187" s="38"/>
      <c r="T187" s="38"/>
      <c r="U187" s="38"/>
      <c r="V187" s="38"/>
      <c r="W187" s="38"/>
      <c r="X187" s="40" t="s">
        <v>1079</v>
      </c>
      <c r="Y187" s="6" t="s">
        <v>77</v>
      </c>
      <c r="Z187" s="38" t="s">
        <v>61</v>
      </c>
      <c r="AA187" s="38" t="s">
        <v>78</v>
      </c>
      <c r="AB187" s="38">
        <v>50000</v>
      </c>
      <c r="AC187" s="6">
        <v>205338</v>
      </c>
      <c r="AD187" s="6" t="s">
        <v>160</v>
      </c>
      <c r="AE187" s="6" t="s">
        <v>93</v>
      </c>
      <c r="AF187" s="6" t="s">
        <v>172</v>
      </c>
    </row>
    <row r="188" spans="1:32" ht="12.75" x14ac:dyDescent="0.2">
      <c r="A188" s="35">
        <v>45535.974082083303</v>
      </c>
      <c r="B188" s="36" t="s">
        <v>1080</v>
      </c>
      <c r="C188" s="36" t="s">
        <v>1077</v>
      </c>
      <c r="D188" s="36" t="s">
        <v>52</v>
      </c>
      <c r="E188" s="38" t="s">
        <v>53</v>
      </c>
      <c r="F188" s="38">
        <v>52440150</v>
      </c>
      <c r="G188" s="37">
        <v>41011</v>
      </c>
      <c r="H188" s="38">
        <v>1153638464</v>
      </c>
      <c r="I188" s="38">
        <v>1121894758</v>
      </c>
      <c r="J188" s="38" t="s">
        <v>1078</v>
      </c>
      <c r="K188" s="38" t="s">
        <v>66</v>
      </c>
      <c r="L188" s="38" t="s">
        <v>428</v>
      </c>
      <c r="M188" s="38" t="s">
        <v>66</v>
      </c>
      <c r="N188" s="6" t="s">
        <v>35</v>
      </c>
      <c r="O188" s="6"/>
      <c r="P188" s="6">
        <v>3950</v>
      </c>
      <c r="Q188" s="38"/>
      <c r="R188" s="38"/>
      <c r="S188" s="38"/>
      <c r="T188" s="38"/>
      <c r="U188" s="38"/>
      <c r="V188" s="38"/>
      <c r="W188" s="38"/>
      <c r="X188" s="40" t="s">
        <v>1079</v>
      </c>
      <c r="Y188" s="6" t="s">
        <v>77</v>
      </c>
      <c r="Z188" s="38" t="s">
        <v>61</v>
      </c>
      <c r="AA188" s="38" t="s">
        <v>78</v>
      </c>
      <c r="AB188" s="38">
        <v>50000</v>
      </c>
      <c r="AC188" s="6">
        <v>205339</v>
      </c>
      <c r="AD188" s="6" t="s">
        <v>160</v>
      </c>
      <c r="AE188" s="6" t="s">
        <v>93</v>
      </c>
      <c r="AF188" s="6" t="s">
        <v>172</v>
      </c>
    </row>
    <row r="189" spans="1:32" ht="12.75" x14ac:dyDescent="0.2">
      <c r="A189" s="35">
        <v>45538.587721122603</v>
      </c>
      <c r="B189" s="36" t="s">
        <v>1081</v>
      </c>
      <c r="C189" s="36" t="s">
        <v>1077</v>
      </c>
      <c r="D189" s="36" t="s">
        <v>1082</v>
      </c>
      <c r="E189" s="38" t="s">
        <v>53</v>
      </c>
      <c r="F189" s="38">
        <v>11684869</v>
      </c>
      <c r="G189" s="37">
        <v>20313</v>
      </c>
      <c r="H189" s="38">
        <v>1151631122</v>
      </c>
      <c r="I189" s="38">
        <v>1166455365</v>
      </c>
      <c r="J189" s="38" t="s">
        <v>1083</v>
      </c>
      <c r="K189" s="38" t="s">
        <v>55</v>
      </c>
      <c r="L189" s="38" t="s">
        <v>254</v>
      </c>
      <c r="M189" s="38"/>
      <c r="N189" s="6" t="s">
        <v>45</v>
      </c>
      <c r="O189" s="6"/>
      <c r="P189" s="6">
        <v>302</v>
      </c>
      <c r="Q189" s="38" t="s">
        <v>1084</v>
      </c>
      <c r="R189" s="38" t="s">
        <v>1085</v>
      </c>
      <c r="S189" s="38" t="s">
        <v>1086</v>
      </c>
      <c r="T189" s="38"/>
      <c r="U189" s="38"/>
      <c r="V189" s="38"/>
      <c r="W189" s="38"/>
      <c r="X189" s="40"/>
      <c r="Y189" s="6" t="s">
        <v>77</v>
      </c>
      <c r="Z189" s="38" t="s">
        <v>61</v>
      </c>
      <c r="AA189" s="38" t="s">
        <v>78</v>
      </c>
      <c r="AB189" s="38">
        <v>50000</v>
      </c>
      <c r="AC189" s="6">
        <v>205507</v>
      </c>
      <c r="AD189" s="6" t="s">
        <v>191</v>
      </c>
      <c r="AE189" s="6" t="s">
        <v>80</v>
      </c>
      <c r="AF189" s="6"/>
    </row>
    <row r="190" spans="1:32" ht="12.75" x14ac:dyDescent="0.2">
      <c r="A190" s="35">
        <v>45538.8087801851</v>
      </c>
      <c r="B190" s="36" t="s">
        <v>1087</v>
      </c>
      <c r="C190" s="36" t="s">
        <v>1077</v>
      </c>
      <c r="D190" s="36" t="s">
        <v>163</v>
      </c>
      <c r="E190" s="38" t="s">
        <v>53</v>
      </c>
      <c r="F190" s="38">
        <v>51157369</v>
      </c>
      <c r="G190" s="37">
        <v>40725</v>
      </c>
      <c r="H190" s="38">
        <v>1159763843</v>
      </c>
      <c r="I190" s="38">
        <v>1151261100</v>
      </c>
      <c r="J190" s="38" t="s">
        <v>1088</v>
      </c>
      <c r="K190" s="38" t="s">
        <v>55</v>
      </c>
      <c r="L190" s="38" t="s">
        <v>254</v>
      </c>
      <c r="M190" s="38"/>
      <c r="N190" s="6" t="s">
        <v>36</v>
      </c>
      <c r="O190" s="6"/>
      <c r="P190" s="6">
        <v>4047</v>
      </c>
      <c r="Q190" s="38" t="s">
        <v>1089</v>
      </c>
      <c r="R190" s="38"/>
      <c r="S190" s="38"/>
      <c r="T190" s="38"/>
      <c r="U190" s="38"/>
      <c r="V190" s="38"/>
      <c r="W190" s="38"/>
      <c r="X190" s="40" t="s">
        <v>954</v>
      </c>
      <c r="Y190" s="6" t="s">
        <v>60</v>
      </c>
      <c r="Z190" s="38" t="s">
        <v>61</v>
      </c>
      <c r="AA190" s="38" t="s">
        <v>78</v>
      </c>
      <c r="AB190" s="38">
        <v>50000</v>
      </c>
      <c r="AC190" s="6">
        <v>205569</v>
      </c>
      <c r="AD190" s="6" t="s">
        <v>445</v>
      </c>
      <c r="AE190" s="6" t="s">
        <v>93</v>
      </c>
      <c r="AF190" s="6" t="s">
        <v>172</v>
      </c>
    </row>
    <row r="191" spans="1:32" ht="12.75" x14ac:dyDescent="0.2">
      <c r="A191" s="35">
        <v>45538.810686238401</v>
      </c>
      <c r="B191" s="36" t="s">
        <v>1090</v>
      </c>
      <c r="C191" s="36" t="s">
        <v>1077</v>
      </c>
      <c r="D191" s="36" t="s">
        <v>163</v>
      </c>
      <c r="E191" s="38" t="s">
        <v>53</v>
      </c>
      <c r="F191" s="38">
        <v>54055585</v>
      </c>
      <c r="G191" s="37">
        <v>41801</v>
      </c>
      <c r="H191" s="38">
        <v>1159763843</v>
      </c>
      <c r="I191" s="38">
        <v>1151261100</v>
      </c>
      <c r="J191" s="38" t="s">
        <v>1088</v>
      </c>
      <c r="K191" s="38" t="s">
        <v>55</v>
      </c>
      <c r="L191" s="38" t="s">
        <v>254</v>
      </c>
      <c r="M191" s="38" t="s">
        <v>114</v>
      </c>
      <c r="N191" s="6" t="s">
        <v>35</v>
      </c>
      <c r="O191" s="6"/>
      <c r="P191" s="6">
        <v>3602</v>
      </c>
      <c r="Q191" s="38" t="s">
        <v>1091</v>
      </c>
      <c r="R191" s="38"/>
      <c r="S191" s="38"/>
      <c r="T191" s="38"/>
      <c r="U191" s="38"/>
      <c r="V191" s="38"/>
      <c r="W191" s="38"/>
      <c r="X191" s="40" t="s">
        <v>954</v>
      </c>
      <c r="Y191" s="6" t="s">
        <v>60</v>
      </c>
      <c r="Z191" s="38" t="s">
        <v>61</v>
      </c>
      <c r="AA191" s="38" t="s">
        <v>78</v>
      </c>
      <c r="AB191" s="38">
        <v>50000</v>
      </c>
      <c r="AC191" s="6">
        <v>205571</v>
      </c>
      <c r="AD191" s="6" t="s">
        <v>445</v>
      </c>
      <c r="AE191" s="6" t="s">
        <v>93</v>
      </c>
      <c r="AF191" s="6" t="s">
        <v>172</v>
      </c>
    </row>
    <row r="192" spans="1:32" ht="12.75" x14ac:dyDescent="0.2">
      <c r="A192" s="35">
        <v>45538.740992268496</v>
      </c>
      <c r="B192" s="36" t="s">
        <v>1092</v>
      </c>
      <c r="C192" s="36" t="s">
        <v>1093</v>
      </c>
      <c r="D192" s="36" t="s">
        <v>1094</v>
      </c>
      <c r="E192" s="38" t="s">
        <v>53</v>
      </c>
      <c r="F192" s="38">
        <v>52448630</v>
      </c>
      <c r="G192" s="37">
        <v>41049</v>
      </c>
      <c r="H192" s="38">
        <v>1149924264</v>
      </c>
      <c r="I192" s="38">
        <v>1161929890</v>
      </c>
      <c r="J192" s="38" t="s">
        <v>1095</v>
      </c>
      <c r="K192" s="38" t="s">
        <v>55</v>
      </c>
      <c r="L192" s="38" t="s">
        <v>165</v>
      </c>
      <c r="M192" s="38"/>
      <c r="N192" s="6" t="s">
        <v>36</v>
      </c>
      <c r="O192" s="6"/>
      <c r="P192" s="6">
        <v>3968</v>
      </c>
      <c r="Q192" s="38"/>
      <c r="R192" s="38"/>
      <c r="S192" s="38"/>
      <c r="T192" s="38"/>
      <c r="U192" s="38"/>
      <c r="V192" s="38"/>
      <c r="W192" s="38"/>
      <c r="X192" s="40" t="s">
        <v>857</v>
      </c>
      <c r="Y192" s="6" t="s">
        <v>77</v>
      </c>
      <c r="Z192" s="38" t="s">
        <v>61</v>
      </c>
      <c r="AA192" s="38" t="s">
        <v>78</v>
      </c>
      <c r="AB192" s="38">
        <v>50000</v>
      </c>
      <c r="AC192" s="6">
        <v>205418</v>
      </c>
      <c r="AD192" s="6" t="s">
        <v>215</v>
      </c>
      <c r="AE192" s="6" t="s">
        <v>93</v>
      </c>
      <c r="AF192" s="6"/>
    </row>
    <row r="193" spans="1:32" ht="12.75" x14ac:dyDescent="0.2">
      <c r="A193" s="35">
        <v>45523.6012064467</v>
      </c>
      <c r="B193" s="36" t="s">
        <v>1096</v>
      </c>
      <c r="C193" s="36" t="s">
        <v>1097</v>
      </c>
      <c r="D193" s="36" t="s">
        <v>1098</v>
      </c>
      <c r="E193" s="38" t="s">
        <v>53</v>
      </c>
      <c r="F193" s="38">
        <v>28144761</v>
      </c>
      <c r="G193" s="37">
        <v>29366</v>
      </c>
      <c r="H193" s="38">
        <v>2920475364</v>
      </c>
      <c r="I193" s="38">
        <v>2920521738</v>
      </c>
      <c r="J193" s="38" t="s">
        <v>1099</v>
      </c>
      <c r="K193" s="38" t="s">
        <v>55</v>
      </c>
      <c r="L193" s="38" t="s">
        <v>1100</v>
      </c>
      <c r="M193" s="38" t="s">
        <v>1101</v>
      </c>
      <c r="N193" s="6" t="s">
        <v>128</v>
      </c>
      <c r="O193" s="6"/>
      <c r="P193" s="6">
        <v>2430</v>
      </c>
      <c r="Q193" s="38" t="s">
        <v>1102</v>
      </c>
      <c r="R193" s="38" t="s">
        <v>1103</v>
      </c>
      <c r="S193" s="38" t="s">
        <v>1104</v>
      </c>
      <c r="T193" s="38"/>
      <c r="U193" s="38"/>
      <c r="V193" s="38"/>
      <c r="W193" s="38"/>
      <c r="X193" s="40" t="s">
        <v>1105</v>
      </c>
      <c r="Y193" s="6" t="s">
        <v>60</v>
      </c>
      <c r="Z193" s="38" t="s">
        <v>61</v>
      </c>
      <c r="AA193" s="38" t="s">
        <v>78</v>
      </c>
      <c r="AB193" s="38">
        <v>60000</v>
      </c>
      <c r="AC193" s="6">
        <v>205035</v>
      </c>
      <c r="AD193" s="6" t="s">
        <v>131</v>
      </c>
      <c r="AE193" s="6" t="s">
        <v>80</v>
      </c>
      <c r="AF193" s="6" t="s">
        <v>60</v>
      </c>
    </row>
    <row r="194" spans="1:32" ht="12.75" x14ac:dyDescent="0.2">
      <c r="A194" s="35">
        <v>45533.836279374998</v>
      </c>
      <c r="B194" s="36" t="s">
        <v>1106</v>
      </c>
      <c r="C194" s="36" t="s">
        <v>1107</v>
      </c>
      <c r="D194" s="36" t="s">
        <v>317</v>
      </c>
      <c r="E194" s="38" t="s">
        <v>53</v>
      </c>
      <c r="F194" s="38">
        <v>52445954</v>
      </c>
      <c r="G194" s="37">
        <v>41017</v>
      </c>
      <c r="H194" s="38">
        <v>1131991095</v>
      </c>
      <c r="I194" s="38" t="s">
        <v>1108</v>
      </c>
      <c r="J194" s="38" t="s">
        <v>1109</v>
      </c>
      <c r="K194" s="38" t="s">
        <v>55</v>
      </c>
      <c r="L194" s="38" t="s">
        <v>106</v>
      </c>
      <c r="M194" s="38"/>
      <c r="N194" s="6" t="s">
        <v>35</v>
      </c>
      <c r="O194" s="6"/>
      <c r="P194" s="6">
        <v>3820</v>
      </c>
      <c r="Q194" s="38" t="s">
        <v>1110</v>
      </c>
      <c r="R194" s="38"/>
      <c r="S194" s="38"/>
      <c r="T194" s="38"/>
      <c r="U194" s="38"/>
      <c r="V194" s="38"/>
      <c r="W194" s="38"/>
      <c r="X194" s="40" t="s">
        <v>1111</v>
      </c>
      <c r="Y194" s="6" t="s">
        <v>77</v>
      </c>
      <c r="Z194" s="38" t="s">
        <v>61</v>
      </c>
      <c r="AA194" s="38" t="s">
        <v>109</v>
      </c>
      <c r="AB194" s="38"/>
      <c r="AC194" s="6"/>
      <c r="AD194" s="6"/>
      <c r="AE194" s="6" t="s">
        <v>93</v>
      </c>
      <c r="AF194" s="6"/>
    </row>
    <row r="195" spans="1:32" ht="12.75" x14ac:dyDescent="0.2">
      <c r="A195" s="35">
        <v>45533.4263124305</v>
      </c>
      <c r="B195" s="36" t="s">
        <v>1112</v>
      </c>
      <c r="C195" s="36" t="s">
        <v>1113</v>
      </c>
      <c r="D195" s="36" t="s">
        <v>479</v>
      </c>
      <c r="E195" s="38" t="s">
        <v>53</v>
      </c>
      <c r="F195" s="38">
        <v>49918962</v>
      </c>
      <c r="G195" s="37">
        <v>40119</v>
      </c>
      <c r="H195" s="38" t="s">
        <v>1114</v>
      </c>
      <c r="I195" s="38" t="s">
        <v>1114</v>
      </c>
      <c r="J195" s="38" t="s">
        <v>1115</v>
      </c>
      <c r="K195" s="38" t="s">
        <v>66</v>
      </c>
      <c r="L195" s="38" t="s">
        <v>481</v>
      </c>
      <c r="M195" s="38" t="s">
        <v>66</v>
      </c>
      <c r="N195" s="6" t="s">
        <v>35</v>
      </c>
      <c r="O195" s="6"/>
      <c r="P195" s="6">
        <v>3714</v>
      </c>
      <c r="Q195" s="38"/>
      <c r="R195" s="38"/>
      <c r="S195" s="38"/>
      <c r="T195" s="38"/>
      <c r="U195" s="38"/>
      <c r="V195" s="38"/>
      <c r="W195" s="38"/>
      <c r="X195" s="40" t="s">
        <v>1116</v>
      </c>
      <c r="Y195" s="6" t="s">
        <v>60</v>
      </c>
      <c r="Z195" s="38" t="s">
        <v>61</v>
      </c>
      <c r="AA195" s="38" t="s">
        <v>78</v>
      </c>
      <c r="AB195" s="38">
        <v>50000</v>
      </c>
      <c r="AC195" s="6">
        <v>205372</v>
      </c>
      <c r="AD195" s="6" t="s">
        <v>208</v>
      </c>
      <c r="AE195" s="6" t="s">
        <v>93</v>
      </c>
      <c r="AF195" s="6" t="s">
        <v>172</v>
      </c>
    </row>
    <row r="196" spans="1:32" ht="12.75" x14ac:dyDescent="0.2">
      <c r="A196" s="35">
        <v>45532.536857881903</v>
      </c>
      <c r="B196" s="36" t="s">
        <v>1117</v>
      </c>
      <c r="C196" s="36" t="s">
        <v>1118</v>
      </c>
      <c r="D196" s="36" t="s">
        <v>1119</v>
      </c>
      <c r="E196" s="38" t="s">
        <v>53</v>
      </c>
      <c r="F196" s="38">
        <v>52725071</v>
      </c>
      <c r="G196" s="37">
        <v>41200</v>
      </c>
      <c r="H196" s="38">
        <v>1125860224</v>
      </c>
      <c r="I196" s="38">
        <v>1125860224</v>
      </c>
      <c r="J196" s="38" t="s">
        <v>1120</v>
      </c>
      <c r="K196" s="38" t="s">
        <v>66</v>
      </c>
      <c r="L196" s="38" t="s">
        <v>225</v>
      </c>
      <c r="M196" s="38" t="s">
        <v>66</v>
      </c>
      <c r="N196" s="6" t="s">
        <v>35</v>
      </c>
      <c r="O196" s="6"/>
      <c r="P196" s="6">
        <v>2695</v>
      </c>
      <c r="Q196" s="38" t="s">
        <v>1121</v>
      </c>
      <c r="R196" s="38"/>
      <c r="S196" s="38"/>
      <c r="T196" s="38"/>
      <c r="U196" s="38"/>
      <c r="V196" s="38"/>
      <c r="W196" s="38"/>
      <c r="X196" s="40" t="s">
        <v>1122</v>
      </c>
      <c r="Y196" s="6" t="s">
        <v>60</v>
      </c>
      <c r="Z196" s="38" t="s">
        <v>61</v>
      </c>
      <c r="AA196" s="38" t="s">
        <v>78</v>
      </c>
      <c r="AB196" s="38">
        <v>60000</v>
      </c>
      <c r="AC196" s="6">
        <v>205401</v>
      </c>
      <c r="AD196" s="6" t="s">
        <v>962</v>
      </c>
      <c r="AE196" s="6" t="s">
        <v>93</v>
      </c>
      <c r="AF196" s="6"/>
    </row>
    <row r="197" spans="1:32" ht="12.75" x14ac:dyDescent="0.2">
      <c r="A197" s="35">
        <v>45533.4646309374</v>
      </c>
      <c r="B197" s="36" t="s">
        <v>1123</v>
      </c>
      <c r="C197" s="36" t="s">
        <v>1124</v>
      </c>
      <c r="D197" s="36" t="s">
        <v>1094</v>
      </c>
      <c r="E197" s="38" t="s">
        <v>53</v>
      </c>
      <c r="F197" s="38">
        <v>52122807</v>
      </c>
      <c r="G197" s="37">
        <v>-689531</v>
      </c>
      <c r="H197" s="38">
        <v>1162588124</v>
      </c>
      <c r="I197" s="38">
        <v>1145587913</v>
      </c>
      <c r="J197" s="38" t="s">
        <v>1125</v>
      </c>
      <c r="K197" s="38" t="s">
        <v>55</v>
      </c>
      <c r="L197" s="38" t="s">
        <v>428</v>
      </c>
      <c r="M197" s="38"/>
      <c r="N197" s="6" t="s">
        <v>36</v>
      </c>
      <c r="O197" s="6"/>
      <c r="P197" s="6">
        <v>3565</v>
      </c>
      <c r="Q197" s="38" t="s">
        <v>1126</v>
      </c>
      <c r="R197" s="38"/>
      <c r="S197" s="38"/>
      <c r="T197" s="38"/>
      <c r="U197" s="38"/>
      <c r="V197" s="38"/>
      <c r="W197" s="38"/>
      <c r="X197" s="40" t="s">
        <v>1127</v>
      </c>
      <c r="Y197" s="6" t="s">
        <v>60</v>
      </c>
      <c r="Z197" s="38" t="s">
        <v>61</v>
      </c>
      <c r="AA197" s="38" t="s">
        <v>78</v>
      </c>
      <c r="AB197" s="38">
        <v>50000</v>
      </c>
      <c r="AC197" s="6">
        <v>205073</v>
      </c>
      <c r="AD197" s="6" t="s">
        <v>344</v>
      </c>
      <c r="AE197" s="6" t="s">
        <v>93</v>
      </c>
      <c r="AF197" s="6" t="s">
        <v>172</v>
      </c>
    </row>
    <row r="198" spans="1:32" ht="12.75" x14ac:dyDescent="0.2">
      <c r="A198" s="35">
        <v>45537.520534178198</v>
      </c>
      <c r="B198" s="36" t="s">
        <v>1128</v>
      </c>
      <c r="C198" s="36" t="s">
        <v>1129</v>
      </c>
      <c r="D198" s="36" t="s">
        <v>163</v>
      </c>
      <c r="E198" s="38" t="s">
        <v>53</v>
      </c>
      <c r="F198" s="38">
        <v>21707194</v>
      </c>
      <c r="G198" s="37">
        <v>25747</v>
      </c>
      <c r="H198" s="38">
        <v>1166455365</v>
      </c>
      <c r="I198" s="38">
        <v>1151631122</v>
      </c>
      <c r="J198" s="38" t="s">
        <v>1130</v>
      </c>
      <c r="K198" s="38" t="s">
        <v>66</v>
      </c>
      <c r="L198" s="38" t="s">
        <v>254</v>
      </c>
      <c r="M198" s="38" t="s">
        <v>45</v>
      </c>
      <c r="N198" s="6" t="s">
        <v>45</v>
      </c>
      <c r="O198" s="6"/>
      <c r="P198" s="6">
        <v>286</v>
      </c>
      <c r="Q198" s="38" t="s">
        <v>1131</v>
      </c>
      <c r="R198" s="38" t="s">
        <v>1132</v>
      </c>
      <c r="S198" s="38" t="s">
        <v>1133</v>
      </c>
      <c r="T198" s="38" t="s">
        <v>1134</v>
      </c>
      <c r="U198" s="38"/>
      <c r="V198" s="38"/>
      <c r="W198" s="38"/>
      <c r="X198" s="40"/>
      <c r="Y198" s="6" t="s">
        <v>77</v>
      </c>
      <c r="Z198" s="38" t="s">
        <v>61</v>
      </c>
      <c r="AA198" s="38" t="s">
        <v>78</v>
      </c>
      <c r="AB198" s="38">
        <v>50000</v>
      </c>
      <c r="AC198" s="6">
        <v>205505</v>
      </c>
      <c r="AD198" s="6" t="s">
        <v>191</v>
      </c>
      <c r="AE198" s="6" t="s">
        <v>80</v>
      </c>
      <c r="AF198" s="6"/>
    </row>
    <row r="199" spans="1:32" ht="12.75" x14ac:dyDescent="0.2">
      <c r="A199" s="35">
        <v>45535.590462650398</v>
      </c>
      <c r="B199" s="36" t="s">
        <v>1135</v>
      </c>
      <c r="C199" s="36" t="s">
        <v>1136</v>
      </c>
      <c r="D199" s="36" t="s">
        <v>686</v>
      </c>
      <c r="E199" s="38" t="s">
        <v>53</v>
      </c>
      <c r="F199" s="38">
        <v>53610165</v>
      </c>
      <c r="G199" s="37">
        <v>41594</v>
      </c>
      <c r="H199" s="38" t="s">
        <v>1137</v>
      </c>
      <c r="I199" s="38" t="s">
        <v>1138</v>
      </c>
      <c r="J199" s="38" t="s">
        <v>1139</v>
      </c>
      <c r="K199" s="38" t="s">
        <v>55</v>
      </c>
      <c r="L199" s="38" t="s">
        <v>380</v>
      </c>
      <c r="M199" s="38"/>
      <c r="N199" s="6" t="s">
        <v>35</v>
      </c>
      <c r="O199" s="6"/>
      <c r="P199" s="6">
        <v>3538</v>
      </c>
      <c r="Q199" s="38" t="s">
        <v>1140</v>
      </c>
      <c r="R199" s="38"/>
      <c r="S199" s="38"/>
      <c r="T199" s="38"/>
      <c r="U199" s="38"/>
      <c r="V199" s="38"/>
      <c r="W199" s="38"/>
      <c r="X199" s="40" t="s">
        <v>1141</v>
      </c>
      <c r="Y199" s="6" t="s">
        <v>60</v>
      </c>
      <c r="Z199" s="38" t="s">
        <v>61</v>
      </c>
      <c r="AA199" s="38" t="s">
        <v>78</v>
      </c>
      <c r="AB199" s="38">
        <v>50000</v>
      </c>
      <c r="AC199" s="6">
        <v>205151</v>
      </c>
      <c r="AD199" s="6" t="s">
        <v>160</v>
      </c>
      <c r="AE199" s="6" t="s">
        <v>93</v>
      </c>
      <c r="AF199" s="6"/>
    </row>
    <row r="200" spans="1:32" ht="12.75" x14ac:dyDescent="0.2">
      <c r="A200" s="35">
        <v>45535.5924189699</v>
      </c>
      <c r="B200" s="36" t="s">
        <v>1142</v>
      </c>
      <c r="C200" s="36" t="s">
        <v>1136</v>
      </c>
      <c r="D200" s="36" t="s">
        <v>686</v>
      </c>
      <c r="E200" s="38" t="s">
        <v>53</v>
      </c>
      <c r="F200" s="38">
        <v>51167440</v>
      </c>
      <c r="G200" s="37">
        <v>40773</v>
      </c>
      <c r="H200" s="38" t="s">
        <v>1137</v>
      </c>
      <c r="I200" s="38" t="s">
        <v>1138</v>
      </c>
      <c r="J200" s="38" t="s">
        <v>1139</v>
      </c>
      <c r="K200" s="38" t="s">
        <v>66</v>
      </c>
      <c r="L200" s="38" t="s">
        <v>380</v>
      </c>
      <c r="M200" s="38" t="s">
        <v>66</v>
      </c>
      <c r="N200" s="6" t="s">
        <v>36</v>
      </c>
      <c r="O200" s="6"/>
      <c r="P200" s="6">
        <v>3538</v>
      </c>
      <c r="Q200" s="38"/>
      <c r="R200" s="38"/>
      <c r="S200" s="38"/>
      <c r="T200" s="38"/>
      <c r="U200" s="38"/>
      <c r="V200" s="38"/>
      <c r="W200" s="38"/>
      <c r="X200" s="40" t="s">
        <v>1143</v>
      </c>
      <c r="Y200" s="6" t="s">
        <v>60</v>
      </c>
      <c r="Z200" s="38" t="s">
        <v>61</v>
      </c>
      <c r="AA200" s="38" t="s">
        <v>78</v>
      </c>
      <c r="AB200" s="38">
        <v>50000</v>
      </c>
      <c r="AC200" s="6">
        <v>205152</v>
      </c>
      <c r="AD200" s="6" t="s">
        <v>160</v>
      </c>
      <c r="AE200" s="6" t="s">
        <v>93</v>
      </c>
      <c r="AF200" s="6"/>
    </row>
    <row r="201" spans="1:32" ht="12.75" x14ac:dyDescent="0.2">
      <c r="A201" s="35">
        <v>45531.279427523099</v>
      </c>
      <c r="B201" s="36" t="s">
        <v>1142</v>
      </c>
      <c r="C201" s="36" t="s">
        <v>1144</v>
      </c>
      <c r="D201" s="36" t="s">
        <v>52</v>
      </c>
      <c r="E201" s="38" t="s">
        <v>53</v>
      </c>
      <c r="F201" s="38">
        <v>50156147</v>
      </c>
      <c r="G201" s="37">
        <v>40227</v>
      </c>
      <c r="H201" s="38" t="s">
        <v>1145</v>
      </c>
      <c r="I201" s="38" t="s">
        <v>1146</v>
      </c>
      <c r="J201" s="38" t="s">
        <v>1147</v>
      </c>
      <c r="K201" s="38" t="s">
        <v>66</v>
      </c>
      <c r="L201" s="38" t="s">
        <v>428</v>
      </c>
      <c r="M201" s="38" t="s">
        <v>66</v>
      </c>
      <c r="N201" s="6" t="s">
        <v>36</v>
      </c>
      <c r="O201" s="6"/>
      <c r="P201" s="6">
        <v>3991</v>
      </c>
      <c r="Q201" s="38"/>
      <c r="R201" s="38"/>
      <c r="S201" s="38"/>
      <c r="T201" s="38"/>
      <c r="U201" s="38"/>
      <c r="V201" s="38"/>
      <c r="W201" s="38"/>
      <c r="X201" s="40"/>
      <c r="Y201" s="6" t="s">
        <v>60</v>
      </c>
      <c r="Z201" s="38" t="s">
        <v>61</v>
      </c>
      <c r="AA201" s="38" t="s">
        <v>78</v>
      </c>
      <c r="AB201" s="38">
        <v>50000</v>
      </c>
      <c r="AC201" s="6">
        <v>205107</v>
      </c>
      <c r="AD201" s="6" t="s">
        <v>230</v>
      </c>
      <c r="AE201" s="6" t="s">
        <v>93</v>
      </c>
      <c r="AF201" s="6" t="s">
        <v>172</v>
      </c>
    </row>
    <row r="202" spans="1:32" ht="12.75" x14ac:dyDescent="0.2">
      <c r="A202" s="35">
        <v>45531.280336400399</v>
      </c>
      <c r="B202" s="36" t="s">
        <v>1148</v>
      </c>
      <c r="C202" s="36" t="s">
        <v>1144</v>
      </c>
      <c r="D202" s="36" t="s">
        <v>52</v>
      </c>
      <c r="E202" s="38" t="s">
        <v>53</v>
      </c>
      <c r="F202" s="38">
        <v>52440028</v>
      </c>
      <c r="G202" s="37">
        <v>41010</v>
      </c>
      <c r="H202" s="38" t="s">
        <v>1145</v>
      </c>
      <c r="I202" s="38" t="s">
        <v>1146</v>
      </c>
      <c r="J202" s="38" t="s">
        <v>1147</v>
      </c>
      <c r="K202" s="38" t="s">
        <v>55</v>
      </c>
      <c r="L202" s="38" t="s">
        <v>428</v>
      </c>
      <c r="M202" s="38"/>
      <c r="N202" s="6" t="s">
        <v>36</v>
      </c>
      <c r="O202" s="6"/>
      <c r="P202" s="6">
        <v>4165</v>
      </c>
      <c r="Q202" s="38"/>
      <c r="R202" s="38"/>
      <c r="S202" s="38"/>
      <c r="T202" s="38"/>
      <c r="U202" s="38"/>
      <c r="V202" s="38"/>
      <c r="W202" s="38"/>
      <c r="X202" s="40"/>
      <c r="Y202" s="6" t="s">
        <v>60</v>
      </c>
      <c r="Z202" s="38" t="s">
        <v>61</v>
      </c>
      <c r="AA202" s="38" t="s">
        <v>78</v>
      </c>
      <c r="AB202" s="38">
        <v>50000</v>
      </c>
      <c r="AC202" s="6">
        <v>205107</v>
      </c>
      <c r="AD202" s="6" t="s">
        <v>230</v>
      </c>
      <c r="AE202" s="6" t="s">
        <v>93</v>
      </c>
      <c r="AF202" s="6" t="s">
        <v>172</v>
      </c>
    </row>
    <row r="203" spans="1:32" ht="12.75" x14ac:dyDescent="0.2">
      <c r="A203" s="35">
        <v>45539.785104918898</v>
      </c>
      <c r="B203" s="36" t="s">
        <v>1149</v>
      </c>
      <c r="C203" s="36" t="s">
        <v>1150</v>
      </c>
      <c r="D203" s="36" t="s">
        <v>245</v>
      </c>
      <c r="E203" s="38" t="s">
        <v>53</v>
      </c>
      <c r="F203" s="38">
        <v>29951477</v>
      </c>
      <c r="G203" s="37">
        <v>30284</v>
      </c>
      <c r="H203" s="38">
        <v>1150598750</v>
      </c>
      <c r="I203" s="38">
        <v>1150598750</v>
      </c>
      <c r="J203" s="38" t="s">
        <v>1151</v>
      </c>
      <c r="K203" s="38" t="s">
        <v>55</v>
      </c>
      <c r="L203" s="38" t="s">
        <v>1152</v>
      </c>
      <c r="M203" s="38" t="s">
        <v>1153</v>
      </c>
      <c r="N203" s="6" t="s">
        <v>45</v>
      </c>
      <c r="O203" s="6"/>
      <c r="P203" s="6">
        <v>274</v>
      </c>
      <c r="Q203" s="38" t="s">
        <v>1154</v>
      </c>
      <c r="R203" s="38" t="s">
        <v>1155</v>
      </c>
      <c r="S203" s="38" t="s">
        <v>1156</v>
      </c>
      <c r="T203" s="38"/>
      <c r="U203" s="38"/>
      <c r="V203" s="38"/>
      <c r="W203" s="38"/>
      <c r="X203" s="40" t="s">
        <v>1157</v>
      </c>
      <c r="Y203" s="6" t="s">
        <v>77</v>
      </c>
      <c r="Z203" s="38" t="s">
        <v>61</v>
      </c>
      <c r="AA203" s="38" t="s">
        <v>78</v>
      </c>
      <c r="AB203" s="38">
        <v>50000</v>
      </c>
      <c r="AC203" s="6">
        <v>205533</v>
      </c>
      <c r="AD203" s="6" t="s">
        <v>792</v>
      </c>
      <c r="AE203" s="6" t="s">
        <v>80</v>
      </c>
      <c r="AF203" s="6"/>
    </row>
    <row r="204" spans="1:32" ht="12.75" x14ac:dyDescent="0.2">
      <c r="A204" s="35">
        <v>45540.658237083298</v>
      </c>
      <c r="B204" s="36" t="s">
        <v>1149</v>
      </c>
      <c r="C204" s="36" t="s">
        <v>1158</v>
      </c>
      <c r="D204" s="36" t="s">
        <v>317</v>
      </c>
      <c r="E204" s="38" t="s">
        <v>53</v>
      </c>
      <c r="F204" s="38">
        <v>29951477</v>
      </c>
      <c r="G204" s="37">
        <v>30284</v>
      </c>
      <c r="H204" s="38">
        <v>1150598750</v>
      </c>
      <c r="I204" s="38">
        <v>1150598750</v>
      </c>
      <c r="J204" s="38" t="s">
        <v>1151</v>
      </c>
      <c r="K204" s="38" t="s">
        <v>55</v>
      </c>
      <c r="L204" s="38" t="s">
        <v>1152</v>
      </c>
      <c r="M204" s="38" t="s">
        <v>1153</v>
      </c>
      <c r="N204" s="6" t="s">
        <v>45</v>
      </c>
      <c r="O204" s="6"/>
      <c r="P204" s="6">
        <v>274</v>
      </c>
      <c r="Q204" s="38" t="s">
        <v>1154</v>
      </c>
      <c r="R204" s="38" t="s">
        <v>1155</v>
      </c>
      <c r="S204" s="38" t="s">
        <v>1156</v>
      </c>
      <c r="T204" s="38"/>
      <c r="U204" s="38"/>
      <c r="V204" s="38"/>
      <c r="W204" s="38"/>
      <c r="X204" s="40" t="s">
        <v>1157</v>
      </c>
      <c r="Y204" s="6" t="s">
        <v>77</v>
      </c>
      <c r="Z204" s="38" t="s">
        <v>61</v>
      </c>
      <c r="AA204" s="38" t="s">
        <v>184</v>
      </c>
      <c r="AB204" s="38"/>
      <c r="AC204" s="6"/>
      <c r="AD204" s="6"/>
      <c r="AE204" s="6" t="s">
        <v>80</v>
      </c>
      <c r="AF204" s="6"/>
    </row>
    <row r="205" spans="1:32" ht="12.75" x14ac:dyDescent="0.2">
      <c r="A205" s="35">
        <v>45536.521713495298</v>
      </c>
      <c r="B205" s="36" t="s">
        <v>1159</v>
      </c>
      <c r="C205" s="36" t="s">
        <v>1160</v>
      </c>
      <c r="D205" s="36" t="s">
        <v>163</v>
      </c>
      <c r="E205" s="38" t="s">
        <v>53</v>
      </c>
      <c r="F205" s="38">
        <v>25096975</v>
      </c>
      <c r="G205" s="37">
        <v>27746</v>
      </c>
      <c r="H205" s="38">
        <v>13057933880</v>
      </c>
      <c r="I205" s="38">
        <v>1171632121</v>
      </c>
      <c r="J205" s="38" t="s">
        <v>1161</v>
      </c>
      <c r="K205" s="38" t="s">
        <v>55</v>
      </c>
      <c r="L205" s="38" t="s">
        <v>367</v>
      </c>
      <c r="M205" s="38"/>
      <c r="N205" s="6" t="s">
        <v>415</v>
      </c>
      <c r="O205" s="6"/>
      <c r="P205" s="6">
        <v>8285</v>
      </c>
      <c r="Q205" s="38"/>
      <c r="R205" s="38" t="s">
        <v>1162</v>
      </c>
      <c r="S205" s="38"/>
      <c r="T205" s="38"/>
      <c r="U205" s="38"/>
      <c r="V205" s="38"/>
      <c r="W205" s="38"/>
      <c r="X205" s="40" t="s">
        <v>170</v>
      </c>
      <c r="Y205" s="6" t="s">
        <v>77</v>
      </c>
      <c r="Z205" s="38" t="s">
        <v>61</v>
      </c>
      <c r="AA205" s="38" t="s">
        <v>78</v>
      </c>
      <c r="AB205" s="38">
        <v>60000</v>
      </c>
      <c r="AC205" s="6">
        <v>205414</v>
      </c>
      <c r="AD205" s="6" t="s">
        <v>208</v>
      </c>
      <c r="AE205" s="6" t="s">
        <v>80</v>
      </c>
      <c r="AF205" s="6"/>
    </row>
    <row r="206" spans="1:32" ht="12.75" x14ac:dyDescent="0.2">
      <c r="A206" s="35">
        <v>45536.526621967598</v>
      </c>
      <c r="B206" s="36" t="s">
        <v>1163</v>
      </c>
      <c r="C206" s="36" t="s">
        <v>1160</v>
      </c>
      <c r="D206" s="36" t="s">
        <v>163</v>
      </c>
      <c r="E206" s="38" t="s">
        <v>53</v>
      </c>
      <c r="F206" s="38">
        <v>51723975</v>
      </c>
      <c r="G206" s="37">
        <v>41808</v>
      </c>
      <c r="H206" s="38">
        <v>13057933880</v>
      </c>
      <c r="I206" s="38">
        <v>1171632121</v>
      </c>
      <c r="J206" s="38" t="s">
        <v>1161</v>
      </c>
      <c r="K206" s="38" t="s">
        <v>55</v>
      </c>
      <c r="L206" s="38" t="s">
        <v>106</v>
      </c>
      <c r="M206" s="38"/>
      <c r="N206" s="6" t="s">
        <v>35</v>
      </c>
      <c r="O206" s="6"/>
      <c r="P206" s="6">
        <v>4118</v>
      </c>
      <c r="Q206" s="38"/>
      <c r="R206" s="38"/>
      <c r="S206" s="38"/>
      <c r="T206" s="38"/>
      <c r="U206" s="38"/>
      <c r="V206" s="38"/>
      <c r="W206" s="38"/>
      <c r="X206" s="40" t="s">
        <v>170</v>
      </c>
      <c r="Y206" s="6" t="s">
        <v>77</v>
      </c>
      <c r="Z206" s="38" t="s">
        <v>61</v>
      </c>
      <c r="AA206" s="38" t="s">
        <v>78</v>
      </c>
      <c r="AB206" s="38">
        <v>50000</v>
      </c>
      <c r="AC206" s="6">
        <v>205385</v>
      </c>
      <c r="AD206" s="6" t="s">
        <v>208</v>
      </c>
      <c r="AE206" s="6" t="s">
        <v>93</v>
      </c>
      <c r="AF206" s="6"/>
    </row>
    <row r="207" spans="1:32" ht="12.75" x14ac:dyDescent="0.2">
      <c r="A207" s="35">
        <v>45519.722578819397</v>
      </c>
      <c r="B207" s="36" t="s">
        <v>1164</v>
      </c>
      <c r="C207" s="36" t="s">
        <v>1165</v>
      </c>
      <c r="D207" s="36" t="s">
        <v>245</v>
      </c>
      <c r="E207" s="38" t="s">
        <v>53</v>
      </c>
      <c r="F207" s="38">
        <v>32936598</v>
      </c>
      <c r="G207" s="37">
        <v>32053</v>
      </c>
      <c r="H207" s="38">
        <v>1168034974</v>
      </c>
      <c r="I207" s="38"/>
      <c r="J207" s="38" t="s">
        <v>1166</v>
      </c>
      <c r="K207" s="38" t="s">
        <v>55</v>
      </c>
      <c r="L207" s="38" t="s">
        <v>89</v>
      </c>
      <c r="M207" s="38" t="s">
        <v>1167</v>
      </c>
      <c r="N207" s="6" t="s">
        <v>37</v>
      </c>
      <c r="O207" s="6"/>
      <c r="P207" s="6" t="s">
        <v>1168</v>
      </c>
      <c r="Q207" s="38"/>
      <c r="R207" s="38"/>
      <c r="S207" s="38"/>
      <c r="T207" s="38"/>
      <c r="U207" s="38"/>
      <c r="V207" s="38"/>
      <c r="W207" s="38"/>
      <c r="X207" s="40"/>
      <c r="Y207" s="6" t="s">
        <v>77</v>
      </c>
      <c r="Z207" s="38" t="s">
        <v>61</v>
      </c>
      <c r="AA207" s="38" t="s">
        <v>78</v>
      </c>
      <c r="AB207" s="38">
        <v>10000</v>
      </c>
      <c r="AC207" s="6">
        <v>205641</v>
      </c>
      <c r="AD207" s="6" t="s">
        <v>1169</v>
      </c>
      <c r="AE207" s="6" t="s">
        <v>80</v>
      </c>
      <c r="AF207" s="6"/>
    </row>
    <row r="208" spans="1:32" ht="12.75" x14ac:dyDescent="0.2">
      <c r="A208" s="35">
        <v>45535.8503857291</v>
      </c>
      <c r="B208" s="36" t="s">
        <v>1170</v>
      </c>
      <c r="C208" s="36" t="s">
        <v>1171</v>
      </c>
      <c r="D208" s="36" t="s">
        <v>163</v>
      </c>
      <c r="E208" s="38" t="s">
        <v>53</v>
      </c>
      <c r="F208" s="38">
        <v>95632462</v>
      </c>
      <c r="G208" s="37">
        <v>41462</v>
      </c>
      <c r="H208" s="38">
        <v>1163559460</v>
      </c>
      <c r="I208" s="38">
        <v>1139075016</v>
      </c>
      <c r="J208" s="38" t="s">
        <v>1172</v>
      </c>
      <c r="K208" s="38" t="s">
        <v>66</v>
      </c>
      <c r="L208" s="38" t="s">
        <v>165</v>
      </c>
      <c r="M208" s="38" t="s">
        <v>189</v>
      </c>
      <c r="N208" s="6" t="s">
        <v>35</v>
      </c>
      <c r="O208" s="6"/>
      <c r="P208" s="6">
        <v>4090</v>
      </c>
      <c r="Q208" s="38" t="s">
        <v>1173</v>
      </c>
      <c r="R208" s="38"/>
      <c r="S208" s="38"/>
      <c r="T208" s="38"/>
      <c r="U208" s="38"/>
      <c r="V208" s="38"/>
      <c r="W208" s="38"/>
      <c r="X208" s="40">
        <v>62792242104</v>
      </c>
      <c r="Y208" s="6" t="s">
        <v>60</v>
      </c>
      <c r="Z208" s="38" t="s">
        <v>61</v>
      </c>
      <c r="AA208" s="38" t="s">
        <v>78</v>
      </c>
      <c r="AB208" s="38">
        <v>60000</v>
      </c>
      <c r="AC208" s="6">
        <v>205356</v>
      </c>
      <c r="AD208" s="6" t="s">
        <v>208</v>
      </c>
      <c r="AE208" s="6" t="s">
        <v>93</v>
      </c>
      <c r="AF208" s="6"/>
    </row>
    <row r="209" spans="1:32" ht="12.75" x14ac:dyDescent="0.2">
      <c r="A209" s="35">
        <v>45537.540315254599</v>
      </c>
      <c r="B209" s="36" t="s">
        <v>1174</v>
      </c>
      <c r="C209" s="36" t="s">
        <v>1175</v>
      </c>
      <c r="D209" s="36" t="s">
        <v>1176</v>
      </c>
      <c r="E209" s="38" t="s">
        <v>53</v>
      </c>
      <c r="F209" s="38">
        <v>54300994</v>
      </c>
      <c r="G209" s="37">
        <v>41915</v>
      </c>
      <c r="H209" s="38">
        <v>1156454666</v>
      </c>
      <c r="I209" s="38">
        <v>1156454666</v>
      </c>
      <c r="J209" s="38" t="s">
        <v>1177</v>
      </c>
      <c r="K209" s="38" t="s">
        <v>66</v>
      </c>
      <c r="L209" s="38" t="s">
        <v>106</v>
      </c>
      <c r="M209" s="38" t="s">
        <v>66</v>
      </c>
      <c r="N209" s="6" t="s">
        <v>35</v>
      </c>
      <c r="O209" s="6"/>
      <c r="P209" s="6">
        <v>3523</v>
      </c>
      <c r="Q209" s="38" t="s">
        <v>1178</v>
      </c>
      <c r="R209" s="38"/>
      <c r="S209" s="38"/>
      <c r="T209" s="38"/>
      <c r="U209" s="38"/>
      <c r="V209" s="38"/>
      <c r="W209" s="38"/>
      <c r="X209" s="40" t="s">
        <v>1179</v>
      </c>
      <c r="Y209" s="6" t="s">
        <v>77</v>
      </c>
      <c r="Z209" s="38" t="s">
        <v>61</v>
      </c>
      <c r="AA209" s="38" t="s">
        <v>78</v>
      </c>
      <c r="AB209" s="38">
        <v>50000</v>
      </c>
      <c r="AC209" s="6">
        <v>205565</v>
      </c>
      <c r="AD209" s="6" t="s">
        <v>208</v>
      </c>
      <c r="AE209" s="6" t="s">
        <v>109</v>
      </c>
      <c r="AF209" s="6"/>
    </row>
    <row r="210" spans="1:32" ht="12.75" x14ac:dyDescent="0.2">
      <c r="A210" s="35">
        <v>45518.934356122598</v>
      </c>
      <c r="B210" s="36" t="s">
        <v>1180</v>
      </c>
      <c r="C210" s="36" t="s">
        <v>1181</v>
      </c>
      <c r="D210" s="36" t="s">
        <v>163</v>
      </c>
      <c r="E210" s="38" t="s">
        <v>53</v>
      </c>
      <c r="F210" s="38">
        <v>10933157</v>
      </c>
      <c r="G210" s="37">
        <v>19635</v>
      </c>
      <c r="H210" s="38" t="s">
        <v>1182</v>
      </c>
      <c r="I210" s="38" t="s">
        <v>1183</v>
      </c>
      <c r="J210" s="38" t="s">
        <v>1184</v>
      </c>
      <c r="K210" s="38" t="s">
        <v>55</v>
      </c>
      <c r="L210" s="38" t="s">
        <v>1185</v>
      </c>
      <c r="M210" s="38" t="s">
        <v>47</v>
      </c>
      <c r="N210" s="6" t="s">
        <v>128</v>
      </c>
      <c r="O210" s="6"/>
      <c r="P210" s="6" t="s">
        <v>1186</v>
      </c>
      <c r="Q210" s="38" t="s">
        <v>1187</v>
      </c>
      <c r="R210" s="38" t="s">
        <v>1188</v>
      </c>
      <c r="S210" s="38"/>
      <c r="T210" s="38"/>
      <c r="U210" s="38"/>
      <c r="V210" s="38"/>
      <c r="W210" s="38"/>
      <c r="X210" s="40" t="s">
        <v>1189</v>
      </c>
      <c r="Y210" s="6" t="s">
        <v>60</v>
      </c>
      <c r="Z210" s="38" t="s">
        <v>61</v>
      </c>
      <c r="AA210" s="38" t="s">
        <v>78</v>
      </c>
      <c r="AB210" s="38">
        <v>60000</v>
      </c>
      <c r="AC210" s="6">
        <v>204951</v>
      </c>
      <c r="AD210" s="6" t="s">
        <v>1190</v>
      </c>
      <c r="AE210" s="6" t="s">
        <v>80</v>
      </c>
      <c r="AF210" s="6" t="s">
        <v>60</v>
      </c>
    </row>
    <row r="211" spans="1:32" ht="12.75" x14ac:dyDescent="0.2">
      <c r="A211" s="35">
        <v>45535.626569004598</v>
      </c>
      <c r="B211" s="36" t="s">
        <v>1191</v>
      </c>
      <c r="C211" s="36" t="s">
        <v>1192</v>
      </c>
      <c r="D211" s="36" t="s">
        <v>686</v>
      </c>
      <c r="E211" s="38" t="s">
        <v>53</v>
      </c>
      <c r="F211" s="38">
        <v>53417016</v>
      </c>
      <c r="G211" s="37">
        <v>41536</v>
      </c>
      <c r="H211" s="38">
        <v>3487330394</v>
      </c>
      <c r="I211" s="38"/>
      <c r="J211" s="38" t="s">
        <v>1193</v>
      </c>
      <c r="K211" s="38" t="s">
        <v>55</v>
      </c>
      <c r="L211" s="38" t="s">
        <v>380</v>
      </c>
      <c r="M211" s="38" t="s">
        <v>151</v>
      </c>
      <c r="N211" s="6" t="s">
        <v>35</v>
      </c>
      <c r="O211" s="6"/>
      <c r="P211" s="6">
        <v>2865</v>
      </c>
      <c r="Q211" s="38" t="s">
        <v>1194</v>
      </c>
      <c r="R211" s="38"/>
      <c r="S211" s="38"/>
      <c r="T211" s="38"/>
      <c r="U211" s="38"/>
      <c r="V211" s="38"/>
      <c r="W211" s="38"/>
      <c r="X211" s="40" t="s">
        <v>1195</v>
      </c>
      <c r="Y211" s="6" t="s">
        <v>60</v>
      </c>
      <c r="Z211" s="38" t="s">
        <v>61</v>
      </c>
      <c r="AA211" s="38" t="s">
        <v>78</v>
      </c>
      <c r="AB211" s="38">
        <v>50000</v>
      </c>
      <c r="AC211" s="6">
        <v>205357</v>
      </c>
      <c r="AD211" s="6" t="s">
        <v>160</v>
      </c>
      <c r="AE211" s="6" t="s">
        <v>93</v>
      </c>
      <c r="AF211" s="6"/>
    </row>
    <row r="212" spans="1:32" ht="12.75" x14ac:dyDescent="0.2">
      <c r="A212" s="35">
        <v>45535.516484154999</v>
      </c>
      <c r="B212" s="36" t="s">
        <v>376</v>
      </c>
      <c r="C212" s="36" t="s">
        <v>1196</v>
      </c>
      <c r="D212" s="36" t="s">
        <v>52</v>
      </c>
      <c r="E212" s="38" t="s">
        <v>53</v>
      </c>
      <c r="F212" s="38">
        <v>51269548</v>
      </c>
      <c r="G212" s="37">
        <v>40733</v>
      </c>
      <c r="H212" s="38">
        <v>1158303299</v>
      </c>
      <c r="I212" s="38" t="s">
        <v>1197</v>
      </c>
      <c r="J212" s="38" t="s">
        <v>1198</v>
      </c>
      <c r="K212" s="38" t="s">
        <v>66</v>
      </c>
      <c r="L212" s="38" t="s">
        <v>89</v>
      </c>
      <c r="M212" s="38" t="s">
        <v>189</v>
      </c>
      <c r="N212" s="6" t="s">
        <v>35</v>
      </c>
      <c r="O212" s="6"/>
      <c r="P212" s="6" t="s">
        <v>1199</v>
      </c>
      <c r="Q212" s="38"/>
      <c r="R212" s="38"/>
      <c r="S212" s="38"/>
      <c r="T212" s="38"/>
      <c r="U212" s="38"/>
      <c r="V212" s="38"/>
      <c r="W212" s="38"/>
      <c r="X212" s="40" t="s">
        <v>1200</v>
      </c>
      <c r="Y212" s="6" t="s">
        <v>77</v>
      </c>
      <c r="Z212" s="38" t="s">
        <v>61</v>
      </c>
      <c r="AA212" s="38" t="s">
        <v>78</v>
      </c>
      <c r="AB212" s="38">
        <v>60000</v>
      </c>
      <c r="AC212" s="6">
        <v>205169</v>
      </c>
      <c r="AD212" s="6" t="s">
        <v>160</v>
      </c>
      <c r="AE212" s="6" t="s">
        <v>93</v>
      </c>
      <c r="AF212" s="6"/>
    </row>
    <row r="213" spans="1:32" ht="12.75" x14ac:dyDescent="0.2">
      <c r="A213" s="35">
        <v>45536.540267256903</v>
      </c>
      <c r="B213" s="36" t="s">
        <v>955</v>
      </c>
      <c r="C213" s="36" t="s">
        <v>1201</v>
      </c>
      <c r="D213" s="36" t="s">
        <v>1202</v>
      </c>
      <c r="E213" s="38" t="s">
        <v>53</v>
      </c>
      <c r="F213" s="38">
        <v>51012774</v>
      </c>
      <c r="G213" s="37">
        <v>40586</v>
      </c>
      <c r="H213" s="38">
        <v>3416198000</v>
      </c>
      <c r="I213" s="38"/>
      <c r="J213" s="38" t="s">
        <v>1203</v>
      </c>
      <c r="K213" s="38" t="s">
        <v>55</v>
      </c>
      <c r="L213" s="38" t="s">
        <v>1204</v>
      </c>
      <c r="M213" s="38" t="s">
        <v>151</v>
      </c>
      <c r="N213" s="6" t="s">
        <v>36</v>
      </c>
      <c r="O213" s="6"/>
      <c r="P213" s="6">
        <v>4018</v>
      </c>
      <c r="Q213" s="38"/>
      <c r="R213" s="38"/>
      <c r="S213" s="38"/>
      <c r="T213" s="38"/>
      <c r="U213" s="38"/>
      <c r="V213" s="38"/>
      <c r="W213" s="38"/>
      <c r="X213" s="40"/>
      <c r="Y213" s="6" t="s">
        <v>77</v>
      </c>
      <c r="Z213" s="38" t="s">
        <v>61</v>
      </c>
      <c r="AA213" s="38" t="s">
        <v>78</v>
      </c>
      <c r="AB213" s="38">
        <v>42500</v>
      </c>
      <c r="AC213" s="6">
        <v>205386</v>
      </c>
      <c r="AD213" s="6" t="s">
        <v>208</v>
      </c>
      <c r="AE213" s="6" t="s">
        <v>93</v>
      </c>
      <c r="AF213" s="6"/>
    </row>
    <row r="214" spans="1:32" ht="12.75" x14ac:dyDescent="0.2">
      <c r="A214" s="35">
        <v>45538.8724060069</v>
      </c>
      <c r="B214" s="36" t="s">
        <v>1205</v>
      </c>
      <c r="C214" s="36" t="s">
        <v>1206</v>
      </c>
      <c r="D214" s="36" t="s">
        <v>1207</v>
      </c>
      <c r="E214" s="38" t="s">
        <v>53</v>
      </c>
      <c r="F214" s="38">
        <v>52159528</v>
      </c>
      <c r="G214" s="37">
        <v>40948</v>
      </c>
      <c r="H214" s="38">
        <v>1133240918</v>
      </c>
      <c r="I214" s="38">
        <v>113324093</v>
      </c>
      <c r="J214" s="38" t="s">
        <v>1208</v>
      </c>
      <c r="K214" s="38" t="s">
        <v>66</v>
      </c>
      <c r="L214" s="38" t="s">
        <v>254</v>
      </c>
      <c r="M214" s="38" t="s">
        <v>66</v>
      </c>
      <c r="N214" s="6" t="s">
        <v>36</v>
      </c>
      <c r="O214" s="6"/>
      <c r="P214" s="6" t="s">
        <v>1209</v>
      </c>
      <c r="Q214" s="38"/>
      <c r="R214" s="38"/>
      <c r="S214" s="38"/>
      <c r="T214" s="38"/>
      <c r="U214" s="38"/>
      <c r="V214" s="38"/>
      <c r="W214" s="38"/>
      <c r="X214" s="40" t="s">
        <v>1210</v>
      </c>
      <c r="Y214" s="6" t="s">
        <v>60</v>
      </c>
      <c r="Z214" s="38" t="s">
        <v>61</v>
      </c>
      <c r="AA214" s="38" t="s">
        <v>78</v>
      </c>
      <c r="AB214" s="38">
        <v>50000</v>
      </c>
      <c r="AC214" s="6">
        <v>205429</v>
      </c>
      <c r="AD214" s="6" t="s">
        <v>215</v>
      </c>
      <c r="AE214" s="6" t="s">
        <v>93</v>
      </c>
      <c r="AF214" s="6" t="s">
        <v>172</v>
      </c>
    </row>
    <row r="215" spans="1:32" ht="12.75" x14ac:dyDescent="0.2">
      <c r="A215" s="35">
        <v>45537.738134224499</v>
      </c>
      <c r="B215" s="36" t="s">
        <v>321</v>
      </c>
      <c r="C215" s="36" t="s">
        <v>1211</v>
      </c>
      <c r="D215" s="36" t="s">
        <v>525</v>
      </c>
      <c r="E215" s="38" t="s">
        <v>526</v>
      </c>
      <c r="F215" s="38">
        <v>59600158</v>
      </c>
      <c r="G215" s="37">
        <v>41033</v>
      </c>
      <c r="H215" s="38">
        <v>59899546638</v>
      </c>
      <c r="I215" s="38">
        <v>59899546638</v>
      </c>
      <c r="J215" s="38" t="s">
        <v>1212</v>
      </c>
      <c r="K215" s="38" t="s">
        <v>55</v>
      </c>
      <c r="L215" s="38" t="s">
        <v>529</v>
      </c>
      <c r="M215" s="38" t="s">
        <v>151</v>
      </c>
      <c r="N215" s="6" t="s">
        <v>36</v>
      </c>
      <c r="O215" s="6"/>
      <c r="P215" s="6">
        <v>433</v>
      </c>
      <c r="Q215" s="38"/>
      <c r="R215" s="38"/>
      <c r="S215" s="38"/>
      <c r="T215" s="38"/>
      <c r="U215" s="38"/>
      <c r="V215" s="38"/>
      <c r="W215" s="38"/>
      <c r="X215" s="40"/>
      <c r="Y215" s="6" t="s">
        <v>60</v>
      </c>
      <c r="Z215" s="38" t="s">
        <v>61</v>
      </c>
      <c r="AA215" s="38" t="s">
        <v>78</v>
      </c>
      <c r="AB215" s="38">
        <v>42500</v>
      </c>
      <c r="AC215" s="6">
        <v>205391</v>
      </c>
      <c r="AD215" s="6" t="s">
        <v>208</v>
      </c>
      <c r="AE215" s="6" t="s">
        <v>109</v>
      </c>
      <c r="AF215" s="6" t="s">
        <v>172</v>
      </c>
    </row>
    <row r="216" spans="1:32" ht="12.75" x14ac:dyDescent="0.2">
      <c r="A216" s="35">
        <v>45538.478251944398</v>
      </c>
      <c r="B216" s="36" t="s">
        <v>1213</v>
      </c>
      <c r="C216" s="36" t="s">
        <v>1214</v>
      </c>
      <c r="D216" s="36" t="s">
        <v>83</v>
      </c>
      <c r="E216" s="38" t="s">
        <v>53</v>
      </c>
      <c r="F216" s="38">
        <v>53825401</v>
      </c>
      <c r="G216" s="37">
        <v>41687</v>
      </c>
      <c r="H216" s="38" t="s">
        <v>268</v>
      </c>
      <c r="I216" s="38"/>
      <c r="J216" s="38" t="s">
        <v>269</v>
      </c>
      <c r="K216" s="38" t="s">
        <v>55</v>
      </c>
      <c r="L216" s="38" t="s">
        <v>270</v>
      </c>
      <c r="M216" s="38"/>
      <c r="N216" s="6" t="s">
        <v>35</v>
      </c>
      <c r="O216" s="6"/>
      <c r="P216" s="6" t="s">
        <v>1215</v>
      </c>
      <c r="Q216" s="38" t="s">
        <v>1216</v>
      </c>
      <c r="R216" s="38"/>
      <c r="S216" s="38"/>
      <c r="T216" s="38"/>
      <c r="U216" s="38"/>
      <c r="V216" s="38"/>
      <c r="W216" s="38"/>
      <c r="X216" s="40"/>
      <c r="Y216" s="6" t="s">
        <v>60</v>
      </c>
      <c r="Z216" s="38" t="s">
        <v>61</v>
      </c>
      <c r="AA216" s="38" t="s">
        <v>78</v>
      </c>
      <c r="AB216" s="38"/>
      <c r="AC216" s="6"/>
      <c r="AD216" s="6" t="s">
        <v>273</v>
      </c>
      <c r="AE216" s="6" t="s">
        <v>93</v>
      </c>
      <c r="AF216" s="6" t="s">
        <v>172</v>
      </c>
    </row>
    <row r="217" spans="1:32" ht="12.75" x14ac:dyDescent="0.2">
      <c r="A217" s="35">
        <v>45535.593804027703</v>
      </c>
      <c r="B217" s="36" t="s">
        <v>1217</v>
      </c>
      <c r="C217" s="36" t="s">
        <v>1218</v>
      </c>
      <c r="D217" s="36" t="s">
        <v>686</v>
      </c>
      <c r="E217" s="38" t="s">
        <v>53</v>
      </c>
      <c r="F217" s="38">
        <v>52099166</v>
      </c>
      <c r="G217" s="37">
        <v>40939</v>
      </c>
      <c r="H217" s="38">
        <v>3515144974</v>
      </c>
      <c r="I217" s="38">
        <v>3487538295</v>
      </c>
      <c r="J217" s="38" t="s">
        <v>1219</v>
      </c>
      <c r="K217" s="38" t="s">
        <v>55</v>
      </c>
      <c r="L217" s="38" t="s">
        <v>380</v>
      </c>
      <c r="M217" s="38"/>
      <c r="N217" s="6" t="s">
        <v>36</v>
      </c>
      <c r="O217" s="6"/>
      <c r="P217" s="6">
        <v>3951</v>
      </c>
      <c r="Q217" s="38"/>
      <c r="R217" s="38"/>
      <c r="S217" s="38"/>
      <c r="T217" s="38"/>
      <c r="U217" s="38"/>
      <c r="V217" s="38"/>
      <c r="W217" s="38"/>
      <c r="X217" s="40" t="s">
        <v>1220</v>
      </c>
      <c r="Y217" s="6" t="s">
        <v>60</v>
      </c>
      <c r="Z217" s="38" t="s">
        <v>61</v>
      </c>
      <c r="AA217" s="38" t="s">
        <v>78</v>
      </c>
      <c r="AB217" s="38">
        <v>50000</v>
      </c>
      <c r="AC217" s="6">
        <v>205163</v>
      </c>
      <c r="AD217" s="6" t="s">
        <v>160</v>
      </c>
      <c r="AE217" s="6" t="s">
        <v>93</v>
      </c>
      <c r="AF217" s="6"/>
    </row>
    <row r="218" spans="1:32" ht="12.75" x14ac:dyDescent="0.2">
      <c r="A218" s="35">
        <v>45516.4382283101</v>
      </c>
      <c r="B218" s="36" t="s">
        <v>1221</v>
      </c>
      <c r="C218" s="36" t="s">
        <v>1222</v>
      </c>
      <c r="D218" s="36" t="s">
        <v>717</v>
      </c>
      <c r="E218" s="38" t="s">
        <v>53</v>
      </c>
      <c r="F218" s="38">
        <v>23920796</v>
      </c>
      <c r="G218" s="37">
        <v>27319</v>
      </c>
      <c r="H218" s="38">
        <v>1149928591</v>
      </c>
      <c r="I218" s="38">
        <v>2241685797</v>
      </c>
      <c r="J218" s="38" t="s">
        <v>1223</v>
      </c>
      <c r="K218" s="38" t="s">
        <v>55</v>
      </c>
      <c r="L218" s="38" t="s">
        <v>1224</v>
      </c>
      <c r="M218" s="38"/>
      <c r="N218" s="6" t="s">
        <v>128</v>
      </c>
      <c r="O218" s="6" t="s">
        <v>342</v>
      </c>
      <c r="P218" s="6">
        <v>762</v>
      </c>
      <c r="Q218" s="38" t="s">
        <v>1225</v>
      </c>
      <c r="R218" s="38" t="s">
        <v>1226</v>
      </c>
      <c r="S218" s="38"/>
      <c r="T218" s="38"/>
      <c r="U218" s="38"/>
      <c r="V218" s="38"/>
      <c r="W218" s="38"/>
      <c r="X218" s="40" t="s">
        <v>256</v>
      </c>
      <c r="Y218" s="6" t="s">
        <v>60</v>
      </c>
      <c r="Z218" s="38" t="s">
        <v>61</v>
      </c>
      <c r="AA218" s="38" t="s">
        <v>78</v>
      </c>
      <c r="AB218" s="38">
        <v>60000</v>
      </c>
      <c r="AC218" s="6">
        <v>205023</v>
      </c>
      <c r="AD218" s="6" t="s">
        <v>131</v>
      </c>
      <c r="AE218" s="6" t="s">
        <v>80</v>
      </c>
      <c r="AF218" s="6" t="s">
        <v>60</v>
      </c>
    </row>
    <row r="219" spans="1:32" ht="12.75" x14ac:dyDescent="0.2">
      <c r="A219" s="35">
        <v>45535.877351331001</v>
      </c>
      <c r="B219" s="36" t="s">
        <v>1227</v>
      </c>
      <c r="C219" s="36" t="s">
        <v>1228</v>
      </c>
      <c r="D219" s="36" t="s">
        <v>1229</v>
      </c>
      <c r="E219" s="38" t="s">
        <v>53</v>
      </c>
      <c r="F219" s="38">
        <v>52697921</v>
      </c>
      <c r="G219" s="37">
        <v>41152</v>
      </c>
      <c r="H219" s="38">
        <v>1156244452</v>
      </c>
      <c r="I219" s="38">
        <v>1156244452</v>
      </c>
      <c r="J219" s="38" t="s">
        <v>1230</v>
      </c>
      <c r="K219" s="38" t="s">
        <v>55</v>
      </c>
      <c r="L219" s="38" t="s">
        <v>165</v>
      </c>
      <c r="M219" s="38" t="s">
        <v>151</v>
      </c>
      <c r="N219" s="6" t="s">
        <v>35</v>
      </c>
      <c r="O219" s="6"/>
      <c r="P219" s="6">
        <v>4076</v>
      </c>
      <c r="Q219" s="38" t="s">
        <v>1231</v>
      </c>
      <c r="R219" s="38"/>
      <c r="S219" s="38"/>
      <c r="T219" s="38"/>
      <c r="U219" s="38"/>
      <c r="V219" s="38"/>
      <c r="W219" s="38"/>
      <c r="X219" s="40" t="s">
        <v>1232</v>
      </c>
      <c r="Y219" s="6" t="s">
        <v>77</v>
      </c>
      <c r="Z219" s="38" t="s">
        <v>61</v>
      </c>
      <c r="AA219" s="38" t="s">
        <v>78</v>
      </c>
      <c r="AB219" s="38">
        <v>60000</v>
      </c>
      <c r="AC219" s="6">
        <v>205343</v>
      </c>
      <c r="AD219" s="6" t="s">
        <v>160</v>
      </c>
      <c r="AE219" s="6" t="s">
        <v>93</v>
      </c>
      <c r="AF219" s="6"/>
    </row>
    <row r="220" spans="1:32" ht="12.75" x14ac:dyDescent="0.2">
      <c r="A220" s="35">
        <v>45534.932602904999</v>
      </c>
      <c r="B220" s="36" t="s">
        <v>1233</v>
      </c>
      <c r="C220" s="36" t="s">
        <v>1228</v>
      </c>
      <c r="D220" s="36" t="s">
        <v>83</v>
      </c>
      <c r="E220" s="38" t="s">
        <v>53</v>
      </c>
      <c r="F220" s="38">
        <v>50103590</v>
      </c>
      <c r="G220" s="37">
        <v>40247</v>
      </c>
      <c r="H220" s="38">
        <v>1140285075</v>
      </c>
      <c r="I220" s="38">
        <v>1140793918</v>
      </c>
      <c r="J220" s="38" t="s">
        <v>1234</v>
      </c>
      <c r="K220" s="38" t="s">
        <v>66</v>
      </c>
      <c r="L220" s="38" t="s">
        <v>205</v>
      </c>
      <c r="M220" s="38" t="s">
        <v>66</v>
      </c>
      <c r="N220" s="6" t="s">
        <v>36</v>
      </c>
      <c r="O220" s="6"/>
      <c r="P220" s="6">
        <v>3846</v>
      </c>
      <c r="Q220" s="38"/>
      <c r="R220" s="38"/>
      <c r="S220" s="38"/>
      <c r="T220" s="38"/>
      <c r="U220" s="38"/>
      <c r="V220" s="38"/>
      <c r="W220" s="38"/>
      <c r="X220" s="40" t="s">
        <v>1235</v>
      </c>
      <c r="Y220" s="6" t="s">
        <v>77</v>
      </c>
      <c r="Z220" s="38" t="s">
        <v>61</v>
      </c>
      <c r="AA220" s="38" t="s">
        <v>78</v>
      </c>
      <c r="AB220" s="38">
        <v>50000</v>
      </c>
      <c r="AC220" s="6">
        <v>205118</v>
      </c>
      <c r="AD220" s="6" t="s">
        <v>780</v>
      </c>
      <c r="AE220" s="6" t="s">
        <v>109</v>
      </c>
      <c r="AF220" s="6"/>
    </row>
    <row r="221" spans="1:32" ht="12.75" x14ac:dyDescent="0.2">
      <c r="A221" s="35">
        <v>45534.951154606402</v>
      </c>
      <c r="B221" s="36" t="s">
        <v>749</v>
      </c>
      <c r="C221" s="36" t="s">
        <v>1236</v>
      </c>
      <c r="D221" s="36" t="s">
        <v>163</v>
      </c>
      <c r="E221" s="38" t="s">
        <v>53</v>
      </c>
      <c r="F221" s="38">
        <v>48801008</v>
      </c>
      <c r="G221" s="37">
        <v>39617</v>
      </c>
      <c r="H221" s="38" t="s">
        <v>1237</v>
      </c>
      <c r="I221" s="38" t="s">
        <v>1238</v>
      </c>
      <c r="J221" s="38" t="s">
        <v>1234</v>
      </c>
      <c r="K221" s="38" t="s">
        <v>66</v>
      </c>
      <c r="L221" s="38" t="s">
        <v>205</v>
      </c>
      <c r="M221" s="38" t="s">
        <v>66</v>
      </c>
      <c r="N221" s="6">
        <v>420</v>
      </c>
      <c r="O221" s="6">
        <v>29</v>
      </c>
      <c r="P221" s="6">
        <v>50794</v>
      </c>
      <c r="Q221" s="38" t="s">
        <v>1239</v>
      </c>
      <c r="R221" s="38" t="s">
        <v>1240</v>
      </c>
      <c r="S221" s="38"/>
      <c r="T221" s="38"/>
      <c r="U221" s="38"/>
      <c r="V221" s="38"/>
      <c r="W221" s="38"/>
      <c r="X221" s="40" t="s">
        <v>1241</v>
      </c>
      <c r="Y221" s="6" t="s">
        <v>77</v>
      </c>
      <c r="Z221" s="38" t="s">
        <v>61</v>
      </c>
      <c r="AA221" s="38" t="s">
        <v>78</v>
      </c>
      <c r="AB221" s="38">
        <v>65000</v>
      </c>
      <c r="AC221" s="6">
        <v>205118</v>
      </c>
      <c r="AD221" s="6" t="s">
        <v>780</v>
      </c>
      <c r="AE221" s="6" t="s">
        <v>93</v>
      </c>
      <c r="AF221" s="6"/>
    </row>
    <row r="222" spans="1:32" ht="12.75" x14ac:dyDescent="0.2">
      <c r="A222" s="35">
        <v>45535.8808977546</v>
      </c>
      <c r="B222" s="36" t="s">
        <v>1242</v>
      </c>
      <c r="C222" s="36" t="s">
        <v>1243</v>
      </c>
      <c r="D222" s="36" t="s">
        <v>1207</v>
      </c>
      <c r="E222" s="38" t="s">
        <v>53</v>
      </c>
      <c r="F222" s="38">
        <v>50305023</v>
      </c>
      <c r="G222" s="37">
        <v>40295</v>
      </c>
      <c r="H222" s="38">
        <v>1158242389</v>
      </c>
      <c r="I222" s="38">
        <v>40760868</v>
      </c>
      <c r="J222" s="38" t="s">
        <v>1244</v>
      </c>
      <c r="K222" s="38" t="s">
        <v>55</v>
      </c>
      <c r="L222" s="38" t="s">
        <v>234</v>
      </c>
      <c r="M222" s="38"/>
      <c r="N222" s="6" t="s">
        <v>36</v>
      </c>
      <c r="O222" s="6"/>
      <c r="P222" s="6" t="s">
        <v>1245</v>
      </c>
      <c r="Q222" s="38" t="s">
        <v>1246</v>
      </c>
      <c r="R222" s="38"/>
      <c r="S222" s="38"/>
      <c r="T222" s="38"/>
      <c r="U222" s="38"/>
      <c r="V222" s="38"/>
      <c r="W222" s="38"/>
      <c r="X222" s="40" t="s">
        <v>1247</v>
      </c>
      <c r="Y222" s="6" t="s">
        <v>60</v>
      </c>
      <c r="Z222" s="38" t="s">
        <v>61</v>
      </c>
      <c r="AA222" s="38" t="s">
        <v>78</v>
      </c>
      <c r="AB222" s="38">
        <v>50000</v>
      </c>
      <c r="AC222" s="6">
        <v>205472</v>
      </c>
      <c r="AD222" s="6" t="s">
        <v>79</v>
      </c>
      <c r="AE222" s="6" t="s">
        <v>93</v>
      </c>
      <c r="AF222" s="6" t="s">
        <v>172</v>
      </c>
    </row>
    <row r="223" spans="1:32" ht="12.75" x14ac:dyDescent="0.2">
      <c r="A223" s="35">
        <v>45534.897750150398</v>
      </c>
      <c r="B223" s="36" t="s">
        <v>1248</v>
      </c>
      <c r="C223" s="36" t="s">
        <v>1249</v>
      </c>
      <c r="D223" s="36" t="s">
        <v>83</v>
      </c>
      <c r="E223" s="38" t="s">
        <v>53</v>
      </c>
      <c r="F223" s="38">
        <v>50158944</v>
      </c>
      <c r="G223" s="37">
        <v>40278</v>
      </c>
      <c r="H223" s="38">
        <v>1162446486</v>
      </c>
      <c r="I223" s="38">
        <v>1130070219</v>
      </c>
      <c r="J223" s="38" t="s">
        <v>1250</v>
      </c>
      <c r="K223" s="38" t="s">
        <v>55</v>
      </c>
      <c r="L223" s="38" t="s">
        <v>205</v>
      </c>
      <c r="M223" s="38"/>
      <c r="N223" s="6" t="s">
        <v>36</v>
      </c>
      <c r="O223" s="6"/>
      <c r="P223" s="6">
        <v>4111</v>
      </c>
      <c r="Q223" s="38"/>
      <c r="R223" s="38"/>
      <c r="S223" s="38"/>
      <c r="T223" s="38"/>
      <c r="U223" s="38"/>
      <c r="V223" s="38"/>
      <c r="W223" s="38"/>
      <c r="X223" s="40">
        <v>61728138503</v>
      </c>
      <c r="Y223" s="6" t="s">
        <v>77</v>
      </c>
      <c r="Z223" s="38" t="s">
        <v>61</v>
      </c>
      <c r="AA223" s="38" t="s">
        <v>78</v>
      </c>
      <c r="AB223" s="38">
        <v>50000</v>
      </c>
      <c r="AC223" s="6">
        <v>205135</v>
      </c>
      <c r="AD223" s="6" t="s">
        <v>230</v>
      </c>
      <c r="AE223" s="6" t="s">
        <v>93</v>
      </c>
      <c r="AF223" s="6"/>
    </row>
    <row r="224" spans="1:32" ht="12.75" x14ac:dyDescent="0.2">
      <c r="A224" s="35">
        <v>45534.899079444403</v>
      </c>
      <c r="B224" s="36" t="s">
        <v>1251</v>
      </c>
      <c r="C224" s="36" t="s">
        <v>1249</v>
      </c>
      <c r="D224" s="36" t="s">
        <v>83</v>
      </c>
      <c r="E224" s="38" t="s">
        <v>53</v>
      </c>
      <c r="F224" s="38">
        <v>53593300</v>
      </c>
      <c r="G224" s="37">
        <v>41612</v>
      </c>
      <c r="H224" s="38">
        <v>1162446486</v>
      </c>
      <c r="I224" s="38">
        <v>1130070219</v>
      </c>
      <c r="J224" s="38" t="s">
        <v>1250</v>
      </c>
      <c r="K224" s="38" t="s">
        <v>55</v>
      </c>
      <c r="L224" s="38" t="s">
        <v>205</v>
      </c>
      <c r="M224" s="38"/>
      <c r="N224" s="6" t="s">
        <v>35</v>
      </c>
      <c r="O224" s="6"/>
      <c r="P224" s="6">
        <v>3579</v>
      </c>
      <c r="Q224" s="38" t="s">
        <v>1252</v>
      </c>
      <c r="R224" s="38"/>
      <c r="S224" s="38"/>
      <c r="T224" s="38"/>
      <c r="U224" s="38"/>
      <c r="V224" s="38"/>
      <c r="W224" s="38"/>
      <c r="X224" s="40">
        <v>61728138504</v>
      </c>
      <c r="Y224" s="6" t="s">
        <v>77</v>
      </c>
      <c r="Z224" s="38" t="s">
        <v>61</v>
      </c>
      <c r="AA224" s="38" t="s">
        <v>78</v>
      </c>
      <c r="AB224" s="38">
        <v>50000</v>
      </c>
      <c r="AC224" s="6">
        <v>205135</v>
      </c>
      <c r="AD224" s="6" t="s">
        <v>230</v>
      </c>
      <c r="AE224" s="6" t="s">
        <v>93</v>
      </c>
      <c r="AF224" s="6"/>
    </row>
    <row r="225" spans="1:32" ht="12.75" x14ac:dyDescent="0.2">
      <c r="A225" s="35">
        <v>45535.531241817102</v>
      </c>
      <c r="B225" s="36" t="s">
        <v>1253</v>
      </c>
      <c r="C225" s="36" t="s">
        <v>1254</v>
      </c>
      <c r="D225" s="36" t="s">
        <v>148</v>
      </c>
      <c r="E225" s="38" t="s">
        <v>53</v>
      </c>
      <c r="F225" s="38">
        <v>24779378</v>
      </c>
      <c r="G225" s="37">
        <v>27688</v>
      </c>
      <c r="H225" s="38" t="s">
        <v>1255</v>
      </c>
      <c r="I225" s="38" t="s">
        <v>1256</v>
      </c>
      <c r="J225" s="38" t="s">
        <v>1257</v>
      </c>
      <c r="K225" s="38" t="s">
        <v>55</v>
      </c>
      <c r="L225" s="38" t="s">
        <v>1033</v>
      </c>
      <c r="M225" s="38" t="s">
        <v>581</v>
      </c>
      <c r="N225" s="6" t="s">
        <v>44</v>
      </c>
      <c r="O225" s="6">
        <v>49</v>
      </c>
      <c r="P225" s="6" t="s">
        <v>1258</v>
      </c>
      <c r="Q225" s="38" t="s">
        <v>1259</v>
      </c>
      <c r="R225" s="38" t="s">
        <v>1260</v>
      </c>
      <c r="S225" s="38" t="s">
        <v>1261</v>
      </c>
      <c r="T225" s="38" t="s">
        <v>1262</v>
      </c>
      <c r="U225" s="38"/>
      <c r="V225" s="38"/>
      <c r="W225" s="38"/>
      <c r="X225" s="40" t="s">
        <v>256</v>
      </c>
      <c r="Y225" s="6" t="s">
        <v>77</v>
      </c>
      <c r="Z225" s="38" t="s">
        <v>61</v>
      </c>
      <c r="AA225" s="38" t="s">
        <v>78</v>
      </c>
      <c r="AB225" s="38">
        <v>68000</v>
      </c>
      <c r="AC225" s="6">
        <v>205148</v>
      </c>
      <c r="AD225" s="6" t="s">
        <v>160</v>
      </c>
      <c r="AE225" s="6" t="s">
        <v>80</v>
      </c>
      <c r="AF225" s="6"/>
    </row>
    <row r="226" spans="1:32" ht="12.75" x14ac:dyDescent="0.2">
      <c r="A226" s="35">
        <v>45525.612001701302</v>
      </c>
      <c r="B226" s="36" t="s">
        <v>1263</v>
      </c>
      <c r="C226" s="36" t="s">
        <v>1264</v>
      </c>
      <c r="D226" s="36" t="s">
        <v>1098</v>
      </c>
      <c r="E226" s="38" t="s">
        <v>53</v>
      </c>
      <c r="F226" s="38">
        <v>24041738</v>
      </c>
      <c r="G226" s="37">
        <v>27363</v>
      </c>
      <c r="H226" s="38">
        <v>2920610198</v>
      </c>
      <c r="I226" s="38">
        <v>2920301041</v>
      </c>
      <c r="J226" s="38" t="s">
        <v>1265</v>
      </c>
      <c r="K226" s="38" t="s">
        <v>55</v>
      </c>
      <c r="L226" s="38" t="s">
        <v>1266</v>
      </c>
      <c r="M226" s="38"/>
      <c r="N226" s="6" t="s">
        <v>128</v>
      </c>
      <c r="O226" s="6"/>
      <c r="P226" s="6">
        <v>777</v>
      </c>
      <c r="Q226" s="38" t="s">
        <v>1267</v>
      </c>
      <c r="R226" s="38" t="s">
        <v>1268</v>
      </c>
      <c r="S226" s="38"/>
      <c r="T226" s="38"/>
      <c r="U226" s="38"/>
      <c r="V226" s="38"/>
      <c r="W226" s="38"/>
      <c r="X226" s="40" t="s">
        <v>170</v>
      </c>
      <c r="Y226" s="6" t="s">
        <v>60</v>
      </c>
      <c r="Z226" s="38" t="s">
        <v>61</v>
      </c>
      <c r="AA226" s="38" t="s">
        <v>78</v>
      </c>
      <c r="AB226" s="38">
        <v>60000</v>
      </c>
      <c r="AC226" s="6">
        <v>205015</v>
      </c>
      <c r="AD226" s="6" t="s">
        <v>131</v>
      </c>
      <c r="AE226" s="6" t="s">
        <v>80</v>
      </c>
      <c r="AF226" s="6" t="s">
        <v>60</v>
      </c>
    </row>
    <row r="227" spans="1:32" ht="12.75" x14ac:dyDescent="0.2">
      <c r="A227" s="35">
        <v>45537.401472835598</v>
      </c>
      <c r="B227" s="36" t="s">
        <v>1269</v>
      </c>
      <c r="C227" s="36" t="s">
        <v>1270</v>
      </c>
      <c r="D227" s="36" t="s">
        <v>292</v>
      </c>
      <c r="E227" s="38" t="s">
        <v>53</v>
      </c>
      <c r="F227" s="38">
        <v>54627320</v>
      </c>
      <c r="G227" s="37">
        <v>42249</v>
      </c>
      <c r="H227" s="38">
        <v>1162296144</v>
      </c>
      <c r="I227" s="38">
        <v>1162292995</v>
      </c>
      <c r="J227" s="38" t="s">
        <v>1271</v>
      </c>
      <c r="K227" s="38" t="s">
        <v>55</v>
      </c>
      <c r="L227" s="38" t="s">
        <v>89</v>
      </c>
      <c r="M227" s="38"/>
      <c r="N227" s="6" t="s">
        <v>35</v>
      </c>
      <c r="O227" s="6"/>
      <c r="P227" s="6">
        <v>3603</v>
      </c>
      <c r="Q227" s="38"/>
      <c r="R227" s="38"/>
      <c r="S227" s="38"/>
      <c r="T227" s="38"/>
      <c r="U227" s="38"/>
      <c r="V227" s="38"/>
      <c r="W227" s="38"/>
      <c r="X227" s="40" t="s">
        <v>1272</v>
      </c>
      <c r="Y227" s="6" t="s">
        <v>77</v>
      </c>
      <c r="Z227" s="38" t="s">
        <v>61</v>
      </c>
      <c r="AA227" s="38" t="s">
        <v>78</v>
      </c>
      <c r="AB227" s="38">
        <v>50000</v>
      </c>
      <c r="AC227" s="6">
        <v>205532</v>
      </c>
      <c r="AD227" s="6" t="s">
        <v>792</v>
      </c>
      <c r="AE227" s="6" t="s">
        <v>93</v>
      </c>
      <c r="AF227" s="6"/>
    </row>
    <row r="228" spans="1:32" ht="12.75" x14ac:dyDescent="0.2">
      <c r="A228" s="35">
        <v>45537.541020740697</v>
      </c>
      <c r="B228" s="36" t="s">
        <v>1273</v>
      </c>
      <c r="C228" s="36" t="s">
        <v>1270</v>
      </c>
      <c r="D228" s="36" t="s">
        <v>292</v>
      </c>
      <c r="E228" s="38" t="s">
        <v>53</v>
      </c>
      <c r="F228" s="38">
        <v>50030333</v>
      </c>
      <c r="G228" s="37">
        <v>40192</v>
      </c>
      <c r="H228" s="38">
        <v>1162296144</v>
      </c>
      <c r="I228" s="38"/>
      <c r="J228" s="38" t="s">
        <v>1271</v>
      </c>
      <c r="K228" s="38" t="s">
        <v>66</v>
      </c>
      <c r="L228" s="38" t="s">
        <v>89</v>
      </c>
      <c r="M228" s="38" t="s">
        <v>66</v>
      </c>
      <c r="N228" s="6" t="s">
        <v>36</v>
      </c>
      <c r="O228" s="6"/>
      <c r="P228" s="6">
        <v>4069</v>
      </c>
      <c r="Q228" s="38"/>
      <c r="R228" s="38"/>
      <c r="S228" s="38"/>
      <c r="T228" s="38"/>
      <c r="U228" s="38"/>
      <c r="V228" s="38"/>
      <c r="W228" s="38"/>
      <c r="X228" s="40" t="s">
        <v>1274</v>
      </c>
      <c r="Y228" s="6" t="s">
        <v>77</v>
      </c>
      <c r="Z228" s="38" t="s">
        <v>61</v>
      </c>
      <c r="AA228" s="38" t="s">
        <v>78</v>
      </c>
      <c r="AB228" s="38">
        <v>50000</v>
      </c>
      <c r="AC228" s="6">
        <v>205532</v>
      </c>
      <c r="AD228" s="6" t="s">
        <v>792</v>
      </c>
      <c r="AE228" s="6" t="s">
        <v>93</v>
      </c>
      <c r="AF228" s="6"/>
    </row>
    <row r="229" spans="1:32" ht="12.75" x14ac:dyDescent="0.2">
      <c r="A229" s="35">
        <v>45537.542075023099</v>
      </c>
      <c r="B229" s="36" t="s">
        <v>1248</v>
      </c>
      <c r="C229" s="36" t="s">
        <v>1270</v>
      </c>
      <c r="D229" s="36" t="s">
        <v>292</v>
      </c>
      <c r="E229" s="38" t="s">
        <v>53</v>
      </c>
      <c r="F229" s="38">
        <v>52448420</v>
      </c>
      <c r="G229" s="37">
        <v>41022</v>
      </c>
      <c r="H229" s="38">
        <v>1162296144</v>
      </c>
      <c r="I229" s="38">
        <v>1162292995</v>
      </c>
      <c r="J229" s="38" t="s">
        <v>1271</v>
      </c>
      <c r="K229" s="38" t="s">
        <v>66</v>
      </c>
      <c r="L229" s="38" t="s">
        <v>89</v>
      </c>
      <c r="M229" s="38"/>
      <c r="N229" s="6" t="s">
        <v>36</v>
      </c>
      <c r="O229" s="6"/>
      <c r="P229" s="6">
        <v>4136</v>
      </c>
      <c r="Q229" s="38"/>
      <c r="R229" s="38"/>
      <c r="S229" s="38"/>
      <c r="T229" s="38"/>
      <c r="U229" s="38"/>
      <c r="V229" s="38"/>
      <c r="W229" s="38"/>
      <c r="X229" s="40"/>
      <c r="Y229" s="6" t="s">
        <v>77</v>
      </c>
      <c r="Z229" s="38" t="s">
        <v>61</v>
      </c>
      <c r="AA229" s="38" t="s">
        <v>78</v>
      </c>
      <c r="AB229" s="38">
        <v>50000</v>
      </c>
      <c r="AC229" s="6">
        <v>205532</v>
      </c>
      <c r="AD229" s="6" t="s">
        <v>792</v>
      </c>
      <c r="AE229" s="6" t="s">
        <v>93</v>
      </c>
      <c r="AF229" s="6"/>
    </row>
    <row r="230" spans="1:32" ht="12.75" x14ac:dyDescent="0.2">
      <c r="A230" s="35">
        <v>45535.465952407401</v>
      </c>
      <c r="B230" s="36" t="s">
        <v>1148</v>
      </c>
      <c r="C230" s="36" t="s">
        <v>1275</v>
      </c>
      <c r="D230" s="36" t="s">
        <v>157</v>
      </c>
      <c r="E230" s="38" t="s">
        <v>53</v>
      </c>
      <c r="F230" s="38">
        <v>52168000</v>
      </c>
      <c r="G230" s="37">
        <v>40986</v>
      </c>
      <c r="H230" s="38">
        <v>1155770173</v>
      </c>
      <c r="I230" s="38" t="s">
        <v>1276</v>
      </c>
      <c r="J230" s="38" t="s">
        <v>1277</v>
      </c>
      <c r="K230" s="38" t="s">
        <v>55</v>
      </c>
      <c r="L230" s="38" t="s">
        <v>205</v>
      </c>
      <c r="M230" s="38" t="s">
        <v>151</v>
      </c>
      <c r="N230" s="6" t="s">
        <v>35</v>
      </c>
      <c r="O230" s="6"/>
      <c r="P230" s="6" t="s">
        <v>1278</v>
      </c>
      <c r="Q230" s="38"/>
      <c r="R230" s="38"/>
      <c r="S230" s="38"/>
      <c r="T230" s="38"/>
      <c r="U230" s="38"/>
      <c r="V230" s="38"/>
      <c r="W230" s="38"/>
      <c r="X230" s="40"/>
      <c r="Y230" s="6" t="s">
        <v>77</v>
      </c>
      <c r="Z230" s="38" t="s">
        <v>61</v>
      </c>
      <c r="AA230" s="38" t="s">
        <v>78</v>
      </c>
      <c r="AB230" s="38">
        <v>50000</v>
      </c>
      <c r="AC230" s="6">
        <v>205117</v>
      </c>
      <c r="AD230" s="6" t="s">
        <v>141</v>
      </c>
      <c r="AE230" s="6" t="s">
        <v>93</v>
      </c>
      <c r="AF230" s="6"/>
    </row>
    <row r="231" spans="1:32" ht="12.75" x14ac:dyDescent="0.2">
      <c r="A231" s="35">
        <v>45535.468402465202</v>
      </c>
      <c r="B231" s="36" t="s">
        <v>958</v>
      </c>
      <c r="C231" s="36" t="s">
        <v>1275</v>
      </c>
      <c r="D231" s="36" t="s">
        <v>157</v>
      </c>
      <c r="E231" s="38" t="s">
        <v>53</v>
      </c>
      <c r="F231" s="38">
        <v>53972454</v>
      </c>
      <c r="G231" s="37">
        <v>41839</v>
      </c>
      <c r="H231" s="38">
        <v>1155770173</v>
      </c>
      <c r="I231" s="38">
        <v>1155770173</v>
      </c>
      <c r="J231" s="38" t="s">
        <v>1277</v>
      </c>
      <c r="K231" s="38" t="s">
        <v>55</v>
      </c>
      <c r="L231" s="38" t="s">
        <v>205</v>
      </c>
      <c r="M231" s="38" t="s">
        <v>151</v>
      </c>
      <c r="N231" s="6" t="s">
        <v>35</v>
      </c>
      <c r="O231" s="6"/>
      <c r="P231" s="6">
        <v>3620</v>
      </c>
      <c r="Q231" s="38"/>
      <c r="R231" s="38"/>
      <c r="S231" s="38"/>
      <c r="T231" s="38"/>
      <c r="U231" s="38"/>
      <c r="V231" s="38"/>
      <c r="W231" s="38"/>
      <c r="X231" s="40"/>
      <c r="Y231" s="6" t="s">
        <v>77</v>
      </c>
      <c r="Z231" s="38" t="s">
        <v>61</v>
      </c>
      <c r="AA231" s="38" t="s">
        <v>78</v>
      </c>
      <c r="AB231" s="38">
        <v>50000</v>
      </c>
      <c r="AC231" s="6">
        <v>205117</v>
      </c>
      <c r="AD231" s="6" t="s">
        <v>141</v>
      </c>
      <c r="AE231" s="6" t="s">
        <v>93</v>
      </c>
      <c r="AF231" s="6"/>
    </row>
    <row r="232" spans="1:32" ht="12.75" x14ac:dyDescent="0.2">
      <c r="A232" s="35">
        <v>45535.553090405097</v>
      </c>
      <c r="B232" s="36" t="s">
        <v>1279</v>
      </c>
      <c r="C232" s="36" t="s">
        <v>1280</v>
      </c>
      <c r="D232" s="36" t="s">
        <v>163</v>
      </c>
      <c r="E232" s="38" t="s">
        <v>53</v>
      </c>
      <c r="F232" s="38">
        <v>49926159</v>
      </c>
      <c r="G232" s="37">
        <v>40162</v>
      </c>
      <c r="H232" s="38" t="s">
        <v>1281</v>
      </c>
      <c r="I232" s="38" t="s">
        <v>1281</v>
      </c>
      <c r="J232" s="38" t="s">
        <v>1282</v>
      </c>
      <c r="K232" s="38" t="s">
        <v>55</v>
      </c>
      <c r="L232" s="38" t="s">
        <v>165</v>
      </c>
      <c r="M232" s="38"/>
      <c r="N232" s="6" t="s">
        <v>36</v>
      </c>
      <c r="O232" s="6"/>
      <c r="P232" s="6">
        <v>3490</v>
      </c>
      <c r="Q232" s="38"/>
      <c r="R232" s="38"/>
      <c r="S232" s="38"/>
      <c r="T232" s="38"/>
      <c r="U232" s="38"/>
      <c r="V232" s="38"/>
      <c r="W232" s="38"/>
      <c r="X232" s="40" t="s">
        <v>256</v>
      </c>
      <c r="Y232" s="6" t="s">
        <v>77</v>
      </c>
      <c r="Z232" s="38" t="s">
        <v>61</v>
      </c>
      <c r="AA232" s="38" t="s">
        <v>78</v>
      </c>
      <c r="AB232" s="38">
        <v>50000</v>
      </c>
      <c r="AC232" s="6">
        <v>205154</v>
      </c>
      <c r="AD232" s="6" t="s">
        <v>160</v>
      </c>
      <c r="AE232" s="6" t="s">
        <v>93</v>
      </c>
      <c r="AF232" s="6"/>
    </row>
    <row r="233" spans="1:32" ht="12.75" x14ac:dyDescent="0.2">
      <c r="A233" s="35">
        <v>45533.705287418903</v>
      </c>
      <c r="B233" s="36" t="s">
        <v>1283</v>
      </c>
      <c r="C233" s="36" t="s">
        <v>1284</v>
      </c>
      <c r="D233" s="36" t="s">
        <v>317</v>
      </c>
      <c r="E233" s="38" t="s">
        <v>53</v>
      </c>
      <c r="F233" s="38">
        <v>34263472</v>
      </c>
      <c r="G233" s="37">
        <v>32573</v>
      </c>
      <c r="H233" s="38">
        <v>1135012888</v>
      </c>
      <c r="I233" s="38"/>
      <c r="J233" s="38" t="s">
        <v>1285</v>
      </c>
      <c r="K233" s="38" t="s">
        <v>55</v>
      </c>
      <c r="L233" s="38" t="s">
        <v>56</v>
      </c>
      <c r="M233" s="38"/>
      <c r="N233" s="6" t="s">
        <v>40</v>
      </c>
      <c r="O233" s="6"/>
      <c r="P233" s="6">
        <v>218079</v>
      </c>
      <c r="Q233" s="38"/>
      <c r="R233" s="38"/>
      <c r="S233" s="38"/>
      <c r="T233" s="38"/>
      <c r="U233" s="38"/>
      <c r="V233" s="38"/>
      <c r="W233" s="38"/>
      <c r="X233" s="40"/>
      <c r="Y233" s="6" t="s">
        <v>60</v>
      </c>
      <c r="Z233" s="38" t="s">
        <v>61</v>
      </c>
      <c r="AA233" s="38" t="s">
        <v>78</v>
      </c>
      <c r="AB233" s="38">
        <v>45000</v>
      </c>
      <c r="AC233" s="6">
        <v>205567</v>
      </c>
      <c r="AD233" s="6" t="s">
        <v>1286</v>
      </c>
      <c r="AE233" s="6" t="s">
        <v>80</v>
      </c>
      <c r="AF233" s="6"/>
    </row>
    <row r="234" spans="1:32" ht="12.75" x14ac:dyDescent="0.2">
      <c r="A234" s="35">
        <v>45533.706088495303</v>
      </c>
      <c r="B234" s="36" t="s">
        <v>963</v>
      </c>
      <c r="C234" s="36" t="s">
        <v>1284</v>
      </c>
      <c r="D234" s="36" t="s">
        <v>317</v>
      </c>
      <c r="E234" s="38" t="s">
        <v>53</v>
      </c>
      <c r="F234" s="38">
        <v>34263472</v>
      </c>
      <c r="G234" s="37">
        <v>32573</v>
      </c>
      <c r="H234" s="38">
        <v>1135012888</v>
      </c>
      <c r="I234" s="38"/>
      <c r="J234" s="38" t="s">
        <v>1287</v>
      </c>
      <c r="K234" s="38" t="s">
        <v>55</v>
      </c>
      <c r="L234" s="38" t="s">
        <v>56</v>
      </c>
      <c r="M234" s="38"/>
      <c r="N234" s="6" t="s">
        <v>37</v>
      </c>
      <c r="O234" s="6"/>
      <c r="P234" s="6">
        <v>79</v>
      </c>
      <c r="Q234" s="38"/>
      <c r="R234" s="38"/>
      <c r="S234" s="38"/>
      <c r="T234" s="38"/>
      <c r="U234" s="38"/>
      <c r="V234" s="38"/>
      <c r="W234" s="38"/>
      <c r="X234" s="40"/>
      <c r="Y234" s="6" t="s">
        <v>60</v>
      </c>
      <c r="Z234" s="38" t="s">
        <v>61</v>
      </c>
      <c r="AA234" s="38" t="s">
        <v>109</v>
      </c>
      <c r="AB234" s="38"/>
      <c r="AC234" s="6"/>
      <c r="AD234" s="6"/>
      <c r="AE234" s="6" t="s">
        <v>80</v>
      </c>
      <c r="AF234" s="6"/>
    </row>
    <row r="235" spans="1:32" ht="12.75" x14ac:dyDescent="0.2">
      <c r="A235" s="35">
        <v>45534.707876435103</v>
      </c>
      <c r="B235" s="36" t="s">
        <v>1288</v>
      </c>
      <c r="C235" s="36" t="s">
        <v>1289</v>
      </c>
      <c r="D235" s="36" t="s">
        <v>354</v>
      </c>
      <c r="E235" s="38" t="s">
        <v>53</v>
      </c>
      <c r="F235" s="38">
        <v>51261460</v>
      </c>
      <c r="G235" s="37">
        <v>40791</v>
      </c>
      <c r="H235" s="38">
        <v>2216145790</v>
      </c>
      <c r="I235" s="38">
        <v>2216145790</v>
      </c>
      <c r="J235" s="38" t="s">
        <v>1290</v>
      </c>
      <c r="K235" s="38" t="s">
        <v>66</v>
      </c>
      <c r="L235" s="38" t="s">
        <v>225</v>
      </c>
      <c r="M235" s="38" t="s">
        <v>1291</v>
      </c>
      <c r="N235" s="6" t="s">
        <v>35</v>
      </c>
      <c r="O235" s="6"/>
      <c r="P235" s="6">
        <v>3286</v>
      </c>
      <c r="Q235" s="38"/>
      <c r="R235" s="38"/>
      <c r="S235" s="38"/>
      <c r="T235" s="38"/>
      <c r="U235" s="38"/>
      <c r="V235" s="38"/>
      <c r="W235" s="38"/>
      <c r="X235" s="40" t="s">
        <v>1292</v>
      </c>
      <c r="Y235" s="6" t="s">
        <v>60</v>
      </c>
      <c r="Z235" s="38" t="s">
        <v>61</v>
      </c>
      <c r="AA235" s="38" t="s">
        <v>78</v>
      </c>
      <c r="AB235" s="38">
        <v>50000</v>
      </c>
      <c r="AC235" s="6">
        <v>205122</v>
      </c>
      <c r="AD235" s="6" t="s">
        <v>230</v>
      </c>
      <c r="AE235" s="6" t="s">
        <v>93</v>
      </c>
      <c r="AF235" s="6"/>
    </row>
    <row r="236" spans="1:32" ht="12.75" x14ac:dyDescent="0.2">
      <c r="A236" s="35">
        <v>45539.798078703701</v>
      </c>
      <c r="B236" s="36" t="s">
        <v>1293</v>
      </c>
      <c r="C236" s="36" t="s">
        <v>1294</v>
      </c>
      <c r="D236" s="36" t="s">
        <v>1295</v>
      </c>
      <c r="E236" s="38" t="s">
        <v>53</v>
      </c>
      <c r="F236" s="38">
        <v>16124480</v>
      </c>
      <c r="G236" s="37">
        <v>22682</v>
      </c>
      <c r="H236" s="38">
        <v>1170750777</v>
      </c>
      <c r="I236" s="38"/>
      <c r="J236" s="38" t="s">
        <v>1296</v>
      </c>
      <c r="K236" s="38" t="s">
        <v>55</v>
      </c>
      <c r="L236" s="38" t="s">
        <v>367</v>
      </c>
      <c r="M236" s="38" t="s">
        <v>1297</v>
      </c>
      <c r="N236" s="6" t="s">
        <v>44</v>
      </c>
      <c r="O236" s="6">
        <v>13</v>
      </c>
      <c r="P236" s="6" t="s">
        <v>1298</v>
      </c>
      <c r="Q236" s="38" t="s">
        <v>1299</v>
      </c>
      <c r="R236" s="38" t="s">
        <v>1300</v>
      </c>
      <c r="S236" s="38" t="s">
        <v>1301</v>
      </c>
      <c r="T236" s="38" t="s">
        <v>1302</v>
      </c>
      <c r="U236" s="38"/>
      <c r="V236" s="38"/>
      <c r="W236" s="38"/>
      <c r="X236" s="40"/>
      <c r="Y236" s="6" t="s">
        <v>77</v>
      </c>
      <c r="Z236" s="38" t="s">
        <v>61</v>
      </c>
      <c r="AA236" s="38" t="s">
        <v>78</v>
      </c>
      <c r="AB236" s="38">
        <v>80000</v>
      </c>
      <c r="AC236" s="6">
        <v>205546</v>
      </c>
      <c r="AD236" s="6" t="s">
        <v>792</v>
      </c>
      <c r="AE236" s="6" t="s">
        <v>80</v>
      </c>
      <c r="AF236" s="6"/>
    </row>
    <row r="237" spans="1:32" ht="12.75" x14ac:dyDescent="0.2">
      <c r="A237" s="35">
        <v>45534.399196273102</v>
      </c>
      <c r="B237" s="36" t="s">
        <v>1303</v>
      </c>
      <c r="C237" s="36" t="s">
        <v>1304</v>
      </c>
      <c r="D237" s="36" t="s">
        <v>641</v>
      </c>
      <c r="E237" s="38" t="s">
        <v>53</v>
      </c>
      <c r="F237" s="38">
        <v>23804215</v>
      </c>
      <c r="G237" s="37">
        <v>27102</v>
      </c>
      <c r="H237" s="38">
        <v>58791952</v>
      </c>
      <c r="I237" s="38"/>
      <c r="J237" s="38" t="s">
        <v>1305</v>
      </c>
      <c r="K237" s="38" t="s">
        <v>55</v>
      </c>
      <c r="L237" s="38" t="s">
        <v>1306</v>
      </c>
      <c r="M237" s="38" t="s">
        <v>1297</v>
      </c>
      <c r="N237" s="6" t="s">
        <v>44</v>
      </c>
      <c r="O237" s="6">
        <v>71</v>
      </c>
      <c r="P237" s="6">
        <v>1555</v>
      </c>
      <c r="Q237" s="38" t="s">
        <v>1307</v>
      </c>
      <c r="R237" s="38" t="s">
        <v>1308</v>
      </c>
      <c r="S237" s="38" t="s">
        <v>1309</v>
      </c>
      <c r="T237" s="38" t="s">
        <v>1310</v>
      </c>
      <c r="U237" s="38"/>
      <c r="V237" s="38"/>
      <c r="W237" s="38"/>
      <c r="X237" s="40" t="s">
        <v>1311</v>
      </c>
      <c r="Y237" s="6" t="s">
        <v>77</v>
      </c>
      <c r="Z237" s="38" t="s">
        <v>61</v>
      </c>
      <c r="AA237" s="38" t="s">
        <v>78</v>
      </c>
      <c r="AB237" s="38">
        <v>80000</v>
      </c>
      <c r="AC237" s="6">
        <v>205090</v>
      </c>
      <c r="AD237" s="6" t="s">
        <v>230</v>
      </c>
      <c r="AE237" s="6" t="s">
        <v>80</v>
      </c>
      <c r="AF237" s="6"/>
    </row>
    <row r="238" spans="1:32" ht="12.75" x14ac:dyDescent="0.2">
      <c r="A238" s="35">
        <v>45538.827486412003</v>
      </c>
      <c r="B238" s="36" t="s">
        <v>574</v>
      </c>
      <c r="C238" s="36" t="s">
        <v>1312</v>
      </c>
      <c r="D238" s="36" t="s">
        <v>317</v>
      </c>
      <c r="E238" s="38" t="s">
        <v>53</v>
      </c>
      <c r="F238" s="38">
        <v>51588663</v>
      </c>
      <c r="G238" s="37">
        <v>40893</v>
      </c>
      <c r="H238" s="38">
        <v>1126052540</v>
      </c>
      <c r="I238" s="38">
        <v>1126052540</v>
      </c>
      <c r="J238" s="38" t="s">
        <v>1313</v>
      </c>
      <c r="K238" s="38" t="s">
        <v>55</v>
      </c>
      <c r="L238" s="38" t="s">
        <v>1152</v>
      </c>
      <c r="M238" s="38"/>
      <c r="N238" s="6" t="s">
        <v>36</v>
      </c>
      <c r="O238" s="6"/>
      <c r="P238" s="6">
        <v>3757</v>
      </c>
      <c r="Q238" s="38"/>
      <c r="R238" s="38"/>
      <c r="S238" s="38"/>
      <c r="T238" s="38"/>
      <c r="U238" s="38"/>
      <c r="V238" s="38"/>
      <c r="W238" s="38"/>
      <c r="X238" s="40" t="s">
        <v>256</v>
      </c>
      <c r="Y238" s="6" t="s">
        <v>77</v>
      </c>
      <c r="Z238" s="38" t="s">
        <v>61</v>
      </c>
      <c r="AA238" s="38" t="s">
        <v>78</v>
      </c>
      <c r="AB238" s="38">
        <v>50000</v>
      </c>
      <c r="AC238" s="6">
        <v>205422</v>
      </c>
      <c r="AD238" s="6" t="s">
        <v>215</v>
      </c>
      <c r="AE238" s="6" t="s">
        <v>93</v>
      </c>
      <c r="AF238" s="6"/>
    </row>
    <row r="239" spans="1:32" ht="12.75" x14ac:dyDescent="0.2">
      <c r="A239" s="35">
        <v>45540.608924861102</v>
      </c>
      <c r="B239" s="36" t="s">
        <v>1314</v>
      </c>
      <c r="C239" s="36" t="s">
        <v>1315</v>
      </c>
      <c r="D239" s="36" t="s">
        <v>144</v>
      </c>
      <c r="E239" s="38" t="s">
        <v>53</v>
      </c>
      <c r="F239" s="38">
        <v>26282576</v>
      </c>
      <c r="G239" s="37">
        <v>-665383</v>
      </c>
      <c r="H239" s="38">
        <v>91138983581</v>
      </c>
      <c r="I239" s="38">
        <v>91138983581</v>
      </c>
      <c r="J239" s="38" t="s">
        <v>1316</v>
      </c>
      <c r="K239" s="38" t="s">
        <v>55</v>
      </c>
      <c r="L239" s="38" t="s">
        <v>367</v>
      </c>
      <c r="M239" s="38"/>
      <c r="N239" s="6" t="s">
        <v>44</v>
      </c>
      <c r="O239" s="6">
        <v>39</v>
      </c>
      <c r="P239" s="6">
        <v>1441</v>
      </c>
      <c r="Q239" s="38" t="s">
        <v>1317</v>
      </c>
      <c r="R239" s="38" t="s">
        <v>1318</v>
      </c>
      <c r="S239" s="38" t="s">
        <v>1319</v>
      </c>
      <c r="T239" s="38"/>
      <c r="U239" s="38"/>
      <c r="V239" s="38"/>
      <c r="W239" s="38"/>
      <c r="X239" s="40"/>
      <c r="Y239" s="6" t="s">
        <v>77</v>
      </c>
      <c r="Z239" s="38" t="s">
        <v>61</v>
      </c>
      <c r="AA239" s="38" t="s">
        <v>78</v>
      </c>
      <c r="AB239" s="38">
        <v>80000</v>
      </c>
      <c r="AC239" s="6">
        <v>205502</v>
      </c>
      <c r="AD239" s="6" t="s">
        <v>191</v>
      </c>
      <c r="AE239" s="6" t="s">
        <v>80</v>
      </c>
      <c r="AF239" s="6"/>
    </row>
    <row r="240" spans="1:32" ht="12.75" x14ac:dyDescent="0.2">
      <c r="A240" s="35">
        <v>45535.738558379599</v>
      </c>
      <c r="B240" s="36" t="s">
        <v>1320</v>
      </c>
      <c r="C240" s="36" t="s">
        <v>1321</v>
      </c>
      <c r="D240" s="36" t="s">
        <v>675</v>
      </c>
      <c r="E240" s="38" t="s">
        <v>53</v>
      </c>
      <c r="F240" s="38">
        <v>48462484</v>
      </c>
      <c r="G240" s="37">
        <v>39489</v>
      </c>
      <c r="H240" s="38">
        <v>1167438705</v>
      </c>
      <c r="I240" s="38">
        <v>1153244102</v>
      </c>
      <c r="J240" s="38" t="s">
        <v>1322</v>
      </c>
      <c r="K240" s="38" t="s">
        <v>55</v>
      </c>
      <c r="L240" s="38" t="s">
        <v>106</v>
      </c>
      <c r="M240" s="38"/>
      <c r="N240" s="6" t="s">
        <v>38</v>
      </c>
      <c r="O240" s="6"/>
      <c r="P240" s="6">
        <v>224775</v>
      </c>
      <c r="Q240" s="38"/>
      <c r="R240" s="38"/>
      <c r="S240" s="38"/>
      <c r="T240" s="38"/>
      <c r="U240" s="38"/>
      <c r="V240" s="38"/>
      <c r="W240" s="38"/>
      <c r="X240" s="40" t="s">
        <v>107</v>
      </c>
      <c r="Y240" s="6" t="s">
        <v>77</v>
      </c>
      <c r="Z240" s="38" t="s">
        <v>61</v>
      </c>
      <c r="AA240" s="38" t="s">
        <v>78</v>
      </c>
      <c r="AB240" s="38">
        <v>45000</v>
      </c>
      <c r="AC240" s="6">
        <v>205350</v>
      </c>
      <c r="AD240" s="6" t="s">
        <v>160</v>
      </c>
      <c r="AE240" s="6" t="s">
        <v>93</v>
      </c>
      <c r="AF240" s="6"/>
    </row>
    <row r="241" spans="1:32" ht="12.75" x14ac:dyDescent="0.2">
      <c r="A241" s="35">
        <v>45535.550941249901</v>
      </c>
      <c r="B241" s="36" t="s">
        <v>1323</v>
      </c>
      <c r="C241" s="36" t="s">
        <v>1324</v>
      </c>
      <c r="D241" s="36" t="s">
        <v>163</v>
      </c>
      <c r="E241" s="38" t="s">
        <v>53</v>
      </c>
      <c r="F241" s="38">
        <v>50801005</v>
      </c>
      <c r="G241" s="37">
        <v>40518</v>
      </c>
      <c r="H241" s="38">
        <v>1165019030</v>
      </c>
      <c r="I241" s="38">
        <v>1165019030</v>
      </c>
      <c r="J241" s="38" t="s">
        <v>1325</v>
      </c>
      <c r="K241" s="38" t="s">
        <v>55</v>
      </c>
      <c r="L241" s="38" t="s">
        <v>409</v>
      </c>
      <c r="M241" s="38"/>
      <c r="N241" s="6" t="s">
        <v>36</v>
      </c>
      <c r="O241" s="6"/>
      <c r="P241" s="6">
        <v>3619</v>
      </c>
      <c r="Q241" s="38"/>
      <c r="R241" s="38"/>
      <c r="S241" s="38"/>
      <c r="T241" s="38"/>
      <c r="U241" s="38"/>
      <c r="V241" s="38"/>
      <c r="W241" s="38"/>
      <c r="X241" s="40">
        <v>60688819404</v>
      </c>
      <c r="Y241" s="6" t="s">
        <v>60</v>
      </c>
      <c r="Z241" s="38" t="s">
        <v>61</v>
      </c>
      <c r="AA241" s="38" t="s">
        <v>78</v>
      </c>
      <c r="AB241" s="38">
        <v>60000</v>
      </c>
      <c r="AC241" s="6">
        <v>205155</v>
      </c>
      <c r="AD241" s="6" t="s">
        <v>160</v>
      </c>
      <c r="AE241" s="6" t="s">
        <v>93</v>
      </c>
      <c r="AF241" s="6"/>
    </row>
    <row r="242" spans="1:32" ht="12.75" x14ac:dyDescent="0.2">
      <c r="A242" s="35">
        <v>45534.728817928197</v>
      </c>
      <c r="B242" s="36" t="s">
        <v>1164</v>
      </c>
      <c r="C242" s="36" t="s">
        <v>1326</v>
      </c>
      <c r="D242" s="36" t="s">
        <v>1327</v>
      </c>
      <c r="E242" s="38" t="s">
        <v>53</v>
      </c>
      <c r="F242" s="38">
        <v>36234715</v>
      </c>
      <c r="G242" s="37">
        <v>33694</v>
      </c>
      <c r="H242" s="38">
        <v>3541621149</v>
      </c>
      <c r="I242" s="38">
        <v>1140431213</v>
      </c>
      <c r="J242" s="38" t="s">
        <v>1328</v>
      </c>
      <c r="K242" s="38" t="s">
        <v>55</v>
      </c>
      <c r="L242" s="38" t="s">
        <v>1329</v>
      </c>
      <c r="M242" s="38" t="s">
        <v>137</v>
      </c>
      <c r="N242" s="6" t="s">
        <v>75</v>
      </c>
      <c r="O242" s="6"/>
      <c r="P242" s="6">
        <v>30599</v>
      </c>
      <c r="Q242" s="38"/>
      <c r="R242" s="38" t="s">
        <v>1330</v>
      </c>
      <c r="S242" s="38"/>
      <c r="T242" s="38"/>
      <c r="U242" s="38"/>
      <c r="V242" s="38"/>
      <c r="W242" s="38"/>
      <c r="X242" s="40" t="s">
        <v>785</v>
      </c>
      <c r="Y242" s="6" t="s">
        <v>60</v>
      </c>
      <c r="Z242" s="38" t="s">
        <v>61</v>
      </c>
      <c r="AA242" s="38" t="s">
        <v>78</v>
      </c>
      <c r="AB242" s="38">
        <v>51000</v>
      </c>
      <c r="AC242" s="6">
        <v>205364</v>
      </c>
      <c r="AD242" s="6" t="s">
        <v>160</v>
      </c>
      <c r="AE242" s="6" t="s">
        <v>80</v>
      </c>
      <c r="AF242" s="6"/>
    </row>
    <row r="243" spans="1:32" ht="12.75" x14ac:dyDescent="0.2">
      <c r="A243" s="35">
        <v>45519.726206574</v>
      </c>
      <c r="B243" s="36" t="s">
        <v>1331</v>
      </c>
      <c r="C243" s="36" t="s">
        <v>1332</v>
      </c>
      <c r="D243" s="36" t="s">
        <v>144</v>
      </c>
      <c r="E243" s="38" t="s">
        <v>53</v>
      </c>
      <c r="F243" s="38">
        <v>49193553</v>
      </c>
      <c r="G243" s="37">
        <v>39818</v>
      </c>
      <c r="H243" s="38" t="s">
        <v>1333</v>
      </c>
      <c r="I243" s="38">
        <v>1554731779</v>
      </c>
      <c r="J243" s="38" t="s">
        <v>1334</v>
      </c>
      <c r="K243" s="38" t="s">
        <v>55</v>
      </c>
      <c r="L243" s="38" t="s">
        <v>1335</v>
      </c>
      <c r="M243" s="38" t="s">
        <v>1336</v>
      </c>
      <c r="N243" s="6" t="s">
        <v>37</v>
      </c>
      <c r="O243" s="6"/>
      <c r="P243" s="6" t="s">
        <v>1337</v>
      </c>
      <c r="Q243" s="38"/>
      <c r="R243" s="38" t="s">
        <v>1338</v>
      </c>
      <c r="S243" s="38"/>
      <c r="T243" s="38"/>
      <c r="U243" s="38"/>
      <c r="V243" s="38"/>
      <c r="W243" s="38"/>
      <c r="X243" s="40" t="s">
        <v>897</v>
      </c>
      <c r="Y243" s="6" t="s">
        <v>77</v>
      </c>
      <c r="Z243" s="38" t="s">
        <v>61</v>
      </c>
      <c r="AA243" s="38" t="s">
        <v>109</v>
      </c>
      <c r="AB243" s="38"/>
      <c r="AC243" s="6"/>
      <c r="AD243" s="6"/>
      <c r="AE243" s="6" t="s">
        <v>109</v>
      </c>
      <c r="AF243" s="6"/>
    </row>
    <row r="244" spans="1:32" ht="12.75" x14ac:dyDescent="0.2">
      <c r="A244" s="35">
        <v>45535.510535092501</v>
      </c>
      <c r="B244" s="36" t="s">
        <v>655</v>
      </c>
      <c r="C244" s="36" t="s">
        <v>1339</v>
      </c>
      <c r="D244" s="36" t="s">
        <v>1340</v>
      </c>
      <c r="E244" s="38" t="s">
        <v>53</v>
      </c>
      <c r="F244" s="38">
        <v>53218075</v>
      </c>
      <c r="G244" s="37">
        <v>41495</v>
      </c>
      <c r="H244" s="38">
        <v>2364692280</v>
      </c>
      <c r="I244" s="38">
        <v>2474677979</v>
      </c>
      <c r="J244" s="38" t="s">
        <v>1341</v>
      </c>
      <c r="K244" s="38" t="s">
        <v>55</v>
      </c>
      <c r="L244" s="38" t="s">
        <v>136</v>
      </c>
      <c r="M244" s="38" t="s">
        <v>151</v>
      </c>
      <c r="N244" s="6" t="s">
        <v>36</v>
      </c>
      <c r="O244" s="6"/>
      <c r="P244" s="6">
        <v>4042</v>
      </c>
      <c r="Q244" s="38"/>
      <c r="R244" s="38"/>
      <c r="S244" s="38"/>
      <c r="T244" s="38"/>
      <c r="U244" s="38"/>
      <c r="V244" s="38"/>
      <c r="W244" s="38"/>
      <c r="X244" s="40" t="s">
        <v>672</v>
      </c>
      <c r="Y244" s="6" t="s">
        <v>60</v>
      </c>
      <c r="Z244" s="38" t="s">
        <v>61</v>
      </c>
      <c r="AA244" s="38" t="s">
        <v>78</v>
      </c>
      <c r="AB244" s="38">
        <v>42500</v>
      </c>
      <c r="AC244" s="6">
        <v>205382</v>
      </c>
      <c r="AD244" s="6" t="s">
        <v>208</v>
      </c>
      <c r="AE244" s="6" t="s">
        <v>93</v>
      </c>
      <c r="AF244" s="6"/>
    </row>
    <row r="245" spans="1:32" ht="12.75" x14ac:dyDescent="0.2">
      <c r="A245" s="35">
        <v>45535.580384768502</v>
      </c>
      <c r="B245" s="36" t="s">
        <v>1342</v>
      </c>
      <c r="C245" s="36" t="s">
        <v>1339</v>
      </c>
      <c r="D245" s="36" t="s">
        <v>1343</v>
      </c>
      <c r="E245" s="38" t="s">
        <v>53</v>
      </c>
      <c r="F245" s="38">
        <v>50668849</v>
      </c>
      <c r="G245" s="37">
        <v>40546</v>
      </c>
      <c r="H245" s="38">
        <v>2364692280</v>
      </c>
      <c r="I245" s="38">
        <v>2474677979</v>
      </c>
      <c r="J245" s="38" t="s">
        <v>1344</v>
      </c>
      <c r="K245" s="38" t="s">
        <v>55</v>
      </c>
      <c r="L245" s="38" t="s">
        <v>136</v>
      </c>
      <c r="M245" s="38" t="s">
        <v>151</v>
      </c>
      <c r="N245" s="6" t="s">
        <v>36</v>
      </c>
      <c r="O245" s="6"/>
      <c r="P245" s="6">
        <v>4052</v>
      </c>
      <c r="Q245" s="38"/>
      <c r="R245" s="38"/>
      <c r="S245" s="38"/>
      <c r="T245" s="38"/>
      <c r="U245" s="38"/>
      <c r="V245" s="38"/>
      <c r="W245" s="38"/>
      <c r="X245" s="40" t="s">
        <v>107</v>
      </c>
      <c r="Y245" s="6" t="s">
        <v>60</v>
      </c>
      <c r="Z245" s="38" t="s">
        <v>61</v>
      </c>
      <c r="AA245" s="38" t="s">
        <v>78</v>
      </c>
      <c r="AB245" s="38">
        <v>42500</v>
      </c>
      <c r="AC245" s="6">
        <v>205381</v>
      </c>
      <c r="AD245" s="6" t="s">
        <v>208</v>
      </c>
      <c r="AE245" s="6" t="s">
        <v>93</v>
      </c>
      <c r="AF245" s="6"/>
    </row>
    <row r="246" spans="1:32" ht="12.75" x14ac:dyDescent="0.2">
      <c r="A246" s="35">
        <v>45534.786197754598</v>
      </c>
      <c r="B246" s="36" t="s">
        <v>1345</v>
      </c>
      <c r="C246" s="36" t="s">
        <v>1346</v>
      </c>
      <c r="D246" s="36" t="s">
        <v>148</v>
      </c>
      <c r="E246" s="38" t="s">
        <v>53</v>
      </c>
      <c r="F246" s="38">
        <v>50241942</v>
      </c>
      <c r="G246" s="37">
        <v>40273</v>
      </c>
      <c r="H246" s="38">
        <v>3416987798</v>
      </c>
      <c r="I246" s="38">
        <v>3416987797</v>
      </c>
      <c r="J246" s="38" t="s">
        <v>1347</v>
      </c>
      <c r="K246" s="38" t="s">
        <v>55</v>
      </c>
      <c r="L246" s="38" t="s">
        <v>1348</v>
      </c>
      <c r="M246" s="38" t="s">
        <v>151</v>
      </c>
      <c r="N246" s="6" t="s">
        <v>36</v>
      </c>
      <c r="O246" s="6"/>
      <c r="P246" s="6">
        <v>3999</v>
      </c>
      <c r="Q246" s="38"/>
      <c r="R246" s="38"/>
      <c r="S246" s="38"/>
      <c r="T246" s="38"/>
      <c r="U246" s="38"/>
      <c r="V246" s="38"/>
      <c r="W246" s="38"/>
      <c r="X246" s="40" t="s">
        <v>1349</v>
      </c>
      <c r="Y246" s="6" t="s">
        <v>77</v>
      </c>
      <c r="Z246" s="38" t="s">
        <v>61</v>
      </c>
      <c r="AA246" s="38" t="s">
        <v>78</v>
      </c>
      <c r="AB246" s="38">
        <v>42500</v>
      </c>
      <c r="AC246" s="6">
        <v>205132</v>
      </c>
      <c r="AD246" s="6" t="s">
        <v>230</v>
      </c>
      <c r="AE246" s="6" t="s">
        <v>93</v>
      </c>
      <c r="AF246" s="6"/>
    </row>
    <row r="247" spans="1:32" ht="12.75" x14ac:dyDescent="0.2">
      <c r="A247" s="35">
        <v>45534.503378715199</v>
      </c>
      <c r="B247" s="36" t="s">
        <v>1350</v>
      </c>
      <c r="C247" s="36" t="s">
        <v>1346</v>
      </c>
      <c r="D247" s="36" t="s">
        <v>223</v>
      </c>
      <c r="E247" s="38" t="s">
        <v>53</v>
      </c>
      <c r="F247" s="38">
        <v>49932072</v>
      </c>
      <c r="G247" s="37">
        <v>40129</v>
      </c>
      <c r="H247" s="38" t="s">
        <v>1351</v>
      </c>
      <c r="I247" s="38" t="s">
        <v>1352</v>
      </c>
      <c r="J247" s="38" t="s">
        <v>1353</v>
      </c>
      <c r="K247" s="38" t="s">
        <v>55</v>
      </c>
      <c r="L247" s="38" t="s">
        <v>225</v>
      </c>
      <c r="M247" s="38"/>
      <c r="N247" s="6" t="s">
        <v>36</v>
      </c>
      <c r="O247" s="6"/>
      <c r="P247" s="6">
        <v>3581</v>
      </c>
      <c r="Q247" s="38"/>
      <c r="R247" s="38"/>
      <c r="S247" s="38"/>
      <c r="T247" s="38"/>
      <c r="U247" s="38"/>
      <c r="V247" s="38"/>
      <c r="W247" s="38"/>
      <c r="X247" s="40" t="s">
        <v>1354</v>
      </c>
      <c r="Y247" s="6" t="s">
        <v>60</v>
      </c>
      <c r="Z247" s="38" t="s">
        <v>61</v>
      </c>
      <c r="AA247" s="38" t="s">
        <v>78</v>
      </c>
      <c r="AB247" s="38">
        <v>50000</v>
      </c>
      <c r="AC247" s="6">
        <v>205104</v>
      </c>
      <c r="AD247" s="6" t="s">
        <v>230</v>
      </c>
      <c r="AE247" s="6" t="s">
        <v>109</v>
      </c>
      <c r="AF247" s="6"/>
    </row>
    <row r="248" spans="1:32" ht="12.75" x14ac:dyDescent="0.2">
      <c r="A248" s="35">
        <v>45534.399523205997</v>
      </c>
      <c r="B248" s="36" t="s">
        <v>1355</v>
      </c>
      <c r="C248" s="36" t="s">
        <v>1356</v>
      </c>
      <c r="D248" s="36" t="s">
        <v>354</v>
      </c>
      <c r="E248" s="38" t="s">
        <v>53</v>
      </c>
      <c r="F248" s="38">
        <v>51261261</v>
      </c>
      <c r="G248" s="37">
        <v>38961</v>
      </c>
      <c r="H248" s="38" t="s">
        <v>1357</v>
      </c>
      <c r="I248" s="38" t="s">
        <v>1357</v>
      </c>
      <c r="J248" s="38" t="s">
        <v>1358</v>
      </c>
      <c r="K248" s="38" t="s">
        <v>55</v>
      </c>
      <c r="L248" s="38" t="s">
        <v>225</v>
      </c>
      <c r="M248" s="38" t="s">
        <v>226</v>
      </c>
      <c r="N248" s="6" t="s">
        <v>36</v>
      </c>
      <c r="O248" s="6"/>
      <c r="P248" s="6">
        <v>3070</v>
      </c>
      <c r="Q248" s="38"/>
      <c r="R248" s="38"/>
      <c r="S248" s="38"/>
      <c r="T248" s="38"/>
      <c r="U248" s="38"/>
      <c r="V248" s="38"/>
      <c r="W248" s="38"/>
      <c r="X248" s="40" t="s">
        <v>1359</v>
      </c>
      <c r="Y248" s="6" t="s">
        <v>60</v>
      </c>
      <c r="Z248" s="38" t="s">
        <v>61</v>
      </c>
      <c r="AA248" s="38" t="s">
        <v>78</v>
      </c>
      <c r="AB248" s="38">
        <v>50000</v>
      </c>
      <c r="AC248" s="6">
        <v>205087</v>
      </c>
      <c r="AD248" s="6" t="s">
        <v>230</v>
      </c>
      <c r="AE248" s="6" t="s">
        <v>93</v>
      </c>
      <c r="AF248" s="6"/>
    </row>
    <row r="249" spans="1:32" ht="12.75" x14ac:dyDescent="0.2">
      <c r="A249" s="35">
        <v>45534.410175625002</v>
      </c>
      <c r="B249" s="36" t="s">
        <v>299</v>
      </c>
      <c r="C249" s="36" t="s">
        <v>1356</v>
      </c>
      <c r="D249" s="36" t="s">
        <v>354</v>
      </c>
      <c r="E249" s="38" t="s">
        <v>53</v>
      </c>
      <c r="F249" s="38">
        <v>51717346</v>
      </c>
      <c r="G249" s="37">
        <v>38919</v>
      </c>
      <c r="H249" s="38" t="s">
        <v>1357</v>
      </c>
      <c r="I249" s="38" t="s">
        <v>1357</v>
      </c>
      <c r="J249" s="38" t="s">
        <v>1358</v>
      </c>
      <c r="K249" s="38" t="s">
        <v>55</v>
      </c>
      <c r="L249" s="38" t="s">
        <v>225</v>
      </c>
      <c r="M249" s="38"/>
      <c r="N249" s="6" t="s">
        <v>39</v>
      </c>
      <c r="O249" s="6"/>
      <c r="P249" s="6">
        <v>21</v>
      </c>
      <c r="Q249" s="38"/>
      <c r="R249" s="38"/>
      <c r="S249" s="38"/>
      <c r="T249" s="38"/>
      <c r="U249" s="38"/>
      <c r="V249" s="38"/>
      <c r="W249" s="38"/>
      <c r="X249" s="40"/>
      <c r="Y249" s="6" t="s">
        <v>77</v>
      </c>
      <c r="Z249" s="38" t="s">
        <v>61</v>
      </c>
      <c r="AA249" s="38" t="s">
        <v>78</v>
      </c>
      <c r="AB249" s="38">
        <v>50000</v>
      </c>
      <c r="AC249" s="6">
        <v>205089</v>
      </c>
      <c r="AD249" s="6" t="s">
        <v>230</v>
      </c>
      <c r="AE249" s="6" t="s">
        <v>93</v>
      </c>
      <c r="AF249" s="6" t="s">
        <v>554</v>
      </c>
    </row>
    <row r="250" spans="1:32" ht="12.75" x14ac:dyDescent="0.2">
      <c r="A250" s="35">
        <v>45536.467750937503</v>
      </c>
      <c r="B250" s="36" t="s">
        <v>1360</v>
      </c>
      <c r="C250" s="36" t="s">
        <v>1361</v>
      </c>
      <c r="D250" s="36" t="s">
        <v>1362</v>
      </c>
      <c r="E250" s="38" t="s">
        <v>53</v>
      </c>
      <c r="F250" s="38">
        <v>52618403</v>
      </c>
      <c r="G250" s="37">
        <v>41136</v>
      </c>
      <c r="H250" s="38">
        <v>2215229881</v>
      </c>
      <c r="I250" s="38">
        <v>2214777851</v>
      </c>
      <c r="J250" s="38" t="s">
        <v>1363</v>
      </c>
      <c r="K250" s="38" t="s">
        <v>66</v>
      </c>
      <c r="L250" s="38" t="s">
        <v>225</v>
      </c>
      <c r="M250" s="38" t="s">
        <v>151</v>
      </c>
      <c r="N250" s="6" t="s">
        <v>35</v>
      </c>
      <c r="O250" s="6"/>
      <c r="P250" s="6">
        <v>3754</v>
      </c>
      <c r="Q250" s="38"/>
      <c r="R250" s="38"/>
      <c r="S250" s="38"/>
      <c r="T250" s="38"/>
      <c r="U250" s="38"/>
      <c r="V250" s="38"/>
      <c r="W250" s="38"/>
      <c r="X250" s="40" t="s">
        <v>220</v>
      </c>
      <c r="Y250" s="6" t="s">
        <v>60</v>
      </c>
      <c r="Z250" s="38" t="s">
        <v>61</v>
      </c>
      <c r="AA250" s="38" t="s">
        <v>78</v>
      </c>
      <c r="AB250" s="38">
        <v>60000</v>
      </c>
      <c r="AC250" s="6">
        <v>205384</v>
      </c>
      <c r="AD250" s="6" t="s">
        <v>208</v>
      </c>
      <c r="AE250" s="6" t="s">
        <v>93</v>
      </c>
      <c r="AF250" s="6"/>
    </row>
    <row r="251" spans="1:32" ht="12.75" x14ac:dyDescent="0.2">
      <c r="A251" s="35">
        <v>45534.456698993003</v>
      </c>
      <c r="B251" s="36" t="s">
        <v>1364</v>
      </c>
      <c r="C251" s="36" t="s">
        <v>1365</v>
      </c>
      <c r="D251" s="36" t="s">
        <v>1366</v>
      </c>
      <c r="E251" s="38" t="s">
        <v>53</v>
      </c>
      <c r="F251" s="38">
        <v>52768323</v>
      </c>
      <c r="G251" s="37">
        <v>41198</v>
      </c>
      <c r="H251" s="38" t="s">
        <v>1367</v>
      </c>
      <c r="I251" s="38" t="s">
        <v>1368</v>
      </c>
      <c r="J251" s="38" t="s">
        <v>1369</v>
      </c>
      <c r="K251" s="38" t="s">
        <v>55</v>
      </c>
      <c r="L251" s="38" t="s">
        <v>1370</v>
      </c>
      <c r="M251" s="38" t="s">
        <v>151</v>
      </c>
      <c r="N251" s="6" t="s">
        <v>35</v>
      </c>
      <c r="O251" s="6"/>
      <c r="P251" s="6">
        <v>4170</v>
      </c>
      <c r="Q251" s="38" t="s">
        <v>1371</v>
      </c>
      <c r="R251" s="38" t="s">
        <v>1372</v>
      </c>
      <c r="S251" s="38"/>
      <c r="T251" s="38"/>
      <c r="U251" s="38"/>
      <c r="V251" s="38"/>
      <c r="W251" s="38"/>
      <c r="X251" s="40" t="s">
        <v>1373</v>
      </c>
      <c r="Y251" s="6" t="s">
        <v>77</v>
      </c>
      <c r="Z251" s="38" t="s">
        <v>61</v>
      </c>
      <c r="AA251" s="38" t="s">
        <v>78</v>
      </c>
      <c r="AB251" s="38">
        <v>50000</v>
      </c>
      <c r="AC251" s="6">
        <v>205389</v>
      </c>
      <c r="AD251" s="6" t="s">
        <v>230</v>
      </c>
      <c r="AE251" s="6" t="s">
        <v>93</v>
      </c>
      <c r="AF251" s="6" t="s">
        <v>172</v>
      </c>
    </row>
    <row r="252" spans="1:32" ht="12.75" x14ac:dyDescent="0.2">
      <c r="A252" s="35">
        <v>45535.648309421202</v>
      </c>
      <c r="B252" s="36" t="s">
        <v>1374</v>
      </c>
      <c r="C252" s="36" t="s">
        <v>1375</v>
      </c>
      <c r="D252" s="36" t="s">
        <v>163</v>
      </c>
      <c r="E252" s="38" t="s">
        <v>53</v>
      </c>
      <c r="F252" s="38">
        <v>51705498</v>
      </c>
      <c r="G252" s="37">
        <v>36770</v>
      </c>
      <c r="H252" s="38">
        <v>1168550109</v>
      </c>
      <c r="I252" s="38">
        <v>1163044368</v>
      </c>
      <c r="J252" s="38" t="s">
        <v>1376</v>
      </c>
      <c r="K252" s="38" t="s">
        <v>55</v>
      </c>
      <c r="L252" s="38" t="s">
        <v>1377</v>
      </c>
      <c r="M252" s="38" t="s">
        <v>1378</v>
      </c>
      <c r="N252" s="6" t="s">
        <v>40</v>
      </c>
      <c r="O252" s="6" t="s">
        <v>342</v>
      </c>
      <c r="P252" s="6">
        <v>202572</v>
      </c>
      <c r="Q252" s="38" t="s">
        <v>342</v>
      </c>
      <c r="R252" s="38"/>
      <c r="S252" s="38"/>
      <c r="T252" s="38"/>
      <c r="U252" s="38"/>
      <c r="V252" s="38"/>
      <c r="W252" s="38"/>
      <c r="X252" s="40" t="s">
        <v>1379</v>
      </c>
      <c r="Y252" s="6" t="s">
        <v>60</v>
      </c>
      <c r="Z252" s="38" t="s">
        <v>61</v>
      </c>
      <c r="AA252" s="38" t="s">
        <v>78</v>
      </c>
      <c r="AB252" s="38">
        <v>45000</v>
      </c>
      <c r="AC252" s="6">
        <v>205654</v>
      </c>
      <c r="AD252" s="6" t="s">
        <v>1169</v>
      </c>
      <c r="AE252" s="6" t="s">
        <v>80</v>
      </c>
      <c r="AF252" s="6" t="s">
        <v>172</v>
      </c>
    </row>
    <row r="253" spans="1:32" ht="12.75" x14ac:dyDescent="0.2">
      <c r="A253" s="35">
        <v>45535.650059398104</v>
      </c>
      <c r="B253" s="36" t="s">
        <v>1380</v>
      </c>
      <c r="C253" s="36" t="s">
        <v>1375</v>
      </c>
      <c r="D253" s="36" t="s">
        <v>163</v>
      </c>
      <c r="E253" s="38" t="s">
        <v>53</v>
      </c>
      <c r="F253" s="38">
        <v>48578167</v>
      </c>
      <c r="G253" s="37">
        <v>39517</v>
      </c>
      <c r="H253" s="38">
        <v>116850109</v>
      </c>
      <c r="I253" s="38">
        <v>1163044368</v>
      </c>
      <c r="J253" s="38" t="s">
        <v>1376</v>
      </c>
      <c r="K253" s="38" t="s">
        <v>66</v>
      </c>
      <c r="L253" s="38" t="s">
        <v>1377</v>
      </c>
      <c r="M253" s="38" t="s">
        <v>1381</v>
      </c>
      <c r="N253" s="6" t="s">
        <v>39</v>
      </c>
      <c r="O253" s="6"/>
      <c r="P253" s="6">
        <v>223642</v>
      </c>
      <c r="Q253" s="38" t="s">
        <v>1382</v>
      </c>
      <c r="R253" s="38"/>
      <c r="S253" s="38"/>
      <c r="T253" s="38"/>
      <c r="U253" s="38"/>
      <c r="V253" s="38"/>
      <c r="W253" s="38"/>
      <c r="X253" s="40" t="s">
        <v>1383</v>
      </c>
      <c r="Y253" s="6" t="s">
        <v>60</v>
      </c>
      <c r="Z253" s="38" t="s">
        <v>61</v>
      </c>
      <c r="AA253" s="38" t="s">
        <v>78</v>
      </c>
      <c r="AB253" s="38">
        <v>45000</v>
      </c>
      <c r="AC253" s="6">
        <v>205654</v>
      </c>
      <c r="AD253" s="6" t="s">
        <v>1169</v>
      </c>
      <c r="AE253" s="6" t="s">
        <v>93</v>
      </c>
      <c r="AF253" s="6" t="s">
        <v>172</v>
      </c>
    </row>
    <row r="254" spans="1:32" ht="12.75" x14ac:dyDescent="0.2">
      <c r="A254" s="35">
        <v>45535.651181712899</v>
      </c>
      <c r="B254" s="36" t="s">
        <v>1384</v>
      </c>
      <c r="C254" s="36" t="s">
        <v>1375</v>
      </c>
      <c r="D254" s="36" t="s">
        <v>163</v>
      </c>
      <c r="E254" s="38" t="s">
        <v>53</v>
      </c>
      <c r="F254" s="38">
        <v>47091456</v>
      </c>
      <c r="G254" s="37">
        <v>38769</v>
      </c>
      <c r="H254" s="38">
        <v>1168550109</v>
      </c>
      <c r="I254" s="38">
        <v>1163044368</v>
      </c>
      <c r="J254" s="38" t="s">
        <v>1376</v>
      </c>
      <c r="K254" s="38" t="s">
        <v>66</v>
      </c>
      <c r="L254" s="38" t="s">
        <v>1377</v>
      </c>
      <c r="M254" s="38" t="s">
        <v>66</v>
      </c>
      <c r="N254" s="6" t="s">
        <v>39</v>
      </c>
      <c r="O254" s="6"/>
      <c r="P254" s="6">
        <v>220572</v>
      </c>
      <c r="Q254" s="38" t="s">
        <v>1385</v>
      </c>
      <c r="R254" s="38"/>
      <c r="S254" s="38"/>
      <c r="T254" s="38"/>
      <c r="U254" s="38"/>
      <c r="V254" s="38"/>
      <c r="W254" s="38"/>
      <c r="X254" s="40" t="s">
        <v>1386</v>
      </c>
      <c r="Y254" s="6" t="s">
        <v>60</v>
      </c>
      <c r="Z254" s="38" t="s">
        <v>61</v>
      </c>
      <c r="AA254" s="38" t="s">
        <v>78</v>
      </c>
      <c r="AB254" s="38">
        <v>45000</v>
      </c>
      <c r="AC254" s="6">
        <v>205654</v>
      </c>
      <c r="AD254" s="6" t="s">
        <v>1169</v>
      </c>
      <c r="AE254" s="6" t="s">
        <v>80</v>
      </c>
      <c r="AF254" s="6" t="s">
        <v>172</v>
      </c>
    </row>
    <row r="255" spans="1:32" ht="12.75" x14ac:dyDescent="0.2">
      <c r="A255" s="35">
        <v>45535.668018310098</v>
      </c>
      <c r="B255" s="36" t="s">
        <v>1374</v>
      </c>
      <c r="C255" s="36" t="s">
        <v>1375</v>
      </c>
      <c r="D255" s="36" t="s">
        <v>163</v>
      </c>
      <c r="E255" s="38" t="s">
        <v>53</v>
      </c>
      <c r="F255" s="38">
        <v>51705498</v>
      </c>
      <c r="G255" s="37">
        <v>36770</v>
      </c>
      <c r="H255" s="38">
        <v>1168550109</v>
      </c>
      <c r="I255" s="38"/>
      <c r="J255" s="38" t="s">
        <v>1376</v>
      </c>
      <c r="K255" s="38" t="s">
        <v>55</v>
      </c>
      <c r="L255" s="38" t="s">
        <v>1377</v>
      </c>
      <c r="M255" s="38" t="s">
        <v>1387</v>
      </c>
      <c r="N255" s="6" t="s">
        <v>40</v>
      </c>
      <c r="O255" s="6"/>
      <c r="P255" s="6">
        <v>202572</v>
      </c>
      <c r="Q255" s="38"/>
      <c r="R255" s="38"/>
      <c r="S255" s="38"/>
      <c r="T255" s="38"/>
      <c r="U255" s="38"/>
      <c r="V255" s="38"/>
      <c r="W255" s="38"/>
      <c r="X255" s="40" t="s">
        <v>1388</v>
      </c>
      <c r="Y255" s="6" t="s">
        <v>60</v>
      </c>
      <c r="Z255" s="38" t="s">
        <v>61</v>
      </c>
      <c r="AA255" s="38" t="s">
        <v>184</v>
      </c>
      <c r="AB255" s="38"/>
      <c r="AC255" s="6"/>
      <c r="AD255" s="6"/>
      <c r="AE255" s="6" t="s">
        <v>80</v>
      </c>
      <c r="AF255" s="6"/>
    </row>
    <row r="256" spans="1:32" ht="12.75" x14ac:dyDescent="0.2">
      <c r="A256" s="35">
        <v>45539.671361226799</v>
      </c>
      <c r="B256" s="36" t="s">
        <v>1389</v>
      </c>
      <c r="C256" s="36" t="s">
        <v>1390</v>
      </c>
      <c r="D256" s="36" t="s">
        <v>1391</v>
      </c>
      <c r="E256" s="38" t="s">
        <v>53</v>
      </c>
      <c r="F256" s="38">
        <v>20215237</v>
      </c>
      <c r="G256" s="37">
        <v>25156</v>
      </c>
      <c r="H256" s="38">
        <v>1163816234</v>
      </c>
      <c r="I256" s="38">
        <v>1150230481</v>
      </c>
      <c r="J256" s="38" t="s">
        <v>1392</v>
      </c>
      <c r="K256" s="38" t="s">
        <v>55</v>
      </c>
      <c r="L256" s="38" t="s">
        <v>56</v>
      </c>
      <c r="M256" s="38" t="s">
        <v>47</v>
      </c>
      <c r="N256" s="6" t="s">
        <v>39</v>
      </c>
      <c r="O256" s="6"/>
      <c r="P256" s="6">
        <v>221260</v>
      </c>
      <c r="Q256" s="38"/>
      <c r="R256" s="38"/>
      <c r="S256" s="38"/>
      <c r="T256" s="38"/>
      <c r="U256" s="38"/>
      <c r="V256" s="38"/>
      <c r="W256" s="38"/>
      <c r="X256" s="40" t="s">
        <v>1393</v>
      </c>
      <c r="Y256" s="6" t="s">
        <v>60</v>
      </c>
      <c r="Z256" s="38" t="s">
        <v>61</v>
      </c>
      <c r="AA256" s="38" t="s">
        <v>78</v>
      </c>
      <c r="AB256" s="38">
        <v>45000</v>
      </c>
      <c r="AC256" s="6">
        <v>205636</v>
      </c>
      <c r="AD256" s="6" t="s">
        <v>92</v>
      </c>
      <c r="AE256" s="6" t="s">
        <v>80</v>
      </c>
      <c r="AF256" s="6"/>
    </row>
    <row r="257" spans="1:32" ht="12.75" x14ac:dyDescent="0.2">
      <c r="A257" s="35">
        <v>45536.827928391198</v>
      </c>
      <c r="B257" s="36" t="s">
        <v>958</v>
      </c>
      <c r="C257" s="36" t="s">
        <v>1394</v>
      </c>
      <c r="D257" s="36" t="s">
        <v>163</v>
      </c>
      <c r="E257" s="38" t="s">
        <v>53</v>
      </c>
      <c r="F257" s="38">
        <v>52790163</v>
      </c>
      <c r="G257" s="37">
        <v>41184</v>
      </c>
      <c r="H257" s="38" t="s">
        <v>1395</v>
      </c>
      <c r="I257" s="38" t="s">
        <v>1395</v>
      </c>
      <c r="J257" s="38" t="s">
        <v>1396</v>
      </c>
      <c r="K257" s="38" t="s">
        <v>55</v>
      </c>
      <c r="L257" s="38" t="s">
        <v>89</v>
      </c>
      <c r="M257" s="38" t="s">
        <v>1397</v>
      </c>
      <c r="N257" s="6" t="s">
        <v>36</v>
      </c>
      <c r="O257" s="6"/>
      <c r="P257" s="6" t="s">
        <v>1398</v>
      </c>
      <c r="Q257" s="38"/>
      <c r="R257" s="38"/>
      <c r="S257" s="38"/>
      <c r="T257" s="38"/>
      <c r="U257" s="38"/>
      <c r="V257" s="38"/>
      <c r="W257" s="38"/>
      <c r="X257" s="40" t="s">
        <v>1399</v>
      </c>
      <c r="Y257" s="6" t="s">
        <v>77</v>
      </c>
      <c r="Z257" s="38" t="s">
        <v>61</v>
      </c>
      <c r="AA257" s="38" t="s">
        <v>78</v>
      </c>
      <c r="AB257" s="38">
        <v>50000</v>
      </c>
      <c r="AC257" s="6">
        <v>205455</v>
      </c>
      <c r="AD257" s="6" t="s">
        <v>79</v>
      </c>
      <c r="AE257" s="6" t="s">
        <v>93</v>
      </c>
      <c r="AF257" s="6"/>
    </row>
    <row r="258" spans="1:32" ht="12.75" x14ac:dyDescent="0.2">
      <c r="A258" s="35">
        <v>45534.6080956597</v>
      </c>
      <c r="B258" s="36" t="s">
        <v>1400</v>
      </c>
      <c r="C258" s="36" t="s">
        <v>1401</v>
      </c>
      <c r="D258" s="36" t="s">
        <v>52</v>
      </c>
      <c r="E258" s="38" t="s">
        <v>53</v>
      </c>
      <c r="F258" s="38">
        <v>16581780</v>
      </c>
      <c r="G258" s="37">
        <v>23312</v>
      </c>
      <c r="H258" s="38">
        <v>1155242237</v>
      </c>
      <c r="I258" s="38"/>
      <c r="J258" s="38" t="s">
        <v>1402</v>
      </c>
      <c r="K258" s="38" t="s">
        <v>55</v>
      </c>
      <c r="L258" s="38" t="s">
        <v>56</v>
      </c>
      <c r="M258" s="38" t="s">
        <v>47</v>
      </c>
      <c r="N258" s="6" t="s">
        <v>39</v>
      </c>
      <c r="O258" s="6"/>
      <c r="P258" s="6">
        <v>182314</v>
      </c>
      <c r="Q258" s="38"/>
      <c r="R258" s="38"/>
      <c r="S258" s="38"/>
      <c r="T258" s="38"/>
      <c r="U258" s="38"/>
      <c r="V258" s="38"/>
      <c r="W258" s="38"/>
      <c r="X258" s="40" t="s">
        <v>107</v>
      </c>
      <c r="Y258" s="6" t="s">
        <v>60</v>
      </c>
      <c r="Z258" s="38" t="s">
        <v>61</v>
      </c>
      <c r="AA258" s="38" t="s">
        <v>78</v>
      </c>
      <c r="AB258" s="38">
        <v>45000</v>
      </c>
      <c r="AC258" s="6"/>
      <c r="AD258" s="6" t="s">
        <v>85</v>
      </c>
      <c r="AE258" s="6" t="s">
        <v>80</v>
      </c>
      <c r="AF258" s="6"/>
    </row>
    <row r="259" spans="1:32" ht="12.75" x14ac:dyDescent="0.2">
      <c r="A259" s="35">
        <v>45535.860924270797</v>
      </c>
      <c r="B259" s="36" t="s">
        <v>1403</v>
      </c>
      <c r="C259" s="36" t="s">
        <v>1404</v>
      </c>
      <c r="D259" s="36" t="s">
        <v>525</v>
      </c>
      <c r="E259" s="38" t="s">
        <v>526</v>
      </c>
      <c r="F259" s="38">
        <v>62194679</v>
      </c>
      <c r="G259" s="37">
        <v>40651</v>
      </c>
      <c r="H259" s="38" t="s">
        <v>1405</v>
      </c>
      <c r="I259" s="38" t="s">
        <v>1405</v>
      </c>
      <c r="J259" s="38" t="s">
        <v>1406</v>
      </c>
      <c r="K259" s="38" t="s">
        <v>66</v>
      </c>
      <c r="L259" s="38" t="s">
        <v>529</v>
      </c>
      <c r="M259" s="38" t="s">
        <v>66</v>
      </c>
      <c r="N259" s="6" t="s">
        <v>36</v>
      </c>
      <c r="O259" s="6"/>
      <c r="P259" s="6">
        <v>578</v>
      </c>
      <c r="Q259" s="38" t="s">
        <v>1407</v>
      </c>
      <c r="R259" s="38"/>
      <c r="S259" s="38"/>
      <c r="T259" s="38"/>
      <c r="U259" s="38"/>
      <c r="V259" s="38"/>
      <c r="W259" s="38"/>
      <c r="X259" s="40" t="s">
        <v>1408</v>
      </c>
      <c r="Y259" s="6" t="s">
        <v>60</v>
      </c>
      <c r="Z259" s="38" t="s">
        <v>61</v>
      </c>
      <c r="AA259" s="38" t="s">
        <v>78</v>
      </c>
      <c r="AB259" s="38">
        <v>42500</v>
      </c>
      <c r="AC259" s="6">
        <v>205391</v>
      </c>
      <c r="AD259" s="6" t="s">
        <v>208</v>
      </c>
      <c r="AE259" s="6" t="s">
        <v>93</v>
      </c>
      <c r="AF259" s="6" t="s">
        <v>172</v>
      </c>
    </row>
    <row r="260" spans="1:32" ht="12.75" x14ac:dyDescent="0.2">
      <c r="A260" s="35">
        <v>45534.610799768503</v>
      </c>
      <c r="B260" s="36" t="s">
        <v>1409</v>
      </c>
      <c r="C260" s="36" t="s">
        <v>1410</v>
      </c>
      <c r="D260" s="36" t="s">
        <v>1411</v>
      </c>
      <c r="E260" s="38" t="s">
        <v>53</v>
      </c>
      <c r="F260" s="38">
        <v>12707219</v>
      </c>
      <c r="G260" s="37">
        <v>20757</v>
      </c>
      <c r="H260" s="38">
        <v>2215018401</v>
      </c>
      <c r="I260" s="38">
        <v>2215220469</v>
      </c>
      <c r="J260" s="38" t="s">
        <v>1412</v>
      </c>
      <c r="K260" s="38" t="s">
        <v>55</v>
      </c>
      <c r="L260" s="38" t="s">
        <v>1413</v>
      </c>
      <c r="M260" s="38" t="s">
        <v>1414</v>
      </c>
      <c r="N260" s="6" t="s">
        <v>415</v>
      </c>
      <c r="O260" s="6"/>
      <c r="P260" s="6">
        <v>7885</v>
      </c>
      <c r="Q260" s="38" t="s">
        <v>1415</v>
      </c>
      <c r="R260" s="38" t="s">
        <v>1416</v>
      </c>
      <c r="S260" s="38"/>
      <c r="T260" s="38"/>
      <c r="U260" s="38"/>
      <c r="V260" s="38"/>
      <c r="W260" s="38"/>
      <c r="X260" s="40"/>
      <c r="Y260" s="6" t="s">
        <v>60</v>
      </c>
      <c r="Z260" s="38" t="s">
        <v>61</v>
      </c>
      <c r="AA260" s="38" t="s">
        <v>78</v>
      </c>
      <c r="AB260" s="38">
        <v>60000</v>
      </c>
      <c r="AC260" s="6">
        <v>205417</v>
      </c>
      <c r="AD260" s="6" t="s">
        <v>1417</v>
      </c>
      <c r="AE260" s="6" t="s">
        <v>80</v>
      </c>
      <c r="AF260" s="6"/>
    </row>
    <row r="261" spans="1:32" ht="12.75" x14ac:dyDescent="0.2">
      <c r="A261" s="35">
        <v>45533.672929120301</v>
      </c>
      <c r="B261" s="36" t="s">
        <v>1418</v>
      </c>
      <c r="C261" s="36" t="s">
        <v>1419</v>
      </c>
      <c r="D261" s="36" t="s">
        <v>407</v>
      </c>
      <c r="E261" s="38" t="s">
        <v>53</v>
      </c>
      <c r="F261" s="38">
        <v>52650181</v>
      </c>
      <c r="G261" s="37">
        <v>41216</v>
      </c>
      <c r="H261" s="38" t="s">
        <v>1420</v>
      </c>
      <c r="I261" s="38" t="s">
        <v>1421</v>
      </c>
      <c r="J261" s="38" t="s">
        <v>1422</v>
      </c>
      <c r="K261" s="38" t="s">
        <v>55</v>
      </c>
      <c r="L261" s="38" t="s">
        <v>409</v>
      </c>
      <c r="M261" s="38" t="s">
        <v>151</v>
      </c>
      <c r="N261" s="6" t="s">
        <v>36</v>
      </c>
      <c r="O261" s="6"/>
      <c r="P261" s="6">
        <v>4046</v>
      </c>
      <c r="Q261" s="38"/>
      <c r="R261" s="38"/>
      <c r="S261" s="38"/>
      <c r="T261" s="38"/>
      <c r="U261" s="38"/>
      <c r="V261" s="38"/>
      <c r="W261" s="38"/>
      <c r="X261" s="40" t="s">
        <v>1423</v>
      </c>
      <c r="Y261" s="6" t="s">
        <v>60</v>
      </c>
      <c r="Z261" s="38" t="s">
        <v>61</v>
      </c>
      <c r="AA261" s="38" t="s">
        <v>78</v>
      </c>
      <c r="AB261" s="38">
        <v>60000</v>
      </c>
      <c r="AC261" s="6">
        <v>205080</v>
      </c>
      <c r="AD261" s="6" t="s">
        <v>344</v>
      </c>
      <c r="AE261" s="6" t="s">
        <v>93</v>
      </c>
      <c r="AF261" s="6"/>
    </row>
    <row r="262" spans="1:32" ht="12.75" x14ac:dyDescent="0.2">
      <c r="A262" s="35">
        <v>45539.687652118002</v>
      </c>
      <c r="B262" s="36" t="s">
        <v>1424</v>
      </c>
      <c r="C262" s="36" t="s">
        <v>1425</v>
      </c>
      <c r="D262" s="36" t="s">
        <v>148</v>
      </c>
      <c r="E262" s="38" t="s">
        <v>53</v>
      </c>
      <c r="F262" s="38">
        <v>53185733</v>
      </c>
      <c r="G262" s="37">
        <v>41335</v>
      </c>
      <c r="H262" s="38">
        <v>3415632090</v>
      </c>
      <c r="I262" s="38">
        <v>3415632090</v>
      </c>
      <c r="J262" s="38" t="s">
        <v>1426</v>
      </c>
      <c r="K262" s="38" t="s">
        <v>66</v>
      </c>
      <c r="L262" s="38" t="s">
        <v>1427</v>
      </c>
      <c r="M262" s="38" t="s">
        <v>189</v>
      </c>
      <c r="N262" s="6" t="s">
        <v>36</v>
      </c>
      <c r="O262" s="6">
        <v>169574</v>
      </c>
      <c r="P262" s="6">
        <v>3938</v>
      </c>
      <c r="Q262" s="38"/>
      <c r="R262" s="38"/>
      <c r="S262" s="38"/>
      <c r="T262" s="38"/>
      <c r="U262" s="38"/>
      <c r="V262" s="38"/>
      <c r="W262" s="38"/>
      <c r="X262" s="40" t="s">
        <v>259</v>
      </c>
      <c r="Y262" s="6" t="s">
        <v>60</v>
      </c>
      <c r="Z262" s="38" t="s">
        <v>61</v>
      </c>
      <c r="AA262" s="38" t="s">
        <v>78</v>
      </c>
      <c r="AB262" s="38">
        <v>60000</v>
      </c>
      <c r="AC262" s="6">
        <v>205397</v>
      </c>
      <c r="AD262" s="6" t="s">
        <v>208</v>
      </c>
      <c r="AE262" s="6" t="s">
        <v>93</v>
      </c>
      <c r="AF262" s="6"/>
    </row>
    <row r="263" spans="1:32" ht="12.75" x14ac:dyDescent="0.2">
      <c r="A263" s="35">
        <v>45534.645398310102</v>
      </c>
      <c r="B263" s="36" t="s">
        <v>1428</v>
      </c>
      <c r="C263" s="36" t="s">
        <v>1429</v>
      </c>
      <c r="D263" s="36" t="s">
        <v>144</v>
      </c>
      <c r="E263" s="38" t="s">
        <v>53</v>
      </c>
      <c r="F263" s="38">
        <v>51704116</v>
      </c>
      <c r="G263" s="37">
        <v>39858</v>
      </c>
      <c r="H263" s="38">
        <v>1136841241</v>
      </c>
      <c r="I263" s="38">
        <v>1121889991</v>
      </c>
      <c r="J263" s="38" t="s">
        <v>1430</v>
      </c>
      <c r="K263" s="38" t="s">
        <v>55</v>
      </c>
      <c r="L263" s="38" t="s">
        <v>752</v>
      </c>
      <c r="M263" s="38"/>
      <c r="N263" s="6" t="s">
        <v>36</v>
      </c>
      <c r="O263" s="6"/>
      <c r="P263" s="6">
        <v>3776</v>
      </c>
      <c r="Q263" s="38"/>
      <c r="R263" s="38"/>
      <c r="S263" s="38"/>
      <c r="T263" s="38"/>
      <c r="U263" s="38"/>
      <c r="V263" s="38"/>
      <c r="W263" s="38"/>
      <c r="X263" s="40" t="s">
        <v>1431</v>
      </c>
      <c r="Y263" s="6" t="s">
        <v>60</v>
      </c>
      <c r="Z263" s="38" t="s">
        <v>61</v>
      </c>
      <c r="AA263" s="38" t="s">
        <v>78</v>
      </c>
      <c r="AB263" s="38">
        <v>60000</v>
      </c>
      <c r="AC263" s="6">
        <v>205099</v>
      </c>
      <c r="AD263" s="6" t="s">
        <v>230</v>
      </c>
      <c r="AE263" s="6" t="s">
        <v>93</v>
      </c>
      <c r="AF263" s="6"/>
    </row>
    <row r="264" spans="1:32" ht="12.75" x14ac:dyDescent="0.2">
      <c r="A264" s="35">
        <v>45540.393536099502</v>
      </c>
      <c r="B264" s="36" t="s">
        <v>1432</v>
      </c>
      <c r="C264" s="36" t="s">
        <v>1433</v>
      </c>
      <c r="D264" s="36" t="s">
        <v>1434</v>
      </c>
      <c r="E264" s="38" t="s">
        <v>53</v>
      </c>
      <c r="F264" s="38">
        <v>50610292</v>
      </c>
      <c r="G264" s="37">
        <v>40551</v>
      </c>
      <c r="H264" s="38">
        <v>1131876969</v>
      </c>
      <c r="I264" s="38">
        <v>1131876969</v>
      </c>
      <c r="J264" s="38" t="s">
        <v>1435</v>
      </c>
      <c r="K264" s="38" t="s">
        <v>55</v>
      </c>
      <c r="L264" s="38" t="s">
        <v>428</v>
      </c>
      <c r="M264" s="38"/>
      <c r="N264" s="6" t="s">
        <v>36</v>
      </c>
      <c r="O264" s="6"/>
      <c r="P264" s="6">
        <v>3627</v>
      </c>
      <c r="Q264" s="38"/>
      <c r="R264" s="38"/>
      <c r="S264" s="38"/>
      <c r="T264" s="38"/>
      <c r="U264" s="38"/>
      <c r="V264" s="38"/>
      <c r="W264" s="38"/>
      <c r="X264" s="40">
        <v>60841875604</v>
      </c>
      <c r="Y264" s="6" t="s">
        <v>60</v>
      </c>
      <c r="Z264" s="38" t="s">
        <v>61</v>
      </c>
      <c r="AA264" s="38" t="s">
        <v>78</v>
      </c>
      <c r="AB264" s="38">
        <v>50000</v>
      </c>
      <c r="AC264" s="6">
        <v>205480</v>
      </c>
      <c r="AD264" s="6" t="s">
        <v>191</v>
      </c>
      <c r="AE264" s="6" t="s">
        <v>93</v>
      </c>
      <c r="AF264" s="6" t="s">
        <v>172</v>
      </c>
    </row>
    <row r="265" spans="1:32" ht="12.75" x14ac:dyDescent="0.2">
      <c r="A265" s="35">
        <v>45533.323057187503</v>
      </c>
      <c r="B265" s="36" t="s">
        <v>1436</v>
      </c>
      <c r="C265" s="36" t="s">
        <v>1437</v>
      </c>
      <c r="D265" s="36" t="s">
        <v>317</v>
      </c>
      <c r="E265" s="38" t="s">
        <v>53</v>
      </c>
      <c r="F265" s="38">
        <v>17802518</v>
      </c>
      <c r="G265" s="37">
        <v>45520</v>
      </c>
      <c r="H265" s="38">
        <v>1149799352</v>
      </c>
      <c r="I265" s="38"/>
      <c r="J265" s="38" t="s">
        <v>1438</v>
      </c>
      <c r="K265" s="38" t="s">
        <v>55</v>
      </c>
      <c r="L265" s="38" t="s">
        <v>254</v>
      </c>
      <c r="M265" s="38"/>
      <c r="N265" s="6" t="s">
        <v>45</v>
      </c>
      <c r="O265" s="6"/>
      <c r="P265" s="6">
        <v>89</v>
      </c>
      <c r="Q265" s="38" t="s">
        <v>1439</v>
      </c>
      <c r="R265" s="38"/>
      <c r="S265" s="38"/>
      <c r="T265" s="38"/>
      <c r="U265" s="38"/>
      <c r="V265" s="38"/>
      <c r="W265" s="38"/>
      <c r="X265" s="40"/>
      <c r="Y265" s="6" t="s">
        <v>77</v>
      </c>
      <c r="Z265" s="38" t="s">
        <v>61</v>
      </c>
      <c r="AA265" s="38" t="s">
        <v>78</v>
      </c>
      <c r="AB265" s="38">
        <v>50000</v>
      </c>
      <c r="AC265" s="6">
        <v>205517</v>
      </c>
      <c r="AD265" s="6" t="s">
        <v>191</v>
      </c>
      <c r="AE265" s="6" t="s">
        <v>80</v>
      </c>
      <c r="AF265" s="6"/>
    </row>
    <row r="266" spans="1:32" ht="12.75" x14ac:dyDescent="0.2">
      <c r="A266" s="35">
        <v>45535.7114864467</v>
      </c>
      <c r="B266" s="36" t="s">
        <v>1323</v>
      </c>
      <c r="C266" s="36" t="s">
        <v>1440</v>
      </c>
      <c r="D266" s="36" t="s">
        <v>561</v>
      </c>
      <c r="E266" s="38" t="s">
        <v>53</v>
      </c>
      <c r="F266" s="38">
        <v>52650256</v>
      </c>
      <c r="G266" s="37">
        <v>41269</v>
      </c>
      <c r="H266" s="38">
        <v>2804669491</v>
      </c>
      <c r="I266" s="38">
        <v>2804602408</v>
      </c>
      <c r="J266" s="38" t="s">
        <v>1441</v>
      </c>
      <c r="K266" s="38" t="s">
        <v>55</v>
      </c>
      <c r="L266" s="38" t="s">
        <v>409</v>
      </c>
      <c r="M266" s="38" t="s">
        <v>151</v>
      </c>
      <c r="N266" s="6" t="s">
        <v>36</v>
      </c>
      <c r="O266" s="6"/>
      <c r="P266" s="6">
        <v>4059</v>
      </c>
      <c r="Q266" s="38" t="s">
        <v>1442</v>
      </c>
      <c r="R266" s="38"/>
      <c r="S266" s="38"/>
      <c r="T266" s="38"/>
      <c r="U266" s="38"/>
      <c r="V266" s="38"/>
      <c r="W266" s="38"/>
      <c r="X266" s="40" t="s">
        <v>1443</v>
      </c>
      <c r="Y266" s="6" t="s">
        <v>60</v>
      </c>
      <c r="Z266" s="38" t="s">
        <v>61</v>
      </c>
      <c r="AA266" s="38" t="s">
        <v>78</v>
      </c>
      <c r="AB266" s="38">
        <v>42500</v>
      </c>
      <c r="AC266" s="6">
        <v>205369</v>
      </c>
      <c r="AD266" s="6" t="s">
        <v>208</v>
      </c>
      <c r="AE266" s="6" t="s">
        <v>93</v>
      </c>
      <c r="AF266" s="6"/>
    </row>
    <row r="267" spans="1:32" ht="12.75" x14ac:dyDescent="0.2">
      <c r="A267" s="35">
        <v>45540.665954340198</v>
      </c>
      <c r="B267" s="36" t="s">
        <v>1444</v>
      </c>
      <c r="C267" s="36" t="s">
        <v>1445</v>
      </c>
      <c r="D267" s="36" t="s">
        <v>292</v>
      </c>
      <c r="E267" s="38" t="s">
        <v>53</v>
      </c>
      <c r="F267" s="38">
        <v>13924228</v>
      </c>
      <c r="G267" s="37">
        <v>21610</v>
      </c>
      <c r="H267" s="38">
        <v>1131247997</v>
      </c>
      <c r="I267" s="38"/>
      <c r="J267" s="38" t="s">
        <v>1446</v>
      </c>
      <c r="K267" s="38" t="s">
        <v>55</v>
      </c>
      <c r="L267" s="38" t="s">
        <v>89</v>
      </c>
      <c r="M267" s="38"/>
      <c r="N267" s="6" t="s">
        <v>45</v>
      </c>
      <c r="O267" s="6"/>
      <c r="P267" s="6">
        <v>300</v>
      </c>
      <c r="Q267" s="38" t="s">
        <v>282</v>
      </c>
      <c r="R267" s="38" t="s">
        <v>1447</v>
      </c>
      <c r="S267" s="38" t="s">
        <v>283</v>
      </c>
      <c r="T267" s="38"/>
      <c r="U267" s="38"/>
      <c r="V267" s="38"/>
      <c r="W267" s="38"/>
      <c r="X267" s="40" t="s">
        <v>1448</v>
      </c>
      <c r="Y267" s="6" t="s">
        <v>77</v>
      </c>
      <c r="Z267" s="38" t="s">
        <v>61</v>
      </c>
      <c r="AA267" s="38" t="s">
        <v>78</v>
      </c>
      <c r="AB267" s="38">
        <v>60000</v>
      </c>
      <c r="AC267" s="6">
        <v>205485</v>
      </c>
      <c r="AD267" s="6" t="s">
        <v>191</v>
      </c>
      <c r="AE267" s="6" t="s">
        <v>80</v>
      </c>
      <c r="AF267" s="6"/>
    </row>
    <row r="268" spans="1:32" ht="12.75" x14ac:dyDescent="0.2">
      <c r="A268" s="35">
        <v>45519.730897129601</v>
      </c>
      <c r="B268" s="36" t="s">
        <v>958</v>
      </c>
      <c r="C268" s="36" t="s">
        <v>1449</v>
      </c>
      <c r="D268" s="36" t="s">
        <v>1450</v>
      </c>
      <c r="E268" s="38" t="s">
        <v>53</v>
      </c>
      <c r="F268" s="38">
        <v>36728927</v>
      </c>
      <c r="G268" s="37">
        <v>33659</v>
      </c>
      <c r="H268" s="38">
        <v>1161454936</v>
      </c>
      <c r="I268" s="38"/>
      <c r="J268" s="38" t="s">
        <v>1451</v>
      </c>
      <c r="K268" s="38" t="s">
        <v>55</v>
      </c>
      <c r="L268" s="38" t="s">
        <v>89</v>
      </c>
      <c r="M268" s="38"/>
      <c r="N268" s="6" t="s">
        <v>37</v>
      </c>
      <c r="O268" s="6"/>
      <c r="P268" s="6" t="s">
        <v>1452</v>
      </c>
      <c r="Q268" s="38"/>
      <c r="R268" s="38"/>
      <c r="S268" s="38"/>
      <c r="T268" s="38"/>
      <c r="U268" s="38"/>
      <c r="V268" s="38"/>
      <c r="W268" s="38"/>
      <c r="X268" s="40" t="s">
        <v>1453</v>
      </c>
      <c r="Y268" s="6" t="s">
        <v>77</v>
      </c>
      <c r="Z268" s="38" t="s">
        <v>61</v>
      </c>
      <c r="AA268" s="38" t="s">
        <v>109</v>
      </c>
      <c r="AB268" s="38"/>
      <c r="AC268" s="6"/>
      <c r="AD268" s="6"/>
      <c r="AE268" s="6" t="s">
        <v>80</v>
      </c>
      <c r="AF268" s="6"/>
    </row>
    <row r="269" spans="1:32" ht="12.75" x14ac:dyDescent="0.2">
      <c r="A269" s="35">
        <v>45535.474573205996</v>
      </c>
      <c r="B269" s="36" t="s">
        <v>1454</v>
      </c>
      <c r="C269" s="36" t="s">
        <v>1455</v>
      </c>
      <c r="D269" s="36" t="s">
        <v>525</v>
      </c>
      <c r="E269" s="38" t="s">
        <v>526</v>
      </c>
      <c r="F269" s="38">
        <v>49507645</v>
      </c>
      <c r="G269" s="37">
        <v>35476</v>
      </c>
      <c r="H269" s="38" t="s">
        <v>1456</v>
      </c>
      <c r="I269" s="38" t="s">
        <v>1457</v>
      </c>
      <c r="J269" s="38" t="s">
        <v>1458</v>
      </c>
      <c r="K269" s="38" t="s">
        <v>55</v>
      </c>
      <c r="L269" s="38" t="s">
        <v>1459</v>
      </c>
      <c r="M269" s="38" t="s">
        <v>1460</v>
      </c>
      <c r="N269" s="6" t="s">
        <v>75</v>
      </c>
      <c r="O269" s="6"/>
      <c r="P269" s="6" t="s">
        <v>1461</v>
      </c>
      <c r="Q269" s="38"/>
      <c r="R269" s="38" t="s">
        <v>1462</v>
      </c>
      <c r="S269" s="38"/>
      <c r="T269" s="38"/>
      <c r="U269" s="38"/>
      <c r="V269" s="38"/>
      <c r="W269" s="38"/>
      <c r="X269" s="40" t="s">
        <v>1463</v>
      </c>
      <c r="Y269" s="6" t="s">
        <v>60</v>
      </c>
      <c r="Z269" s="38" t="s">
        <v>61</v>
      </c>
      <c r="AA269" s="38" t="s">
        <v>109</v>
      </c>
      <c r="AB269" s="38"/>
      <c r="AC269" s="6"/>
      <c r="AD269" s="6"/>
      <c r="AE269" s="6" t="s">
        <v>80</v>
      </c>
      <c r="AF269" s="6"/>
    </row>
    <row r="270" spans="1:32" ht="12.75" x14ac:dyDescent="0.2">
      <c r="A270" s="35">
        <v>45535.493521180499</v>
      </c>
      <c r="B270" s="36" t="s">
        <v>142</v>
      </c>
      <c r="C270" s="36" t="s">
        <v>1464</v>
      </c>
      <c r="D270" s="36" t="s">
        <v>245</v>
      </c>
      <c r="E270" s="38" t="s">
        <v>53</v>
      </c>
      <c r="F270" s="38">
        <v>47436764</v>
      </c>
      <c r="G270" s="37">
        <v>38945</v>
      </c>
      <c r="H270" s="38">
        <v>1159460039</v>
      </c>
      <c r="I270" s="38">
        <v>1151832001</v>
      </c>
      <c r="J270" s="38" t="s">
        <v>1465</v>
      </c>
      <c r="K270" s="38" t="s">
        <v>55</v>
      </c>
      <c r="L270" s="38" t="s">
        <v>367</v>
      </c>
      <c r="M270" s="38" t="s">
        <v>1466</v>
      </c>
      <c r="N270" s="6" t="s">
        <v>40</v>
      </c>
      <c r="O270" s="6" t="s">
        <v>140</v>
      </c>
      <c r="P270" s="6">
        <v>219355</v>
      </c>
      <c r="Q270" s="38" t="s">
        <v>1467</v>
      </c>
      <c r="R270" s="38"/>
      <c r="S270" s="38"/>
      <c r="T270" s="38"/>
      <c r="U270" s="38"/>
      <c r="V270" s="38"/>
      <c r="W270" s="38"/>
      <c r="X270" s="40" t="s">
        <v>259</v>
      </c>
      <c r="Y270" s="6" t="s">
        <v>77</v>
      </c>
      <c r="Z270" s="38" t="s">
        <v>61</v>
      </c>
      <c r="AA270" s="38" t="s">
        <v>78</v>
      </c>
      <c r="AB270" s="38">
        <v>45000</v>
      </c>
      <c r="AC270" s="6">
        <v>205642</v>
      </c>
      <c r="AD270" s="6" t="s">
        <v>1169</v>
      </c>
      <c r="AE270" s="6" t="s">
        <v>80</v>
      </c>
      <c r="AF270" s="6"/>
    </row>
    <row r="271" spans="1:32" ht="12.75" x14ac:dyDescent="0.2">
      <c r="A271" s="35">
        <v>45534.730832314803</v>
      </c>
      <c r="B271" s="36" t="s">
        <v>1468</v>
      </c>
      <c r="C271" s="36" t="s">
        <v>1469</v>
      </c>
      <c r="D271" s="36" t="s">
        <v>1470</v>
      </c>
      <c r="E271" s="38" t="s">
        <v>53</v>
      </c>
      <c r="F271" s="38">
        <v>41213730</v>
      </c>
      <c r="G271" s="37">
        <v>35993</v>
      </c>
      <c r="H271" s="38">
        <v>1153082589</v>
      </c>
      <c r="I271" s="38"/>
      <c r="J271" s="38" t="s">
        <v>1471</v>
      </c>
      <c r="K271" s="38" t="s">
        <v>55</v>
      </c>
      <c r="L271" s="38" t="s">
        <v>1472</v>
      </c>
      <c r="M271" s="38"/>
      <c r="N271" s="6">
        <v>420</v>
      </c>
      <c r="O271" s="6">
        <v>89</v>
      </c>
      <c r="P271" s="6">
        <v>52651</v>
      </c>
      <c r="Q271" s="38" t="s">
        <v>1473</v>
      </c>
      <c r="R271" s="38" t="s">
        <v>1474</v>
      </c>
      <c r="S271" s="38"/>
      <c r="T271" s="38"/>
      <c r="U271" s="38"/>
      <c r="V271" s="38"/>
      <c r="W271" s="38"/>
      <c r="X271" s="40"/>
      <c r="Y271" s="6" t="s">
        <v>77</v>
      </c>
      <c r="Z271" s="38" t="s">
        <v>61</v>
      </c>
      <c r="AA271" s="38" t="s">
        <v>78</v>
      </c>
      <c r="AB271" s="38">
        <v>65000</v>
      </c>
      <c r="AC271" s="6">
        <v>205544</v>
      </c>
      <c r="AD271" s="6" t="s">
        <v>792</v>
      </c>
      <c r="AE271" s="6" t="s">
        <v>80</v>
      </c>
      <c r="AF271" s="6" t="s">
        <v>172</v>
      </c>
    </row>
    <row r="272" spans="1:32" ht="12.75" x14ac:dyDescent="0.2">
      <c r="A272" s="35">
        <v>45533.911565312497</v>
      </c>
      <c r="B272" s="36" t="s">
        <v>1475</v>
      </c>
      <c r="C272" s="36" t="s">
        <v>1476</v>
      </c>
      <c r="D272" s="36" t="s">
        <v>245</v>
      </c>
      <c r="E272" s="38" t="s">
        <v>53</v>
      </c>
      <c r="F272" s="38">
        <v>49422694</v>
      </c>
      <c r="G272" s="37">
        <v>40127</v>
      </c>
      <c r="H272" s="38">
        <v>1144293417</v>
      </c>
      <c r="I272" s="38">
        <v>1144293417</v>
      </c>
      <c r="J272" s="38" t="s">
        <v>1477</v>
      </c>
      <c r="K272" s="38" t="s">
        <v>55</v>
      </c>
      <c r="L272" s="38" t="s">
        <v>106</v>
      </c>
      <c r="M272" s="38" t="s">
        <v>47</v>
      </c>
      <c r="N272" s="6" t="s">
        <v>38</v>
      </c>
      <c r="O272" s="6"/>
      <c r="P272" s="6">
        <v>224587</v>
      </c>
      <c r="Q272" s="38"/>
      <c r="R272" s="38" t="s">
        <v>1478</v>
      </c>
      <c r="S272" s="38"/>
      <c r="T272" s="38"/>
      <c r="U272" s="38"/>
      <c r="V272" s="38"/>
      <c r="W272" s="38"/>
      <c r="X272" s="40"/>
      <c r="Y272" s="6" t="s">
        <v>77</v>
      </c>
      <c r="Z272" s="38" t="s">
        <v>61</v>
      </c>
      <c r="AA272" s="38" t="s">
        <v>78</v>
      </c>
      <c r="AB272" s="38">
        <v>45000</v>
      </c>
      <c r="AC272" s="6">
        <v>205095</v>
      </c>
      <c r="AD272" s="6" t="s">
        <v>230</v>
      </c>
      <c r="AE272" s="6" t="s">
        <v>93</v>
      </c>
      <c r="AF272" s="6"/>
    </row>
    <row r="273" spans="1:32" ht="12.75" x14ac:dyDescent="0.2">
      <c r="A273" s="35">
        <v>45533.395712905098</v>
      </c>
      <c r="B273" s="36" t="s">
        <v>1479</v>
      </c>
      <c r="C273" s="36" t="s">
        <v>1480</v>
      </c>
      <c r="D273" s="36" t="s">
        <v>163</v>
      </c>
      <c r="E273" s="38" t="s">
        <v>53</v>
      </c>
      <c r="F273" s="38">
        <v>52951933</v>
      </c>
      <c r="G273" s="37">
        <v>41274</v>
      </c>
      <c r="H273" s="38" t="s">
        <v>1481</v>
      </c>
      <c r="I273" s="38" t="s">
        <v>1482</v>
      </c>
      <c r="J273" s="38" t="s">
        <v>1483</v>
      </c>
      <c r="K273" s="38" t="s">
        <v>66</v>
      </c>
      <c r="L273" s="38" t="s">
        <v>205</v>
      </c>
      <c r="M273" s="38" t="s">
        <v>66</v>
      </c>
      <c r="N273" s="6" t="s">
        <v>35</v>
      </c>
      <c r="O273" s="6"/>
      <c r="P273" s="6" t="s">
        <v>1484</v>
      </c>
      <c r="Q273" s="38"/>
      <c r="R273" s="38"/>
      <c r="S273" s="38"/>
      <c r="T273" s="38"/>
      <c r="U273" s="38"/>
      <c r="V273" s="38"/>
      <c r="W273" s="38"/>
      <c r="X273" s="40" t="s">
        <v>1485</v>
      </c>
      <c r="Y273" s="6" t="s">
        <v>60</v>
      </c>
      <c r="Z273" s="38" t="s">
        <v>61</v>
      </c>
      <c r="AA273" s="38" t="s">
        <v>78</v>
      </c>
      <c r="AB273" s="38">
        <v>50000</v>
      </c>
      <c r="AC273" s="6">
        <v>205072</v>
      </c>
      <c r="AD273" s="6" t="s">
        <v>344</v>
      </c>
      <c r="AE273" s="6" t="s">
        <v>93</v>
      </c>
      <c r="AF273" s="6"/>
    </row>
    <row r="274" spans="1:32" ht="12.75" x14ac:dyDescent="0.2">
      <c r="A274" s="35">
        <v>45530.433219455997</v>
      </c>
      <c r="B274" s="36" t="s">
        <v>1227</v>
      </c>
      <c r="C274" s="36" t="s">
        <v>1486</v>
      </c>
      <c r="D274" s="36" t="s">
        <v>686</v>
      </c>
      <c r="E274" s="38" t="s">
        <v>53</v>
      </c>
      <c r="F274" s="38">
        <v>29557110</v>
      </c>
      <c r="G274" s="37">
        <v>30176</v>
      </c>
      <c r="H274" s="38">
        <v>348715618569</v>
      </c>
      <c r="I274" s="38">
        <v>348715686052</v>
      </c>
      <c r="J274" s="38" t="s">
        <v>1487</v>
      </c>
      <c r="K274" s="38" t="s">
        <v>55</v>
      </c>
      <c r="L274" s="38" t="s">
        <v>761</v>
      </c>
      <c r="M274" s="38" t="s">
        <v>581</v>
      </c>
      <c r="N274" s="6" t="s">
        <v>44</v>
      </c>
      <c r="O274" s="6">
        <v>22</v>
      </c>
      <c r="P274" s="6" t="s">
        <v>1488</v>
      </c>
      <c r="Q274" s="38" t="s">
        <v>1489</v>
      </c>
      <c r="R274" s="38" t="s">
        <v>1490</v>
      </c>
      <c r="S274" s="38" t="s">
        <v>1491</v>
      </c>
      <c r="T274" s="38" t="s">
        <v>1492</v>
      </c>
      <c r="U274" s="38"/>
      <c r="V274" s="38"/>
      <c r="W274" s="38"/>
      <c r="X274" s="40" t="s">
        <v>1493</v>
      </c>
      <c r="Y274" s="6" t="s">
        <v>77</v>
      </c>
      <c r="Z274" s="38" t="s">
        <v>61</v>
      </c>
      <c r="AA274" s="38" t="s">
        <v>517</v>
      </c>
      <c r="AB274" s="38"/>
      <c r="AC274" s="6"/>
      <c r="AD274" s="6"/>
      <c r="AE274" s="6" t="s">
        <v>80</v>
      </c>
      <c r="AF274" s="6"/>
    </row>
    <row r="275" spans="1:32" ht="12.75" x14ac:dyDescent="0.2">
      <c r="A275" s="35">
        <v>45534.962154282402</v>
      </c>
      <c r="B275" s="36" t="s">
        <v>1494</v>
      </c>
      <c r="C275" s="36" t="s">
        <v>1495</v>
      </c>
      <c r="D275" s="36" t="s">
        <v>1496</v>
      </c>
      <c r="E275" s="38" t="s">
        <v>53</v>
      </c>
      <c r="F275" s="38">
        <v>52954005</v>
      </c>
      <c r="G275" s="37">
        <v>41269</v>
      </c>
      <c r="H275" s="38">
        <v>1140488904</v>
      </c>
      <c r="I275" s="38">
        <v>1144246342</v>
      </c>
      <c r="J275" s="38" t="s">
        <v>1497</v>
      </c>
      <c r="K275" s="38" t="s">
        <v>66</v>
      </c>
      <c r="L275" s="38" t="s">
        <v>1498</v>
      </c>
      <c r="M275" s="38" t="s">
        <v>1499</v>
      </c>
      <c r="N275" s="6" t="s">
        <v>35</v>
      </c>
      <c r="O275" s="6"/>
      <c r="P275" s="6">
        <v>3596</v>
      </c>
      <c r="Q275" s="38"/>
      <c r="R275" s="38"/>
      <c r="S275" s="38"/>
      <c r="T275" s="38"/>
      <c r="U275" s="38"/>
      <c r="V275" s="38"/>
      <c r="W275" s="38"/>
      <c r="X275" s="40" t="s">
        <v>1500</v>
      </c>
      <c r="Y275" s="6" t="s">
        <v>60</v>
      </c>
      <c r="Z275" s="38" t="s">
        <v>61</v>
      </c>
      <c r="AA275" s="38" t="s">
        <v>78</v>
      </c>
      <c r="AB275" s="38">
        <v>50000</v>
      </c>
      <c r="AC275" s="6">
        <v>205119</v>
      </c>
      <c r="AD275" s="6" t="s">
        <v>230</v>
      </c>
      <c r="AE275" s="6" t="s">
        <v>93</v>
      </c>
      <c r="AF275" s="6" t="s">
        <v>172</v>
      </c>
    </row>
    <row r="276" spans="1:32" ht="12.75" x14ac:dyDescent="0.2">
      <c r="A276" s="35">
        <v>45536.590611597203</v>
      </c>
      <c r="B276" s="36" t="s">
        <v>1501</v>
      </c>
      <c r="C276" s="36" t="s">
        <v>1502</v>
      </c>
      <c r="D276" s="36" t="s">
        <v>675</v>
      </c>
      <c r="E276" s="38" t="s">
        <v>53</v>
      </c>
      <c r="F276" s="38">
        <v>50511744</v>
      </c>
      <c r="G276" s="37">
        <v>40449</v>
      </c>
      <c r="H276" s="38">
        <v>1156388263</v>
      </c>
      <c r="I276" s="38">
        <v>1166031922</v>
      </c>
      <c r="J276" s="38" t="s">
        <v>1503</v>
      </c>
      <c r="K276" s="38" t="s">
        <v>66</v>
      </c>
      <c r="L276" s="38" t="s">
        <v>1504</v>
      </c>
      <c r="M276" s="38" t="s">
        <v>151</v>
      </c>
      <c r="N276" s="6" t="s">
        <v>35</v>
      </c>
      <c r="O276" s="6"/>
      <c r="P276" s="6">
        <v>3729</v>
      </c>
      <c r="Q276" s="38" t="s">
        <v>1505</v>
      </c>
      <c r="R276" s="38"/>
      <c r="S276" s="38"/>
      <c r="T276" s="38"/>
      <c r="U276" s="38"/>
      <c r="V276" s="38"/>
      <c r="W276" s="38"/>
      <c r="X276" s="40" t="s">
        <v>107</v>
      </c>
      <c r="Y276" s="6" t="s">
        <v>60</v>
      </c>
      <c r="Z276" s="38" t="s">
        <v>61</v>
      </c>
      <c r="AA276" s="38" t="s">
        <v>109</v>
      </c>
      <c r="AB276" s="38"/>
      <c r="AC276" s="6"/>
      <c r="AD276" s="6"/>
      <c r="AE276" s="6" t="s">
        <v>93</v>
      </c>
      <c r="AF276" s="6"/>
    </row>
    <row r="277" spans="1:32" ht="12.75" x14ac:dyDescent="0.2">
      <c r="A277" s="35">
        <v>45532.442882661999</v>
      </c>
      <c r="B277" s="36" t="s">
        <v>1506</v>
      </c>
      <c r="C277" s="36" t="s">
        <v>1507</v>
      </c>
      <c r="D277" s="36" t="s">
        <v>52</v>
      </c>
      <c r="E277" s="38" t="s">
        <v>53</v>
      </c>
      <c r="F277" s="38">
        <v>53084239</v>
      </c>
      <c r="G277" s="37">
        <v>41314</v>
      </c>
      <c r="H277" s="38">
        <v>1151232356</v>
      </c>
      <c r="I277" s="38">
        <v>1151232356</v>
      </c>
      <c r="J277" s="38" t="s">
        <v>1508</v>
      </c>
      <c r="K277" s="38" t="s">
        <v>55</v>
      </c>
      <c r="L277" s="38" t="s">
        <v>106</v>
      </c>
      <c r="M277" s="38"/>
      <c r="N277" s="6" t="s">
        <v>35</v>
      </c>
      <c r="O277" s="6"/>
      <c r="P277" s="6" t="s">
        <v>1509</v>
      </c>
      <c r="Q277" s="38" t="s">
        <v>1510</v>
      </c>
      <c r="R277" s="38"/>
      <c r="S277" s="38"/>
      <c r="T277" s="38"/>
      <c r="U277" s="38"/>
      <c r="V277" s="38"/>
      <c r="W277" s="38"/>
      <c r="X277" s="40" t="s">
        <v>1511</v>
      </c>
      <c r="Y277" s="6" t="s">
        <v>60</v>
      </c>
      <c r="Z277" s="38" t="s">
        <v>61</v>
      </c>
      <c r="AA277" s="38" t="s">
        <v>78</v>
      </c>
      <c r="AB277" s="38">
        <v>50000</v>
      </c>
      <c r="AC277" s="6">
        <v>205066</v>
      </c>
      <c r="AD277" s="6" t="s">
        <v>154</v>
      </c>
      <c r="AE277" s="6" t="s">
        <v>93</v>
      </c>
      <c r="AF277" s="6"/>
    </row>
    <row r="278" spans="1:32" ht="12.75" x14ac:dyDescent="0.2">
      <c r="A278" s="35">
        <v>45534.527333819402</v>
      </c>
      <c r="B278" s="36" t="s">
        <v>1512</v>
      </c>
      <c r="C278" s="36" t="s">
        <v>1513</v>
      </c>
      <c r="D278" s="36" t="s">
        <v>163</v>
      </c>
      <c r="E278" s="38" t="s">
        <v>53</v>
      </c>
      <c r="F278" s="38">
        <v>51267409</v>
      </c>
      <c r="G278" s="37">
        <v>40705</v>
      </c>
      <c r="H278" s="38">
        <v>1544705414</v>
      </c>
      <c r="I278" s="38">
        <v>1535118500</v>
      </c>
      <c r="J278" s="38" t="s">
        <v>1514</v>
      </c>
      <c r="K278" s="38" t="s">
        <v>55</v>
      </c>
      <c r="L278" s="38" t="s">
        <v>367</v>
      </c>
      <c r="M278" s="38" t="s">
        <v>151</v>
      </c>
      <c r="N278" s="6" t="s">
        <v>35</v>
      </c>
      <c r="O278" s="6"/>
      <c r="P278" s="6">
        <v>3969</v>
      </c>
      <c r="Q278" s="38" t="s">
        <v>1515</v>
      </c>
      <c r="R278" s="38"/>
      <c r="S278" s="38"/>
      <c r="T278" s="38"/>
      <c r="U278" s="38"/>
      <c r="V278" s="38"/>
      <c r="W278" s="38"/>
      <c r="X278" s="40" t="s">
        <v>1516</v>
      </c>
      <c r="Y278" s="6" t="s">
        <v>77</v>
      </c>
      <c r="Z278" s="38" t="s">
        <v>61</v>
      </c>
      <c r="AA278" s="38" t="s">
        <v>78</v>
      </c>
      <c r="AB278" s="38">
        <v>50000</v>
      </c>
      <c r="AC278" s="6">
        <v>205097</v>
      </c>
      <c r="AD278" s="6" t="s">
        <v>230</v>
      </c>
      <c r="AE278" s="6" t="s">
        <v>93</v>
      </c>
      <c r="AF278" s="6" t="s">
        <v>172</v>
      </c>
    </row>
    <row r="279" spans="1:32" ht="12.75" x14ac:dyDescent="0.2">
      <c r="A279" s="35">
        <v>45532.548318101799</v>
      </c>
      <c r="B279" s="36" t="s">
        <v>327</v>
      </c>
      <c r="C279" s="36" t="s">
        <v>1517</v>
      </c>
      <c r="D279" s="36" t="s">
        <v>163</v>
      </c>
      <c r="E279" s="38" t="s">
        <v>53</v>
      </c>
      <c r="F279" s="38">
        <v>43030710</v>
      </c>
      <c r="G279" s="37">
        <v>36837</v>
      </c>
      <c r="H279" s="38">
        <v>1138700673</v>
      </c>
      <c r="I279" s="38"/>
      <c r="J279" s="38" t="s">
        <v>1518</v>
      </c>
      <c r="K279" s="38" t="s">
        <v>55</v>
      </c>
      <c r="L279" s="38" t="s">
        <v>106</v>
      </c>
      <c r="M279" s="38"/>
      <c r="N279" s="6" t="s">
        <v>39</v>
      </c>
      <c r="O279" s="6"/>
      <c r="P279" s="6">
        <v>178188</v>
      </c>
      <c r="Q279" s="38"/>
      <c r="R279" s="38"/>
      <c r="S279" s="38"/>
      <c r="T279" s="38"/>
      <c r="U279" s="38"/>
      <c r="V279" s="38"/>
      <c r="W279" s="38"/>
      <c r="X279" s="40"/>
      <c r="Y279" s="6" t="s">
        <v>77</v>
      </c>
      <c r="Z279" s="38" t="s">
        <v>61</v>
      </c>
      <c r="AA279" s="38" t="s">
        <v>78</v>
      </c>
      <c r="AB279" s="38">
        <v>45000</v>
      </c>
      <c r="AC279" s="6">
        <v>205068</v>
      </c>
      <c r="AD279" s="6" t="s">
        <v>154</v>
      </c>
      <c r="AE279" s="6" t="s">
        <v>80</v>
      </c>
      <c r="AF279" s="6"/>
    </row>
    <row r="280" spans="1:32" ht="12.75" x14ac:dyDescent="0.2">
      <c r="A280" s="35">
        <v>45536.679261041601</v>
      </c>
      <c r="B280" s="36" t="s">
        <v>1519</v>
      </c>
      <c r="C280" s="36" t="s">
        <v>1520</v>
      </c>
      <c r="D280" s="36" t="s">
        <v>1521</v>
      </c>
      <c r="E280" s="38" t="s">
        <v>53</v>
      </c>
      <c r="F280" s="38">
        <v>50977925</v>
      </c>
      <c r="G280" s="37">
        <v>40654</v>
      </c>
      <c r="H280" s="38">
        <v>2213645199</v>
      </c>
      <c r="I280" s="38">
        <v>2215577978</v>
      </c>
      <c r="J280" s="38" t="s">
        <v>1522</v>
      </c>
      <c r="K280" s="38" t="s">
        <v>55</v>
      </c>
      <c r="L280" s="38" t="s">
        <v>225</v>
      </c>
      <c r="M280" s="38" t="s">
        <v>151</v>
      </c>
      <c r="N280" s="6" t="s">
        <v>35</v>
      </c>
      <c r="O280" s="6"/>
      <c r="P280" s="6">
        <v>3121</v>
      </c>
      <c r="Q280" s="38"/>
      <c r="R280" s="38" t="s">
        <v>1523</v>
      </c>
      <c r="S280" s="38"/>
      <c r="T280" s="38"/>
      <c r="U280" s="38"/>
      <c r="V280" s="38"/>
      <c r="W280" s="38"/>
      <c r="X280" s="40"/>
      <c r="Y280" s="6" t="s">
        <v>60</v>
      </c>
      <c r="Z280" s="38" t="s">
        <v>61</v>
      </c>
      <c r="AA280" s="38" t="s">
        <v>78</v>
      </c>
      <c r="AB280" s="38">
        <v>50000</v>
      </c>
      <c r="AC280" s="6">
        <v>205439</v>
      </c>
      <c r="AD280" s="6" t="s">
        <v>79</v>
      </c>
      <c r="AE280" s="6" t="s">
        <v>93</v>
      </c>
      <c r="AF280" s="6"/>
    </row>
    <row r="281" spans="1:32" ht="12.75" x14ac:dyDescent="0.2">
      <c r="A281" s="35">
        <v>45537.900695960598</v>
      </c>
      <c r="B281" s="36" t="s">
        <v>1524</v>
      </c>
      <c r="C281" s="36" t="s">
        <v>1525</v>
      </c>
      <c r="D281" s="36" t="s">
        <v>525</v>
      </c>
      <c r="E281" s="38" t="s">
        <v>526</v>
      </c>
      <c r="F281" s="38">
        <v>58083082</v>
      </c>
      <c r="G281" s="37">
        <v>40018</v>
      </c>
      <c r="H281" s="38" t="s">
        <v>1526</v>
      </c>
      <c r="I281" s="38" t="s">
        <v>1526</v>
      </c>
      <c r="J281" s="38" t="s">
        <v>1527</v>
      </c>
      <c r="K281" s="38" t="s">
        <v>66</v>
      </c>
      <c r="L281" s="38" t="s">
        <v>529</v>
      </c>
      <c r="M281" s="38" t="s">
        <v>151</v>
      </c>
      <c r="N281" s="6" t="s">
        <v>36</v>
      </c>
      <c r="O281" s="6"/>
      <c r="P281" s="6" t="s">
        <v>529</v>
      </c>
      <c r="Q281" s="38"/>
      <c r="R281" s="38"/>
      <c r="S281" s="38"/>
      <c r="T281" s="38"/>
      <c r="U281" s="38"/>
      <c r="V281" s="38"/>
      <c r="W281" s="38"/>
      <c r="X281" s="40"/>
      <c r="Y281" s="6" t="s">
        <v>60</v>
      </c>
      <c r="Z281" s="38" t="s">
        <v>61</v>
      </c>
      <c r="AA281" s="38" t="s">
        <v>78</v>
      </c>
      <c r="AB281" s="38">
        <v>42500</v>
      </c>
      <c r="AC281" s="6">
        <v>205391</v>
      </c>
      <c r="AD281" s="6" t="s">
        <v>208</v>
      </c>
      <c r="AE281" s="6" t="s">
        <v>109</v>
      </c>
      <c r="AF281" s="6" t="s">
        <v>172</v>
      </c>
    </row>
    <row r="282" spans="1:32" ht="12.75" x14ac:dyDescent="0.2">
      <c r="A282" s="35">
        <v>45533.795446608798</v>
      </c>
      <c r="B282" s="36" t="s">
        <v>654</v>
      </c>
      <c r="C282" s="36" t="s">
        <v>1528</v>
      </c>
      <c r="D282" s="36" t="s">
        <v>83</v>
      </c>
      <c r="E282" s="38" t="s">
        <v>53</v>
      </c>
      <c r="F282" s="38">
        <v>53285019</v>
      </c>
      <c r="G282" s="37">
        <v>41412</v>
      </c>
      <c r="H282" s="38">
        <v>1133688160</v>
      </c>
      <c r="I282" s="38">
        <v>1160151345</v>
      </c>
      <c r="J282" s="38" t="s">
        <v>1529</v>
      </c>
      <c r="K282" s="38" t="s">
        <v>55</v>
      </c>
      <c r="L282" s="38" t="s">
        <v>254</v>
      </c>
      <c r="M282" s="38" t="s">
        <v>1530</v>
      </c>
      <c r="N282" s="6" t="s">
        <v>35</v>
      </c>
      <c r="O282" s="6"/>
      <c r="P282" s="6">
        <v>3022</v>
      </c>
      <c r="Q282" s="38"/>
      <c r="R282" s="38"/>
      <c r="S282" s="38"/>
      <c r="T282" s="38"/>
      <c r="U282" s="38"/>
      <c r="V282" s="38"/>
      <c r="W282" s="38"/>
      <c r="X282" s="40" t="s">
        <v>1531</v>
      </c>
      <c r="Y282" s="6" t="s">
        <v>60</v>
      </c>
      <c r="Z282" s="38" t="s">
        <v>61</v>
      </c>
      <c r="AA282" s="38" t="s">
        <v>78</v>
      </c>
      <c r="AB282" s="38">
        <v>50000</v>
      </c>
      <c r="AC282" s="6">
        <v>205084</v>
      </c>
      <c r="AD282" s="6" t="s">
        <v>344</v>
      </c>
      <c r="AE282" s="6" t="s">
        <v>93</v>
      </c>
      <c r="AF282" s="6" t="s">
        <v>172</v>
      </c>
    </row>
    <row r="283" spans="1:32" ht="12.75" x14ac:dyDescent="0.2">
      <c r="A283" s="35">
        <v>45528.444315590197</v>
      </c>
      <c r="B283" s="36" t="s">
        <v>1532</v>
      </c>
      <c r="C283" s="36" t="s">
        <v>1533</v>
      </c>
      <c r="D283" s="36" t="s">
        <v>52</v>
      </c>
      <c r="E283" s="38" t="s">
        <v>53</v>
      </c>
      <c r="F283" s="38">
        <v>22920734</v>
      </c>
      <c r="G283" s="37">
        <v>26614</v>
      </c>
      <c r="H283" s="38">
        <v>2984539480</v>
      </c>
      <c r="I283" s="38">
        <v>2984657777</v>
      </c>
      <c r="J283" s="38" t="s">
        <v>1534</v>
      </c>
      <c r="K283" s="38" t="s">
        <v>55</v>
      </c>
      <c r="L283" s="38" t="s">
        <v>106</v>
      </c>
      <c r="M283" s="38" t="s">
        <v>581</v>
      </c>
      <c r="N283" s="6" t="s">
        <v>44</v>
      </c>
      <c r="O283" s="6">
        <v>29</v>
      </c>
      <c r="P283" s="6">
        <v>1433</v>
      </c>
      <c r="Q283" s="38" t="s">
        <v>1535</v>
      </c>
      <c r="R283" s="38" t="s">
        <v>1536</v>
      </c>
      <c r="S283" s="38" t="s">
        <v>1537</v>
      </c>
      <c r="T283" s="38" t="s">
        <v>1538</v>
      </c>
      <c r="U283" s="38" t="s">
        <v>1539</v>
      </c>
      <c r="V283" s="38"/>
      <c r="W283" s="38"/>
      <c r="X283" s="40" t="s">
        <v>1540</v>
      </c>
      <c r="Y283" s="6" t="s">
        <v>77</v>
      </c>
      <c r="Z283" s="38" t="s">
        <v>61</v>
      </c>
      <c r="AA283" s="38" t="s">
        <v>78</v>
      </c>
      <c r="AB283" s="38">
        <v>80000</v>
      </c>
      <c r="AC283" s="6">
        <v>205050</v>
      </c>
      <c r="AD283" s="6" t="s">
        <v>700</v>
      </c>
      <c r="AE283" s="6" t="s">
        <v>80</v>
      </c>
      <c r="AF283" s="6"/>
    </row>
    <row r="284" spans="1:32" ht="12.75" x14ac:dyDescent="0.2">
      <c r="A284" s="35">
        <v>45538.752400867997</v>
      </c>
      <c r="B284" s="36" t="s">
        <v>1541</v>
      </c>
      <c r="C284" s="36" t="s">
        <v>1542</v>
      </c>
      <c r="D284" s="36" t="s">
        <v>1543</v>
      </c>
      <c r="E284" s="38" t="s">
        <v>53</v>
      </c>
      <c r="F284" s="38">
        <v>17200545</v>
      </c>
      <c r="G284" s="37">
        <v>23516</v>
      </c>
      <c r="H284" s="38">
        <v>1130863230</v>
      </c>
      <c r="I284" s="38">
        <v>1145639000</v>
      </c>
      <c r="J284" s="38" t="s">
        <v>1544</v>
      </c>
      <c r="K284" s="38" t="s">
        <v>55</v>
      </c>
      <c r="L284" s="38" t="s">
        <v>1545</v>
      </c>
      <c r="M284" s="38" t="s">
        <v>47</v>
      </c>
      <c r="N284" s="6" t="s">
        <v>39</v>
      </c>
      <c r="O284" s="6"/>
      <c r="P284" s="6">
        <v>220571</v>
      </c>
      <c r="Q284" s="38" t="s">
        <v>1546</v>
      </c>
      <c r="R284" s="38"/>
      <c r="S284" s="38"/>
      <c r="T284" s="38"/>
      <c r="U284" s="38"/>
      <c r="V284" s="38"/>
      <c r="W284" s="38"/>
      <c r="X284" s="40" t="s">
        <v>672</v>
      </c>
      <c r="Y284" s="6" t="s">
        <v>60</v>
      </c>
      <c r="Z284" s="38" t="s">
        <v>61</v>
      </c>
      <c r="AA284" s="38" t="s">
        <v>78</v>
      </c>
      <c r="AB284" s="38">
        <v>45000</v>
      </c>
      <c r="AC284" s="6"/>
      <c r="AD284" s="6" t="s">
        <v>85</v>
      </c>
      <c r="AE284" s="6" t="s">
        <v>80</v>
      </c>
      <c r="AF284" s="6"/>
    </row>
    <row r="285" spans="1:32" ht="12.75" x14ac:dyDescent="0.2">
      <c r="A285" s="35">
        <v>45535.613961122603</v>
      </c>
      <c r="B285" s="36" t="s">
        <v>766</v>
      </c>
      <c r="C285" s="36" t="s">
        <v>1547</v>
      </c>
      <c r="D285" s="36" t="s">
        <v>1548</v>
      </c>
      <c r="E285" s="38" t="s">
        <v>53</v>
      </c>
      <c r="F285" s="38">
        <v>50487891</v>
      </c>
      <c r="G285" s="37">
        <v>40500</v>
      </c>
      <c r="H285" s="38">
        <v>3487509311</v>
      </c>
      <c r="I285" s="38">
        <v>3497622019</v>
      </c>
      <c r="J285" s="38" t="s">
        <v>1549</v>
      </c>
      <c r="K285" s="38" t="s">
        <v>66</v>
      </c>
      <c r="L285" s="38" t="s">
        <v>380</v>
      </c>
      <c r="M285" s="38" t="s">
        <v>189</v>
      </c>
      <c r="N285" s="6" t="s">
        <v>36</v>
      </c>
      <c r="O285" s="6"/>
      <c r="P285" s="6">
        <v>3826</v>
      </c>
      <c r="Q285" s="38"/>
      <c r="R285" s="38"/>
      <c r="S285" s="38"/>
      <c r="T285" s="38"/>
      <c r="U285" s="38"/>
      <c r="V285" s="38"/>
      <c r="W285" s="38"/>
      <c r="X285" s="40" t="s">
        <v>107</v>
      </c>
      <c r="Y285" s="6" t="s">
        <v>60</v>
      </c>
      <c r="Z285" s="38" t="s">
        <v>61</v>
      </c>
      <c r="AA285" s="38" t="s">
        <v>78</v>
      </c>
      <c r="AB285" s="38">
        <v>50000</v>
      </c>
      <c r="AC285" s="6">
        <v>205165</v>
      </c>
      <c r="AD285" s="6" t="s">
        <v>160</v>
      </c>
      <c r="AE285" s="6" t="s">
        <v>93</v>
      </c>
      <c r="AF285" s="6"/>
    </row>
    <row r="286" spans="1:32" ht="12.75" x14ac:dyDescent="0.2">
      <c r="A286" s="35">
        <v>45535.572622002299</v>
      </c>
      <c r="B286" s="36" t="s">
        <v>1550</v>
      </c>
      <c r="C286" s="36" t="s">
        <v>1551</v>
      </c>
      <c r="D286" s="36" t="s">
        <v>163</v>
      </c>
      <c r="E286" s="38" t="s">
        <v>53</v>
      </c>
      <c r="F286" s="38">
        <v>50032653</v>
      </c>
      <c r="G286" s="37">
        <v>40254</v>
      </c>
      <c r="H286" s="38">
        <v>1154662255</v>
      </c>
      <c r="I286" s="38">
        <v>1160374897</v>
      </c>
      <c r="J286" s="38" t="s">
        <v>1552</v>
      </c>
      <c r="K286" s="38" t="s">
        <v>55</v>
      </c>
      <c r="L286" s="38" t="s">
        <v>234</v>
      </c>
      <c r="M286" s="38" t="s">
        <v>151</v>
      </c>
      <c r="N286" s="6" t="s">
        <v>36</v>
      </c>
      <c r="O286" s="6"/>
      <c r="P286" s="6">
        <v>3539</v>
      </c>
      <c r="Q286" s="38" t="s">
        <v>1553</v>
      </c>
      <c r="R286" s="38" t="s">
        <v>1554</v>
      </c>
      <c r="S286" s="38"/>
      <c r="T286" s="38"/>
      <c r="U286" s="38"/>
      <c r="V286" s="38"/>
      <c r="W286" s="38"/>
      <c r="X286" s="40">
        <v>377448</v>
      </c>
      <c r="Y286" s="6" t="s">
        <v>77</v>
      </c>
      <c r="Z286" s="38" t="s">
        <v>61</v>
      </c>
      <c r="AA286" s="38" t="s">
        <v>184</v>
      </c>
      <c r="AB286" s="38"/>
      <c r="AC286" s="6"/>
      <c r="AD286" s="6"/>
      <c r="AE286" s="6" t="s">
        <v>80</v>
      </c>
      <c r="AF286" s="6"/>
    </row>
    <row r="287" spans="1:32" ht="12.75" x14ac:dyDescent="0.2">
      <c r="A287" s="35">
        <v>45535.5762434606</v>
      </c>
      <c r="B287" s="36" t="s">
        <v>1550</v>
      </c>
      <c r="C287" s="36" t="s">
        <v>1551</v>
      </c>
      <c r="D287" s="36" t="s">
        <v>144</v>
      </c>
      <c r="E287" s="38" t="s">
        <v>53</v>
      </c>
      <c r="F287" s="38">
        <v>50032653</v>
      </c>
      <c r="G287" s="37">
        <v>40254</v>
      </c>
      <c r="H287" s="38">
        <v>1154662255</v>
      </c>
      <c r="I287" s="38">
        <v>1160374897</v>
      </c>
      <c r="J287" s="38" t="s">
        <v>1552</v>
      </c>
      <c r="K287" s="38" t="s">
        <v>55</v>
      </c>
      <c r="L287" s="38" t="s">
        <v>234</v>
      </c>
      <c r="M287" s="38" t="s">
        <v>151</v>
      </c>
      <c r="N287" s="6" t="s">
        <v>36</v>
      </c>
      <c r="O287" s="6"/>
      <c r="P287" s="6">
        <v>3539</v>
      </c>
      <c r="Q287" s="38" t="s">
        <v>1553</v>
      </c>
      <c r="R287" s="38" t="s">
        <v>1554</v>
      </c>
      <c r="S287" s="38"/>
      <c r="T287" s="38"/>
      <c r="U287" s="38"/>
      <c r="V287" s="38"/>
      <c r="W287" s="38"/>
      <c r="X287" s="40"/>
      <c r="Y287" s="6" t="s">
        <v>77</v>
      </c>
      <c r="Z287" s="38" t="s">
        <v>61</v>
      </c>
      <c r="AA287" s="38" t="s">
        <v>109</v>
      </c>
      <c r="AB287" s="38"/>
      <c r="AC287" s="6"/>
      <c r="AD287" s="6"/>
      <c r="AE287" s="6" t="s">
        <v>93</v>
      </c>
      <c r="AF287" s="6" t="s">
        <v>172</v>
      </c>
    </row>
    <row r="288" spans="1:32" ht="12.75" x14ac:dyDescent="0.2">
      <c r="A288" s="35">
        <v>45534.826505914301</v>
      </c>
      <c r="B288" s="36" t="s">
        <v>1217</v>
      </c>
      <c r="C288" s="36" t="s">
        <v>1555</v>
      </c>
      <c r="D288" s="36" t="s">
        <v>223</v>
      </c>
      <c r="E288" s="38" t="s">
        <v>53</v>
      </c>
      <c r="F288" s="38">
        <v>50098931</v>
      </c>
      <c r="G288" s="37">
        <v>40221</v>
      </c>
      <c r="H288" s="38">
        <v>2215584734</v>
      </c>
      <c r="I288" s="38">
        <v>2215584734</v>
      </c>
      <c r="J288" s="38" t="s">
        <v>1556</v>
      </c>
      <c r="K288" s="38" t="s">
        <v>55</v>
      </c>
      <c r="L288" s="38" t="s">
        <v>225</v>
      </c>
      <c r="M288" s="38" t="s">
        <v>151</v>
      </c>
      <c r="N288" s="6" t="s">
        <v>36</v>
      </c>
      <c r="O288" s="6"/>
      <c r="P288" s="6">
        <v>3591</v>
      </c>
      <c r="Q288" s="38"/>
      <c r="R288" s="38"/>
      <c r="S288" s="38"/>
      <c r="T288" s="38"/>
      <c r="U288" s="38"/>
      <c r="V288" s="38"/>
      <c r="W288" s="38"/>
      <c r="X288" s="40" t="s">
        <v>1557</v>
      </c>
      <c r="Y288" s="6" t="s">
        <v>60</v>
      </c>
      <c r="Z288" s="38" t="s">
        <v>61</v>
      </c>
      <c r="AA288" s="38" t="s">
        <v>78</v>
      </c>
      <c r="AB288" s="38">
        <v>50000</v>
      </c>
      <c r="AC288" s="6">
        <v>205162</v>
      </c>
      <c r="AD288" s="6" t="s">
        <v>1558</v>
      </c>
      <c r="AE288" s="6" t="s">
        <v>93</v>
      </c>
      <c r="AF288" s="6"/>
    </row>
    <row r="289" spans="1:32" ht="12.75" x14ac:dyDescent="0.2">
      <c r="A289" s="35">
        <v>45525.709914513798</v>
      </c>
      <c r="B289" s="36" t="s">
        <v>1559</v>
      </c>
      <c r="C289" s="36" t="s">
        <v>1560</v>
      </c>
      <c r="D289" s="36" t="s">
        <v>1561</v>
      </c>
      <c r="E289" s="38" t="s">
        <v>53</v>
      </c>
      <c r="F289" s="38">
        <v>24914586</v>
      </c>
      <c r="G289" s="37">
        <v>27727</v>
      </c>
      <c r="H289" s="38" t="s">
        <v>1562</v>
      </c>
      <c r="I289" s="38" t="s">
        <v>1563</v>
      </c>
      <c r="J289" s="38" t="s">
        <v>1564</v>
      </c>
      <c r="K289" s="38" t="s">
        <v>55</v>
      </c>
      <c r="L289" s="38" t="s">
        <v>165</v>
      </c>
      <c r="M289" s="38" t="s">
        <v>137</v>
      </c>
      <c r="N289" s="6" t="s">
        <v>128</v>
      </c>
      <c r="O289" s="6"/>
      <c r="P289" s="6">
        <v>2022</v>
      </c>
      <c r="Q289" s="38" t="s">
        <v>1565</v>
      </c>
      <c r="R289" s="38" t="s">
        <v>1566</v>
      </c>
      <c r="S289" s="38"/>
      <c r="T289" s="38"/>
      <c r="U289" s="38"/>
      <c r="V289" s="38"/>
      <c r="W289" s="38"/>
      <c r="X289" s="40" t="s">
        <v>1567</v>
      </c>
      <c r="Y289" s="6" t="s">
        <v>77</v>
      </c>
      <c r="Z289" s="38" t="s">
        <v>61</v>
      </c>
      <c r="AA289" s="38" t="s">
        <v>78</v>
      </c>
      <c r="AB289" s="38">
        <v>60000</v>
      </c>
      <c r="AC289" s="6">
        <v>205024</v>
      </c>
      <c r="AD289" s="6" t="s">
        <v>131</v>
      </c>
      <c r="AE289" s="6" t="s">
        <v>80</v>
      </c>
      <c r="AF289" s="6" t="s">
        <v>60</v>
      </c>
    </row>
    <row r="290" spans="1:32" ht="12.75" x14ac:dyDescent="0.2">
      <c r="A290" s="35">
        <v>45540.618782719903</v>
      </c>
      <c r="B290" s="36" t="s">
        <v>431</v>
      </c>
      <c r="C290" s="36" t="s">
        <v>1568</v>
      </c>
      <c r="D290" s="36" t="s">
        <v>1004</v>
      </c>
      <c r="E290" s="38" t="s">
        <v>53</v>
      </c>
      <c r="F290" s="38">
        <v>23374203</v>
      </c>
      <c r="G290" s="37">
        <v>26786</v>
      </c>
      <c r="H290" s="38">
        <v>1557131286</v>
      </c>
      <c r="I290" s="38">
        <v>1563668146</v>
      </c>
      <c r="J290" s="38" t="s">
        <v>1569</v>
      </c>
      <c r="K290" s="38" t="s">
        <v>55</v>
      </c>
      <c r="L290" s="38" t="s">
        <v>56</v>
      </c>
      <c r="M290" s="38" t="s">
        <v>47</v>
      </c>
      <c r="N290" s="6" t="s">
        <v>40</v>
      </c>
      <c r="O290" s="6"/>
      <c r="P290" s="6">
        <v>211981</v>
      </c>
      <c r="Q290" s="38"/>
      <c r="R290" s="38"/>
      <c r="S290" s="38"/>
      <c r="T290" s="38"/>
      <c r="U290" s="38"/>
      <c r="V290" s="38"/>
      <c r="W290" s="38"/>
      <c r="X290" s="40"/>
      <c r="Y290" s="6" t="s">
        <v>60</v>
      </c>
      <c r="Z290" s="38" t="s">
        <v>61</v>
      </c>
      <c r="AA290" s="38" t="s">
        <v>78</v>
      </c>
      <c r="AB290" s="38">
        <v>45000</v>
      </c>
      <c r="AC290" s="6"/>
      <c r="AD290" s="6" t="s">
        <v>85</v>
      </c>
      <c r="AE290" s="6" t="s">
        <v>80</v>
      </c>
      <c r="AF290" s="6"/>
    </row>
    <row r="291" spans="1:32" ht="12.75" x14ac:dyDescent="0.2">
      <c r="A291" s="35">
        <v>45536.905921967496</v>
      </c>
      <c r="B291" s="36" t="s">
        <v>1570</v>
      </c>
      <c r="C291" s="36" t="s">
        <v>1571</v>
      </c>
      <c r="D291" s="36" t="s">
        <v>597</v>
      </c>
      <c r="E291" s="38" t="s">
        <v>53</v>
      </c>
      <c r="F291" s="38">
        <v>17962134</v>
      </c>
      <c r="G291" s="37">
        <v>24104</v>
      </c>
      <c r="H291" s="38">
        <v>1135720818</v>
      </c>
      <c r="I291" s="38">
        <v>1150041298</v>
      </c>
      <c r="J291" s="38" t="s">
        <v>1572</v>
      </c>
      <c r="K291" s="38" t="s">
        <v>55</v>
      </c>
      <c r="L291" s="38" t="s">
        <v>1573</v>
      </c>
      <c r="M291" s="38" t="s">
        <v>137</v>
      </c>
      <c r="N291" s="6" t="s">
        <v>415</v>
      </c>
      <c r="O291" s="6"/>
      <c r="P291" s="6" t="s">
        <v>1574</v>
      </c>
      <c r="Q291" s="38" t="s">
        <v>1575</v>
      </c>
      <c r="R291" s="38" t="s">
        <v>1576</v>
      </c>
      <c r="S291" s="38"/>
      <c r="T291" s="38"/>
      <c r="U291" s="38"/>
      <c r="V291" s="38"/>
      <c r="W291" s="38"/>
      <c r="X291" s="40"/>
      <c r="Y291" s="6" t="s">
        <v>77</v>
      </c>
      <c r="Z291" s="38" t="s">
        <v>61</v>
      </c>
      <c r="AA291" s="38" t="s">
        <v>78</v>
      </c>
      <c r="AB291" s="38">
        <v>60000</v>
      </c>
      <c r="AC291" s="6">
        <v>205392</v>
      </c>
      <c r="AD291" s="6" t="s">
        <v>208</v>
      </c>
      <c r="AE291" s="6" t="s">
        <v>80</v>
      </c>
      <c r="AF291" s="6"/>
    </row>
    <row r="292" spans="1:32" ht="12.75" x14ac:dyDescent="0.2">
      <c r="A292" s="35">
        <v>45534.746516481398</v>
      </c>
      <c r="B292" s="36" t="s">
        <v>1577</v>
      </c>
      <c r="C292" s="36" t="s">
        <v>1578</v>
      </c>
      <c r="D292" s="36" t="s">
        <v>1579</v>
      </c>
      <c r="E292" s="38" t="s">
        <v>53</v>
      </c>
      <c r="F292" s="38">
        <v>17543579</v>
      </c>
      <c r="G292" s="37">
        <v>23995</v>
      </c>
      <c r="H292" s="38">
        <v>1150615721</v>
      </c>
      <c r="I292" s="38">
        <v>1163606183</v>
      </c>
      <c r="J292" s="38" t="s">
        <v>1580</v>
      </c>
      <c r="K292" s="38" t="s">
        <v>55</v>
      </c>
      <c r="L292" s="38" t="s">
        <v>1581</v>
      </c>
      <c r="M292" s="38" t="s">
        <v>1582</v>
      </c>
      <c r="N292" s="6" t="s">
        <v>75</v>
      </c>
      <c r="O292" s="6"/>
      <c r="P292" s="6">
        <v>30635</v>
      </c>
      <c r="Q292" s="38" t="s">
        <v>1583</v>
      </c>
      <c r="R292" s="38" t="s">
        <v>1584</v>
      </c>
      <c r="S292" s="38"/>
      <c r="T292" s="38"/>
      <c r="U292" s="38"/>
      <c r="V292" s="38"/>
      <c r="W292" s="38"/>
      <c r="X292" s="40" t="s">
        <v>1585</v>
      </c>
      <c r="Y292" s="6" t="s">
        <v>77</v>
      </c>
      <c r="Z292" s="38" t="s">
        <v>61</v>
      </c>
      <c r="AA292" s="38" t="s">
        <v>78</v>
      </c>
      <c r="AB292" s="38">
        <v>60000</v>
      </c>
      <c r="AC292" s="6">
        <v>205127</v>
      </c>
      <c r="AD292" s="6" t="s">
        <v>230</v>
      </c>
      <c r="AE292" s="6" t="s">
        <v>80</v>
      </c>
      <c r="AF292" s="6"/>
    </row>
    <row r="293" spans="1:32" ht="12.75" x14ac:dyDescent="0.2">
      <c r="A293" s="35">
        <v>45534.561001736103</v>
      </c>
      <c r="B293" s="36" t="s">
        <v>1586</v>
      </c>
      <c r="C293" s="36" t="s">
        <v>1587</v>
      </c>
      <c r="D293" s="36" t="s">
        <v>52</v>
      </c>
      <c r="E293" s="38" t="s">
        <v>53</v>
      </c>
      <c r="F293" s="38">
        <v>53087006</v>
      </c>
      <c r="G293" s="37">
        <v>41308</v>
      </c>
      <c r="H293" s="38">
        <v>1144915661</v>
      </c>
      <c r="I293" s="38">
        <v>1144915661</v>
      </c>
      <c r="J293" s="38" t="s">
        <v>1588</v>
      </c>
      <c r="K293" s="38" t="s">
        <v>66</v>
      </c>
      <c r="L293" s="38" t="s">
        <v>106</v>
      </c>
      <c r="M293" s="38" t="s">
        <v>66</v>
      </c>
      <c r="N293" s="6" t="s">
        <v>35</v>
      </c>
      <c r="O293" s="6"/>
      <c r="P293" s="6">
        <v>3681</v>
      </c>
      <c r="Q293" s="38" t="s">
        <v>1589</v>
      </c>
      <c r="R293" s="38" t="s">
        <v>1590</v>
      </c>
      <c r="S293" s="38"/>
      <c r="T293" s="38"/>
      <c r="U293" s="38"/>
      <c r="V293" s="38"/>
      <c r="W293" s="38"/>
      <c r="X293" s="40" t="s">
        <v>1591</v>
      </c>
      <c r="Y293" s="6" t="s">
        <v>60</v>
      </c>
      <c r="Z293" s="38" t="s">
        <v>61</v>
      </c>
      <c r="AA293" s="38" t="s">
        <v>78</v>
      </c>
      <c r="AB293" s="38">
        <v>50000</v>
      </c>
      <c r="AC293" s="6">
        <v>205102</v>
      </c>
      <c r="AD293" s="6" t="s">
        <v>230</v>
      </c>
      <c r="AE293" s="6" t="s">
        <v>109</v>
      </c>
      <c r="AF293" s="6"/>
    </row>
    <row r="294" spans="1:32" ht="12.75" x14ac:dyDescent="0.2">
      <c r="A294" s="35">
        <v>45538.491365543901</v>
      </c>
      <c r="B294" s="36" t="s">
        <v>1592</v>
      </c>
      <c r="C294" s="36" t="s">
        <v>1593</v>
      </c>
      <c r="D294" s="36" t="s">
        <v>144</v>
      </c>
      <c r="E294" s="38" t="s">
        <v>53</v>
      </c>
      <c r="F294" s="38">
        <v>14755163</v>
      </c>
      <c r="G294" s="37">
        <v>22677</v>
      </c>
      <c r="H294" s="38" t="s">
        <v>1594</v>
      </c>
      <c r="I294" s="38" t="s">
        <v>1595</v>
      </c>
      <c r="J294" s="38" t="s">
        <v>1596</v>
      </c>
      <c r="K294" s="38" t="s">
        <v>55</v>
      </c>
      <c r="L294" s="38" t="s">
        <v>1597</v>
      </c>
      <c r="M294" s="38"/>
      <c r="N294" s="6" t="s">
        <v>128</v>
      </c>
      <c r="O294" s="6"/>
      <c r="P294" s="6" t="s">
        <v>1598</v>
      </c>
      <c r="Q294" s="38" t="s">
        <v>1599</v>
      </c>
      <c r="R294" s="38" t="s">
        <v>1600</v>
      </c>
      <c r="S294" s="38"/>
      <c r="T294" s="38"/>
      <c r="U294" s="38"/>
      <c r="V294" s="38"/>
      <c r="W294" s="38"/>
      <c r="X294" s="40"/>
      <c r="Y294" s="6" t="s">
        <v>60</v>
      </c>
      <c r="Z294" s="38" t="s">
        <v>61</v>
      </c>
      <c r="AA294" s="38" t="s">
        <v>78</v>
      </c>
      <c r="AB294" s="38">
        <v>70000</v>
      </c>
      <c r="AC294" s="6">
        <v>205415</v>
      </c>
      <c r="AD294" s="6" t="s">
        <v>215</v>
      </c>
      <c r="AE294" s="6" t="s">
        <v>80</v>
      </c>
      <c r="AF294" s="6" t="s">
        <v>60</v>
      </c>
    </row>
    <row r="295" spans="1:32" ht="12.75" x14ac:dyDescent="0.2">
      <c r="A295" s="35">
        <v>45535.390564479101</v>
      </c>
      <c r="B295" s="36" t="s">
        <v>1601</v>
      </c>
      <c r="C295" s="36" t="s">
        <v>1602</v>
      </c>
      <c r="D295" s="36" t="s">
        <v>148</v>
      </c>
      <c r="E295" s="38" t="s">
        <v>53</v>
      </c>
      <c r="F295" s="38">
        <v>49635810</v>
      </c>
      <c r="G295" s="37">
        <v>39983</v>
      </c>
      <c r="H295" s="38">
        <v>3415894151</v>
      </c>
      <c r="I295" s="38">
        <v>3415851480</v>
      </c>
      <c r="J295" s="38" t="s">
        <v>1603</v>
      </c>
      <c r="K295" s="38" t="s">
        <v>55</v>
      </c>
      <c r="L295" s="38" t="s">
        <v>56</v>
      </c>
      <c r="M295" s="38" t="s">
        <v>151</v>
      </c>
      <c r="N295" s="6" t="s">
        <v>36</v>
      </c>
      <c r="O295" s="6"/>
      <c r="P295" s="6">
        <v>3987</v>
      </c>
      <c r="Q295" s="38"/>
      <c r="R295" s="38"/>
      <c r="S295" s="38"/>
      <c r="T295" s="38"/>
      <c r="U295" s="38"/>
      <c r="V295" s="38"/>
      <c r="W295" s="38"/>
      <c r="X295" s="40" t="s">
        <v>1604</v>
      </c>
      <c r="Y295" s="6" t="s">
        <v>60</v>
      </c>
      <c r="Z295" s="38" t="s">
        <v>61</v>
      </c>
      <c r="AA295" s="38" t="s">
        <v>78</v>
      </c>
      <c r="AB295" s="38">
        <v>50000</v>
      </c>
      <c r="AC295" s="6">
        <v>205108</v>
      </c>
      <c r="AD295" s="6" t="s">
        <v>141</v>
      </c>
      <c r="AE295" s="6" t="s">
        <v>93</v>
      </c>
      <c r="AF295" s="6"/>
    </row>
    <row r="296" spans="1:32" ht="12.75" x14ac:dyDescent="0.2">
      <c r="A296" s="35">
        <v>45532.969705671298</v>
      </c>
      <c r="B296" s="36" t="s">
        <v>1605</v>
      </c>
      <c r="C296" s="36" t="s">
        <v>1606</v>
      </c>
      <c r="D296" s="36" t="s">
        <v>163</v>
      </c>
      <c r="E296" s="38" t="s">
        <v>53</v>
      </c>
      <c r="F296" s="38">
        <v>16124872</v>
      </c>
      <c r="G296" s="37">
        <v>22855</v>
      </c>
      <c r="H296" s="38">
        <v>1141714032</v>
      </c>
      <c r="I296" s="38">
        <v>1167598764</v>
      </c>
      <c r="J296" s="38" t="s">
        <v>1607</v>
      </c>
      <c r="K296" s="38" t="s">
        <v>55</v>
      </c>
      <c r="L296" s="38" t="s">
        <v>1608</v>
      </c>
      <c r="M296" s="38" t="s">
        <v>1609</v>
      </c>
      <c r="N296" s="6" t="s">
        <v>44</v>
      </c>
      <c r="O296" s="6">
        <v>23</v>
      </c>
      <c r="P296" s="6">
        <v>1738</v>
      </c>
      <c r="Q296" s="38" t="s">
        <v>1610</v>
      </c>
      <c r="R296" s="38" t="s">
        <v>1611</v>
      </c>
      <c r="S296" s="38" t="s">
        <v>1612</v>
      </c>
      <c r="T296" s="38" t="s">
        <v>1613</v>
      </c>
      <c r="U296" s="38" t="s">
        <v>1614</v>
      </c>
      <c r="V296" s="38"/>
      <c r="W296" s="38"/>
      <c r="X296" s="40" t="s">
        <v>1615</v>
      </c>
      <c r="Y296" s="6" t="s">
        <v>77</v>
      </c>
      <c r="Z296" s="38" t="s">
        <v>61</v>
      </c>
      <c r="AA296" s="38" t="s">
        <v>78</v>
      </c>
      <c r="AB296" s="38">
        <v>90000</v>
      </c>
      <c r="AC296" s="6">
        <v>205456</v>
      </c>
      <c r="AD296" s="6" t="s">
        <v>79</v>
      </c>
      <c r="AE296" s="6" t="s">
        <v>80</v>
      </c>
      <c r="AF296" s="6"/>
    </row>
    <row r="297" spans="1:32" ht="12.75" x14ac:dyDescent="0.2">
      <c r="A297" s="35">
        <v>45531.364827268502</v>
      </c>
      <c r="B297" s="36" t="s">
        <v>1283</v>
      </c>
      <c r="C297" s="36" t="s">
        <v>1616</v>
      </c>
      <c r="D297" s="36" t="s">
        <v>1617</v>
      </c>
      <c r="E297" s="38" t="s">
        <v>53</v>
      </c>
      <c r="F297" s="38">
        <v>37802812</v>
      </c>
      <c r="G297" s="37">
        <v>34184</v>
      </c>
      <c r="H297" s="38">
        <v>2213141286</v>
      </c>
      <c r="I297" s="38">
        <v>2216164356</v>
      </c>
      <c r="J297" s="38" t="s">
        <v>1618</v>
      </c>
      <c r="K297" s="38" t="s">
        <v>55</v>
      </c>
      <c r="L297" s="38" t="s">
        <v>1619</v>
      </c>
      <c r="M297" s="38" t="s">
        <v>47</v>
      </c>
      <c r="N297" s="6" t="s">
        <v>39</v>
      </c>
      <c r="O297" s="6"/>
      <c r="P297" s="6">
        <v>13</v>
      </c>
      <c r="Q297" s="38"/>
      <c r="R297" s="38"/>
      <c r="S297" s="38"/>
      <c r="T297" s="38"/>
      <c r="U297" s="38"/>
      <c r="V297" s="38"/>
      <c r="W297" s="38"/>
      <c r="X297" s="40"/>
      <c r="Y297" s="6" t="s">
        <v>60</v>
      </c>
      <c r="Z297" s="38" t="s">
        <v>61</v>
      </c>
      <c r="AA297" s="38" t="s">
        <v>109</v>
      </c>
      <c r="AB297" s="38"/>
      <c r="AC297" s="6"/>
      <c r="AD297" s="6"/>
      <c r="AE297" s="6" t="s">
        <v>80</v>
      </c>
      <c r="AF297" s="6"/>
    </row>
    <row r="298" spans="1:32" ht="12.75" x14ac:dyDescent="0.2">
      <c r="A298" s="35">
        <v>45537.438019826302</v>
      </c>
      <c r="B298" s="36" t="s">
        <v>565</v>
      </c>
      <c r="C298" s="36" t="s">
        <v>1620</v>
      </c>
      <c r="D298" s="36" t="s">
        <v>317</v>
      </c>
      <c r="E298" s="38" t="s">
        <v>53</v>
      </c>
      <c r="F298" s="38">
        <v>53856601</v>
      </c>
      <c r="G298" s="37">
        <v>41714</v>
      </c>
      <c r="H298" s="38">
        <v>1144006748</v>
      </c>
      <c r="I298" s="38" t="s">
        <v>1621</v>
      </c>
      <c r="J298" s="38" t="s">
        <v>1622</v>
      </c>
      <c r="K298" s="38" t="s">
        <v>66</v>
      </c>
      <c r="L298" s="38" t="s">
        <v>428</v>
      </c>
      <c r="M298" s="38" t="s">
        <v>665</v>
      </c>
      <c r="N298" s="6" t="s">
        <v>35</v>
      </c>
      <c r="O298" s="6"/>
      <c r="P298" s="6">
        <v>3633</v>
      </c>
      <c r="Q298" s="38" t="s">
        <v>1623</v>
      </c>
      <c r="R298" s="38"/>
      <c r="S298" s="38"/>
      <c r="T298" s="38"/>
      <c r="U298" s="38"/>
      <c r="V298" s="38"/>
      <c r="W298" s="38"/>
      <c r="X298" s="40" t="s">
        <v>91</v>
      </c>
      <c r="Y298" s="6" t="s">
        <v>60</v>
      </c>
      <c r="Z298" s="38" t="s">
        <v>61</v>
      </c>
      <c r="AA298" s="38" t="s">
        <v>78</v>
      </c>
      <c r="AB298" s="38">
        <v>50000</v>
      </c>
      <c r="AC298" s="6">
        <v>205604</v>
      </c>
      <c r="AD298" s="6" t="s">
        <v>92</v>
      </c>
      <c r="AE298" s="6" t="s">
        <v>93</v>
      </c>
      <c r="AF298" s="6" t="s">
        <v>172</v>
      </c>
    </row>
    <row r="299" spans="1:32" ht="12.75" x14ac:dyDescent="0.2">
      <c r="A299" s="35">
        <v>45534.720088414302</v>
      </c>
      <c r="B299" s="36" t="s">
        <v>1624</v>
      </c>
      <c r="C299" s="36" t="s">
        <v>1625</v>
      </c>
      <c r="D299" s="36" t="s">
        <v>1626</v>
      </c>
      <c r="E299" s="38" t="s">
        <v>53</v>
      </c>
      <c r="F299" s="38">
        <v>43142102</v>
      </c>
      <c r="G299" s="37">
        <v>36864</v>
      </c>
      <c r="H299" s="38">
        <v>3512025971</v>
      </c>
      <c r="I299" s="38">
        <v>3512025968</v>
      </c>
      <c r="J299" s="38" t="s">
        <v>1627</v>
      </c>
      <c r="K299" s="38" t="s">
        <v>55</v>
      </c>
      <c r="L299" s="38" t="s">
        <v>1628</v>
      </c>
      <c r="M299" s="38" t="s">
        <v>1387</v>
      </c>
      <c r="N299" s="6" t="s">
        <v>40</v>
      </c>
      <c r="O299" s="6"/>
      <c r="P299" s="6">
        <v>203212</v>
      </c>
      <c r="Q299" s="38"/>
      <c r="R299" s="38"/>
      <c r="S299" s="38"/>
      <c r="T299" s="38"/>
      <c r="U299" s="38"/>
      <c r="V299" s="38"/>
      <c r="W299" s="38"/>
      <c r="X299" s="40" t="s">
        <v>1629</v>
      </c>
      <c r="Y299" s="6" t="s">
        <v>77</v>
      </c>
      <c r="Z299" s="38" t="s">
        <v>61</v>
      </c>
      <c r="AA299" s="38" t="s">
        <v>184</v>
      </c>
      <c r="AB299" s="38"/>
      <c r="AC299" s="6"/>
      <c r="AD299" s="6"/>
      <c r="AE299" s="6" t="s">
        <v>80</v>
      </c>
      <c r="AF299" s="6"/>
    </row>
    <row r="300" spans="1:32" ht="12.75" x14ac:dyDescent="0.2">
      <c r="A300" s="35">
        <v>45534.7263531481</v>
      </c>
      <c r="B300" s="36" t="s">
        <v>1251</v>
      </c>
      <c r="C300" s="36" t="s">
        <v>1625</v>
      </c>
      <c r="D300" s="36" t="s">
        <v>1630</v>
      </c>
      <c r="E300" s="38" t="s">
        <v>53</v>
      </c>
      <c r="F300" s="38">
        <v>43142102</v>
      </c>
      <c r="G300" s="37">
        <v>36864</v>
      </c>
      <c r="H300" s="38">
        <v>3512025971</v>
      </c>
      <c r="I300" s="38">
        <v>3512025968</v>
      </c>
      <c r="J300" s="38" t="s">
        <v>1631</v>
      </c>
      <c r="K300" s="38" t="s">
        <v>55</v>
      </c>
      <c r="L300" s="38" t="s">
        <v>1628</v>
      </c>
      <c r="M300" s="38" t="s">
        <v>1632</v>
      </c>
      <c r="N300" s="6" t="s">
        <v>40</v>
      </c>
      <c r="O300" s="6"/>
      <c r="P300" s="6">
        <v>203212</v>
      </c>
      <c r="Q300" s="38"/>
      <c r="R300" s="38"/>
      <c r="S300" s="38"/>
      <c r="T300" s="38"/>
      <c r="U300" s="38"/>
      <c r="V300" s="38"/>
      <c r="W300" s="38"/>
      <c r="X300" s="40" t="s">
        <v>1629</v>
      </c>
      <c r="Y300" s="6" t="s">
        <v>77</v>
      </c>
      <c r="Z300" s="38" t="s">
        <v>61</v>
      </c>
      <c r="AA300" s="38" t="s">
        <v>78</v>
      </c>
      <c r="AB300" s="38">
        <v>38250</v>
      </c>
      <c r="AC300" s="6">
        <v>205137</v>
      </c>
      <c r="AD300" s="6" t="s">
        <v>230</v>
      </c>
      <c r="AE300" s="6" t="s">
        <v>80</v>
      </c>
      <c r="AF300" s="6"/>
    </row>
    <row r="301" spans="1:32" ht="12.75" x14ac:dyDescent="0.2">
      <c r="A301" s="35">
        <v>45535.7493977083</v>
      </c>
      <c r="B301" s="36" t="s">
        <v>1633</v>
      </c>
      <c r="C301" s="36" t="s">
        <v>1634</v>
      </c>
      <c r="D301" s="36" t="s">
        <v>479</v>
      </c>
      <c r="E301" s="38" t="s">
        <v>53</v>
      </c>
      <c r="F301" s="38">
        <v>51124069</v>
      </c>
      <c r="G301" s="37">
        <v>40669</v>
      </c>
      <c r="H301" s="38">
        <v>1161239522</v>
      </c>
      <c r="I301" s="38">
        <v>1161239522</v>
      </c>
      <c r="J301" s="38" t="s">
        <v>1635</v>
      </c>
      <c r="K301" s="38" t="s">
        <v>66</v>
      </c>
      <c r="L301" s="38" t="s">
        <v>481</v>
      </c>
      <c r="M301" s="38" t="s">
        <v>151</v>
      </c>
      <c r="N301" s="6" t="s">
        <v>35</v>
      </c>
      <c r="O301" s="6"/>
      <c r="P301" s="6">
        <v>3983</v>
      </c>
      <c r="Q301" s="38"/>
      <c r="R301" s="38"/>
      <c r="S301" s="38"/>
      <c r="T301" s="38"/>
      <c r="U301" s="38"/>
      <c r="V301" s="38"/>
      <c r="W301" s="38"/>
      <c r="X301" s="40" t="s">
        <v>256</v>
      </c>
      <c r="Y301" s="6" t="s">
        <v>60</v>
      </c>
      <c r="Z301" s="38" t="s">
        <v>61</v>
      </c>
      <c r="AA301" s="38" t="s">
        <v>78</v>
      </c>
      <c r="AB301" s="38">
        <v>50000</v>
      </c>
      <c r="AC301" s="6">
        <v>205351</v>
      </c>
      <c r="AD301" s="6" t="s">
        <v>160</v>
      </c>
      <c r="AE301" s="6" t="s">
        <v>93</v>
      </c>
      <c r="AF301" s="6" t="s">
        <v>172</v>
      </c>
    </row>
    <row r="302" spans="1:32" ht="12.75" x14ac:dyDescent="0.2">
      <c r="A302" s="35">
        <v>45538.4933579629</v>
      </c>
      <c r="B302" s="36" t="s">
        <v>431</v>
      </c>
      <c r="C302" s="36" t="s">
        <v>1636</v>
      </c>
      <c r="D302" s="36" t="s">
        <v>1637</v>
      </c>
      <c r="E302" s="38" t="s">
        <v>53</v>
      </c>
      <c r="F302" s="38">
        <v>18370425</v>
      </c>
      <c r="G302" s="37">
        <v>24737</v>
      </c>
      <c r="H302" s="38" t="s">
        <v>1638</v>
      </c>
      <c r="I302" s="38"/>
      <c r="J302" s="38" t="s">
        <v>1639</v>
      </c>
      <c r="K302" s="38" t="s">
        <v>55</v>
      </c>
      <c r="L302" s="38" t="s">
        <v>106</v>
      </c>
      <c r="M302" s="38" t="s">
        <v>581</v>
      </c>
      <c r="N302" s="6" t="s">
        <v>44</v>
      </c>
      <c r="O302" s="6">
        <v>31</v>
      </c>
      <c r="P302" s="6" t="s">
        <v>1640</v>
      </c>
      <c r="Q302" s="38" t="s">
        <v>1641</v>
      </c>
      <c r="R302" s="38" t="s">
        <v>1642</v>
      </c>
      <c r="S302" s="38" t="s">
        <v>1643</v>
      </c>
      <c r="T302" s="38" t="s">
        <v>1644</v>
      </c>
      <c r="U302" s="38"/>
      <c r="V302" s="38"/>
      <c r="W302" s="38"/>
      <c r="X302" s="40" t="s">
        <v>107</v>
      </c>
      <c r="Y302" s="6" t="s">
        <v>77</v>
      </c>
      <c r="Z302" s="38" t="s">
        <v>61</v>
      </c>
      <c r="AA302" s="38" t="s">
        <v>78</v>
      </c>
      <c r="AB302" s="38">
        <v>90000</v>
      </c>
      <c r="AC302" s="6">
        <v>205413</v>
      </c>
      <c r="AD302" s="6" t="s">
        <v>215</v>
      </c>
      <c r="AE302" s="6" t="s">
        <v>80</v>
      </c>
      <c r="AF302" s="6" t="s">
        <v>172</v>
      </c>
    </row>
    <row r="303" spans="1:32" ht="12.75" x14ac:dyDescent="0.2">
      <c r="A303" s="35">
        <v>45535.7184804629</v>
      </c>
      <c r="B303" s="36" t="s">
        <v>1645</v>
      </c>
      <c r="C303" s="36" t="s">
        <v>1646</v>
      </c>
      <c r="D303" s="36" t="s">
        <v>163</v>
      </c>
      <c r="E303" s="38" t="s">
        <v>53</v>
      </c>
      <c r="F303" s="38">
        <v>48938150</v>
      </c>
      <c r="G303" s="37">
        <v>39632</v>
      </c>
      <c r="H303" s="38" t="s">
        <v>1647</v>
      </c>
      <c r="I303" s="38" t="s">
        <v>1648</v>
      </c>
      <c r="J303" s="38" t="s">
        <v>1649</v>
      </c>
      <c r="K303" s="38" t="s">
        <v>55</v>
      </c>
      <c r="L303" s="38" t="s">
        <v>761</v>
      </c>
      <c r="M303" s="38"/>
      <c r="N303" s="6" t="s">
        <v>38</v>
      </c>
      <c r="O303" s="6"/>
      <c r="P303" s="6">
        <v>224809</v>
      </c>
      <c r="Q303" s="38" t="s">
        <v>1650</v>
      </c>
      <c r="R303" s="38"/>
      <c r="S303" s="38"/>
      <c r="T303" s="38"/>
      <c r="U303" s="38"/>
      <c r="V303" s="38"/>
      <c r="W303" s="38"/>
      <c r="X303" s="40" t="s">
        <v>256</v>
      </c>
      <c r="Y303" s="6" t="s">
        <v>60</v>
      </c>
      <c r="Z303" s="38" t="s">
        <v>61</v>
      </c>
      <c r="AA303" s="38" t="s">
        <v>78</v>
      </c>
      <c r="AB303" s="38">
        <v>45000</v>
      </c>
      <c r="AC303" s="6">
        <v>205643</v>
      </c>
      <c r="AD303" s="6" t="s">
        <v>1169</v>
      </c>
      <c r="AE303" s="6" t="s">
        <v>109</v>
      </c>
      <c r="AF303" s="6"/>
    </row>
    <row r="304" spans="1:32" ht="12.75" x14ac:dyDescent="0.2">
      <c r="A304" s="35">
        <v>45535.747539548604</v>
      </c>
      <c r="B304" s="36" t="s">
        <v>1651</v>
      </c>
      <c r="C304" s="36" t="s">
        <v>1652</v>
      </c>
      <c r="D304" s="36" t="s">
        <v>354</v>
      </c>
      <c r="E304" s="38" t="s">
        <v>53</v>
      </c>
      <c r="F304" s="38">
        <v>47215820</v>
      </c>
      <c r="G304" s="37">
        <v>38802</v>
      </c>
      <c r="H304" s="38" t="s">
        <v>1653</v>
      </c>
      <c r="I304" s="38" t="s">
        <v>1654</v>
      </c>
      <c r="J304" s="38" t="s">
        <v>1655</v>
      </c>
      <c r="K304" s="38" t="s">
        <v>55</v>
      </c>
      <c r="L304" s="38" t="s">
        <v>761</v>
      </c>
      <c r="M304" s="38" t="s">
        <v>47</v>
      </c>
      <c r="N304" s="6" t="s">
        <v>39</v>
      </c>
      <c r="O304" s="6"/>
      <c r="P304" s="6">
        <v>223650</v>
      </c>
      <c r="Q304" s="38" t="s">
        <v>1656</v>
      </c>
      <c r="R304" s="38"/>
      <c r="S304" s="38"/>
      <c r="T304" s="38"/>
      <c r="U304" s="38"/>
      <c r="V304" s="38"/>
      <c r="W304" s="38"/>
      <c r="X304" s="40" t="s">
        <v>107</v>
      </c>
      <c r="Y304" s="6" t="s">
        <v>60</v>
      </c>
      <c r="Z304" s="38" t="s">
        <v>61</v>
      </c>
      <c r="AA304" s="38" t="s">
        <v>78</v>
      </c>
      <c r="AB304" s="38">
        <v>45000</v>
      </c>
      <c r="AC304" s="6">
        <v>205643</v>
      </c>
      <c r="AD304" s="6" t="s">
        <v>1169</v>
      </c>
      <c r="AE304" s="6" t="s">
        <v>993</v>
      </c>
      <c r="AF304" s="6"/>
    </row>
    <row r="305" spans="1:32" ht="12.75" x14ac:dyDescent="0.2">
      <c r="A305" s="35">
        <v>45531.451644525398</v>
      </c>
      <c r="B305" s="36" t="s">
        <v>1657</v>
      </c>
      <c r="C305" s="36" t="s">
        <v>1658</v>
      </c>
      <c r="D305" s="36" t="s">
        <v>1659</v>
      </c>
      <c r="E305" s="38" t="s">
        <v>53</v>
      </c>
      <c r="F305" s="38">
        <v>50740287</v>
      </c>
      <c r="G305" s="37">
        <v>40487</v>
      </c>
      <c r="H305" s="38">
        <v>2215036037</v>
      </c>
      <c r="I305" s="38" t="s">
        <v>1660</v>
      </c>
      <c r="J305" s="38" t="s">
        <v>1661</v>
      </c>
      <c r="K305" s="38" t="s">
        <v>55</v>
      </c>
      <c r="L305" s="38" t="s">
        <v>761</v>
      </c>
      <c r="M305" s="38" t="s">
        <v>151</v>
      </c>
      <c r="N305" s="6" t="s">
        <v>36</v>
      </c>
      <c r="O305" s="6"/>
      <c r="P305" s="6">
        <v>4109</v>
      </c>
      <c r="Q305" s="38" t="s">
        <v>1662</v>
      </c>
      <c r="R305" s="38"/>
      <c r="S305" s="38"/>
      <c r="T305" s="38"/>
      <c r="U305" s="38"/>
      <c r="V305" s="38"/>
      <c r="W305" s="38"/>
      <c r="X305" s="40" t="s">
        <v>1663</v>
      </c>
      <c r="Y305" s="6" t="s">
        <v>60</v>
      </c>
      <c r="Z305" s="38" t="s">
        <v>61</v>
      </c>
      <c r="AA305" s="38" t="s">
        <v>78</v>
      </c>
      <c r="AB305" s="38">
        <v>50000</v>
      </c>
      <c r="AC305" s="6">
        <v>205644</v>
      </c>
      <c r="AD305" s="6" t="s">
        <v>1169</v>
      </c>
      <c r="AE305" s="6" t="s">
        <v>93</v>
      </c>
      <c r="AF305" s="6"/>
    </row>
    <row r="306" spans="1:32" ht="12.75" x14ac:dyDescent="0.2">
      <c r="A306" s="35">
        <v>45532.761821909698</v>
      </c>
      <c r="B306" s="36" t="s">
        <v>1664</v>
      </c>
      <c r="C306" s="36" t="s">
        <v>1658</v>
      </c>
      <c r="D306" s="36" t="s">
        <v>1659</v>
      </c>
      <c r="E306" s="38" t="s">
        <v>53</v>
      </c>
      <c r="F306" s="38">
        <v>53690319</v>
      </c>
      <c r="G306" s="37">
        <v>41434</v>
      </c>
      <c r="H306" s="38">
        <v>2215036037</v>
      </c>
      <c r="I306" s="38" t="s">
        <v>1665</v>
      </c>
      <c r="J306" s="38" t="s">
        <v>1661</v>
      </c>
      <c r="K306" s="38" t="s">
        <v>55</v>
      </c>
      <c r="L306" s="38" t="s">
        <v>761</v>
      </c>
      <c r="M306" s="38" t="s">
        <v>151</v>
      </c>
      <c r="N306" s="6" t="s">
        <v>35</v>
      </c>
      <c r="O306" s="6"/>
      <c r="P306" s="6">
        <v>4110</v>
      </c>
      <c r="Q306" s="38" t="s">
        <v>1666</v>
      </c>
      <c r="R306" s="38"/>
      <c r="S306" s="38"/>
      <c r="T306" s="38"/>
      <c r="U306" s="38"/>
      <c r="V306" s="38"/>
      <c r="W306" s="38"/>
      <c r="X306" s="40"/>
      <c r="Y306" s="6" t="s">
        <v>60</v>
      </c>
      <c r="Z306" s="38" t="s">
        <v>61</v>
      </c>
      <c r="AA306" s="38" t="s">
        <v>78</v>
      </c>
      <c r="AB306" s="38">
        <v>50000</v>
      </c>
      <c r="AC306" s="6">
        <v>205644</v>
      </c>
      <c r="AD306" s="6" t="s">
        <v>1169</v>
      </c>
      <c r="AE306" s="6" t="s">
        <v>93</v>
      </c>
      <c r="AF306" s="6"/>
    </row>
    <row r="307" spans="1:32" ht="12.75" x14ac:dyDescent="0.2">
      <c r="A307" s="35">
        <v>45537.4998603356</v>
      </c>
      <c r="B307" s="36" t="s">
        <v>274</v>
      </c>
      <c r="C307" s="36" t="s">
        <v>1667</v>
      </c>
      <c r="D307" s="36" t="s">
        <v>163</v>
      </c>
      <c r="E307" s="38" t="s">
        <v>53</v>
      </c>
      <c r="F307" s="38">
        <v>51125913</v>
      </c>
      <c r="G307" s="37">
        <v>40680</v>
      </c>
      <c r="H307" s="38">
        <v>1164486728</v>
      </c>
      <c r="I307" s="38">
        <v>1164486728</v>
      </c>
      <c r="J307" s="38" t="s">
        <v>1668</v>
      </c>
      <c r="K307" s="38" t="s">
        <v>66</v>
      </c>
      <c r="L307" s="38" t="s">
        <v>89</v>
      </c>
      <c r="M307" s="38" t="s">
        <v>189</v>
      </c>
      <c r="N307" s="6" t="s">
        <v>36</v>
      </c>
      <c r="O307" s="6"/>
      <c r="P307" s="6">
        <v>3796</v>
      </c>
      <c r="Q307" s="38"/>
      <c r="R307" s="38" t="s">
        <v>1669</v>
      </c>
      <c r="S307" s="38"/>
      <c r="T307" s="38"/>
      <c r="U307" s="38"/>
      <c r="V307" s="38"/>
      <c r="W307" s="38"/>
      <c r="X307" s="40" t="s">
        <v>1670</v>
      </c>
      <c r="Y307" s="6" t="s">
        <v>77</v>
      </c>
      <c r="Z307" s="38" t="s">
        <v>61</v>
      </c>
      <c r="AA307" s="38" t="s">
        <v>78</v>
      </c>
      <c r="AB307" s="38">
        <v>50000</v>
      </c>
      <c r="AC307" s="6">
        <v>205404</v>
      </c>
      <c r="AD307" s="6" t="s">
        <v>208</v>
      </c>
      <c r="AE307" s="6" t="s">
        <v>93</v>
      </c>
      <c r="AF307" s="6"/>
    </row>
    <row r="308" spans="1:32" ht="12.75" x14ac:dyDescent="0.2">
      <c r="A308" s="35">
        <v>45537.836618275403</v>
      </c>
      <c r="B308" s="36" t="s">
        <v>1671</v>
      </c>
      <c r="C308" s="36" t="s">
        <v>1672</v>
      </c>
      <c r="D308" s="36" t="s">
        <v>144</v>
      </c>
      <c r="E308" s="38" t="s">
        <v>53</v>
      </c>
      <c r="F308" s="38">
        <v>52763901</v>
      </c>
      <c r="G308" s="37">
        <v>41194</v>
      </c>
      <c r="H308" s="38">
        <v>40485362</v>
      </c>
      <c r="I308" s="38">
        <v>49485362</v>
      </c>
      <c r="J308" s="38" t="s">
        <v>1673</v>
      </c>
      <c r="K308" s="38" t="s">
        <v>55</v>
      </c>
      <c r="L308" s="38" t="s">
        <v>205</v>
      </c>
      <c r="M308" s="38"/>
      <c r="N308" s="6" t="s">
        <v>35</v>
      </c>
      <c r="O308" s="6"/>
      <c r="P308" s="6">
        <v>3924</v>
      </c>
      <c r="Q308" s="38" t="s">
        <v>1674</v>
      </c>
      <c r="R308" s="38"/>
      <c r="S308" s="38"/>
      <c r="T308" s="38"/>
      <c r="U308" s="38"/>
      <c r="V308" s="38"/>
      <c r="W308" s="38"/>
      <c r="X308" s="40" t="s">
        <v>897</v>
      </c>
      <c r="Y308" s="6" t="s">
        <v>77</v>
      </c>
      <c r="Z308" s="38" t="s">
        <v>61</v>
      </c>
      <c r="AA308" s="38" t="s">
        <v>78</v>
      </c>
      <c r="AB308" s="38">
        <v>50000</v>
      </c>
      <c r="AC308" s="6">
        <v>205512</v>
      </c>
      <c r="AD308" s="6" t="s">
        <v>191</v>
      </c>
      <c r="AE308" s="6" t="s">
        <v>93</v>
      </c>
      <c r="AF308" s="6"/>
    </row>
    <row r="309" spans="1:32" ht="12.75" x14ac:dyDescent="0.2">
      <c r="A309" s="35">
        <v>45536.707247013801</v>
      </c>
      <c r="B309" s="36" t="s">
        <v>1675</v>
      </c>
      <c r="C309" s="36" t="s">
        <v>1676</v>
      </c>
      <c r="D309" s="36" t="s">
        <v>245</v>
      </c>
      <c r="E309" s="38" t="s">
        <v>53</v>
      </c>
      <c r="F309" s="38">
        <v>48860170</v>
      </c>
      <c r="G309" s="37">
        <v>39686</v>
      </c>
      <c r="H309" s="38">
        <v>1136401434</v>
      </c>
      <c r="I309" s="38">
        <v>1559387963</v>
      </c>
      <c r="J309" s="38" t="s">
        <v>1677</v>
      </c>
      <c r="K309" s="38" t="s">
        <v>55</v>
      </c>
      <c r="L309" s="38" t="s">
        <v>56</v>
      </c>
      <c r="M309" s="38" t="s">
        <v>1678</v>
      </c>
      <c r="N309" s="6" t="s">
        <v>39</v>
      </c>
      <c r="O309" s="6"/>
      <c r="P309" s="6">
        <v>223625</v>
      </c>
      <c r="Q309" s="38"/>
      <c r="R309" s="38"/>
      <c r="S309" s="38"/>
      <c r="T309" s="38"/>
      <c r="U309" s="38"/>
      <c r="V309" s="38"/>
      <c r="W309" s="38"/>
      <c r="X309" s="40"/>
      <c r="Y309" s="6" t="s">
        <v>77</v>
      </c>
      <c r="Z309" s="38" t="s">
        <v>61</v>
      </c>
      <c r="AA309" s="38" t="s">
        <v>78</v>
      </c>
      <c r="AB309" s="38">
        <v>45000</v>
      </c>
      <c r="AC309" s="6">
        <v>205535</v>
      </c>
      <c r="AD309" s="6" t="s">
        <v>792</v>
      </c>
      <c r="AE309" s="6" t="s">
        <v>93</v>
      </c>
      <c r="AF309" s="6"/>
    </row>
    <row r="310" spans="1:32" ht="12.75" x14ac:dyDescent="0.2">
      <c r="A310" s="35">
        <v>45535.603741585597</v>
      </c>
      <c r="B310" s="36" t="s">
        <v>1679</v>
      </c>
      <c r="C310" s="36" t="s">
        <v>1680</v>
      </c>
      <c r="D310" s="36" t="s">
        <v>52</v>
      </c>
      <c r="E310" s="38" t="s">
        <v>53</v>
      </c>
      <c r="F310" s="38">
        <v>39644230</v>
      </c>
      <c r="G310" s="37">
        <v>35213</v>
      </c>
      <c r="H310" s="38">
        <v>1153191497</v>
      </c>
      <c r="I310" s="38">
        <v>1153279740</v>
      </c>
      <c r="J310" s="38" t="s">
        <v>1681</v>
      </c>
      <c r="K310" s="38" t="s">
        <v>55</v>
      </c>
      <c r="L310" s="38" t="s">
        <v>89</v>
      </c>
      <c r="M310" s="38"/>
      <c r="N310" s="6" t="s">
        <v>39</v>
      </c>
      <c r="O310" s="6"/>
      <c r="P310" s="6">
        <v>222114</v>
      </c>
      <c r="Q310" s="38"/>
      <c r="R310" s="38"/>
      <c r="S310" s="38"/>
      <c r="T310" s="38"/>
      <c r="U310" s="38"/>
      <c r="V310" s="38"/>
      <c r="W310" s="38"/>
      <c r="X310" s="40" t="s">
        <v>1682</v>
      </c>
      <c r="Y310" s="6" t="s">
        <v>77</v>
      </c>
      <c r="Z310" s="38" t="s">
        <v>61</v>
      </c>
      <c r="AA310" s="38" t="s">
        <v>553</v>
      </c>
      <c r="AB310" s="38">
        <v>40000</v>
      </c>
      <c r="AC310" s="6">
        <v>205138</v>
      </c>
      <c r="AD310" s="6" t="s">
        <v>160</v>
      </c>
      <c r="AE310" s="6" t="s">
        <v>80</v>
      </c>
      <c r="AF310" s="6" t="s">
        <v>554</v>
      </c>
    </row>
    <row r="311" spans="1:32" ht="12.75" x14ac:dyDescent="0.2">
      <c r="A311" s="35">
        <v>45535.6450401736</v>
      </c>
      <c r="B311" s="36" t="s">
        <v>586</v>
      </c>
      <c r="C311" s="36" t="s">
        <v>1683</v>
      </c>
      <c r="D311" s="36" t="s">
        <v>354</v>
      </c>
      <c r="E311" s="38" t="s">
        <v>53</v>
      </c>
      <c r="F311" s="38">
        <v>50901006</v>
      </c>
      <c r="G311" s="37">
        <v>40588</v>
      </c>
      <c r="H311" s="38">
        <v>2215638412</v>
      </c>
      <c r="I311" s="38">
        <v>2215906619</v>
      </c>
      <c r="J311" s="38" t="s">
        <v>1684</v>
      </c>
      <c r="K311" s="38" t="s">
        <v>66</v>
      </c>
      <c r="L311" s="38" t="s">
        <v>225</v>
      </c>
      <c r="M311" s="38" t="s">
        <v>66</v>
      </c>
      <c r="N311" s="6" t="s">
        <v>36</v>
      </c>
      <c r="O311" s="6"/>
      <c r="P311" s="6">
        <v>2991</v>
      </c>
      <c r="Q311" s="38"/>
      <c r="R311" s="38" t="s">
        <v>1685</v>
      </c>
      <c r="S311" s="38"/>
      <c r="T311" s="38"/>
      <c r="U311" s="38"/>
      <c r="V311" s="38"/>
      <c r="W311" s="38"/>
      <c r="X311" s="40"/>
      <c r="Y311" s="6" t="s">
        <v>60</v>
      </c>
      <c r="Z311" s="38" t="s">
        <v>61</v>
      </c>
      <c r="AA311" s="38" t="s">
        <v>78</v>
      </c>
      <c r="AB311" s="38">
        <v>50000</v>
      </c>
      <c r="AC311" s="6">
        <v>205359</v>
      </c>
      <c r="AD311" s="6" t="s">
        <v>160</v>
      </c>
      <c r="AE311" s="6" t="s">
        <v>93</v>
      </c>
      <c r="AF311" s="6"/>
    </row>
    <row r="312" spans="1:32" ht="12.75" x14ac:dyDescent="0.2">
      <c r="A312" s="35">
        <v>45536.765659282399</v>
      </c>
      <c r="B312" s="36" t="s">
        <v>1605</v>
      </c>
      <c r="C312" s="36" t="s">
        <v>1686</v>
      </c>
      <c r="D312" s="36" t="s">
        <v>1687</v>
      </c>
      <c r="E312" s="38" t="s">
        <v>53</v>
      </c>
      <c r="F312" s="38">
        <v>23079394</v>
      </c>
      <c r="G312" s="37">
        <v>26704</v>
      </c>
      <c r="H312" s="38">
        <v>3875220900</v>
      </c>
      <c r="I312" s="38">
        <v>3874121431</v>
      </c>
      <c r="J312" s="38" t="s">
        <v>1688</v>
      </c>
      <c r="K312" s="38" t="s">
        <v>55</v>
      </c>
      <c r="L312" s="38" t="s">
        <v>1689</v>
      </c>
      <c r="M312" s="38" t="s">
        <v>47</v>
      </c>
      <c r="N312" s="6" t="s">
        <v>75</v>
      </c>
      <c r="O312" s="6"/>
      <c r="P312" s="6">
        <v>31710</v>
      </c>
      <c r="Q312" s="38" t="s">
        <v>1690</v>
      </c>
      <c r="R312" s="38" t="s">
        <v>1691</v>
      </c>
      <c r="S312" s="38"/>
      <c r="T312" s="38"/>
      <c r="U312" s="38"/>
      <c r="V312" s="38"/>
      <c r="W312" s="38"/>
      <c r="X312" s="40"/>
      <c r="Y312" s="6" t="s">
        <v>60</v>
      </c>
      <c r="Z312" s="38" t="s">
        <v>61</v>
      </c>
      <c r="AA312" s="38" t="s">
        <v>78</v>
      </c>
      <c r="AB312" s="38">
        <v>60000</v>
      </c>
      <c r="AC312" s="6">
        <v>205387</v>
      </c>
      <c r="AD312" s="6" t="s">
        <v>208</v>
      </c>
      <c r="AE312" s="6" t="s">
        <v>80</v>
      </c>
      <c r="AF312" s="6"/>
    </row>
    <row r="313" spans="1:32" ht="12.75" x14ac:dyDescent="0.2">
      <c r="A313" s="35">
        <v>45537.412607511498</v>
      </c>
      <c r="B313" s="36" t="s">
        <v>1692</v>
      </c>
      <c r="C313" s="36" t="s">
        <v>1693</v>
      </c>
      <c r="D313" s="36" t="s">
        <v>1694</v>
      </c>
      <c r="E313" s="38" t="s">
        <v>53</v>
      </c>
      <c r="F313" s="38">
        <v>48231861</v>
      </c>
      <c r="G313" s="37">
        <v>39455</v>
      </c>
      <c r="H313" s="38" t="s">
        <v>1695</v>
      </c>
      <c r="I313" s="38" t="s">
        <v>1696</v>
      </c>
      <c r="J313" s="38" t="s">
        <v>1697</v>
      </c>
      <c r="K313" s="38" t="s">
        <v>55</v>
      </c>
      <c r="L313" s="38" t="s">
        <v>254</v>
      </c>
      <c r="M313" s="38"/>
      <c r="N313" s="6">
        <v>420</v>
      </c>
      <c r="O313" s="6">
        <v>73</v>
      </c>
      <c r="P313" s="6">
        <v>55348</v>
      </c>
      <c r="Q313" s="38"/>
      <c r="R313" s="38" t="s">
        <v>1698</v>
      </c>
      <c r="S313" s="38"/>
      <c r="T313" s="38"/>
      <c r="U313" s="38"/>
      <c r="V313" s="38"/>
      <c r="W313" s="38"/>
      <c r="X313" s="40"/>
      <c r="Y313" s="6" t="s">
        <v>77</v>
      </c>
      <c r="Z313" s="38" t="s">
        <v>61</v>
      </c>
      <c r="AA313" s="38" t="s">
        <v>109</v>
      </c>
      <c r="AB313" s="38"/>
      <c r="AC313" s="6"/>
      <c r="AD313" s="6"/>
      <c r="AE313" s="6" t="s">
        <v>93</v>
      </c>
      <c r="AF313" s="6"/>
    </row>
    <row r="314" spans="1:32" ht="12.75" x14ac:dyDescent="0.2">
      <c r="A314" s="35">
        <v>45535.648939062499</v>
      </c>
      <c r="B314" s="36" t="s">
        <v>1699</v>
      </c>
      <c r="C314" s="36" t="s">
        <v>1700</v>
      </c>
      <c r="D314" s="36" t="s">
        <v>1701</v>
      </c>
      <c r="E314" s="38" t="s">
        <v>53</v>
      </c>
      <c r="F314" s="38">
        <v>50390387</v>
      </c>
      <c r="G314" s="37">
        <v>40386</v>
      </c>
      <c r="H314" s="38">
        <v>3329505972</v>
      </c>
      <c r="I314" s="38">
        <v>3329505972</v>
      </c>
      <c r="J314" s="38" t="s">
        <v>1702</v>
      </c>
      <c r="K314" s="38" t="s">
        <v>66</v>
      </c>
      <c r="L314" s="38" t="s">
        <v>136</v>
      </c>
      <c r="M314" s="38" t="s">
        <v>151</v>
      </c>
      <c r="N314" s="6" t="s">
        <v>36</v>
      </c>
      <c r="O314" s="6"/>
      <c r="P314" s="6">
        <v>3248</v>
      </c>
      <c r="Q314" s="38"/>
      <c r="R314" s="38"/>
      <c r="S314" s="38"/>
      <c r="T314" s="38"/>
      <c r="U314" s="38"/>
      <c r="V314" s="38"/>
      <c r="W314" s="38"/>
      <c r="X314" s="40" t="s">
        <v>1703</v>
      </c>
      <c r="Y314" s="6" t="s">
        <v>60</v>
      </c>
      <c r="Z314" s="38" t="s">
        <v>61</v>
      </c>
      <c r="AA314" s="38" t="s">
        <v>78</v>
      </c>
      <c r="AB314" s="38">
        <v>42500</v>
      </c>
      <c r="AC314" s="6">
        <v>205347</v>
      </c>
      <c r="AD314" s="6" t="s">
        <v>160</v>
      </c>
      <c r="AE314" s="6" t="s">
        <v>93</v>
      </c>
      <c r="AF314" s="6"/>
    </row>
    <row r="315" spans="1:32" ht="12.75" x14ac:dyDescent="0.2">
      <c r="A315" s="35">
        <v>45535.7347864236</v>
      </c>
      <c r="B315" s="36" t="s">
        <v>1704</v>
      </c>
      <c r="C315" s="36" t="s">
        <v>1705</v>
      </c>
      <c r="D315" s="36" t="s">
        <v>561</v>
      </c>
      <c r="E315" s="38" t="s">
        <v>53</v>
      </c>
      <c r="F315" s="38">
        <v>50944211</v>
      </c>
      <c r="G315" s="37">
        <v>40576</v>
      </c>
      <c r="H315" s="38">
        <v>2804550930</v>
      </c>
      <c r="I315" s="38">
        <v>2804550930</v>
      </c>
      <c r="J315" s="38" t="s">
        <v>1706</v>
      </c>
      <c r="K315" s="38" t="s">
        <v>55</v>
      </c>
      <c r="L315" s="38" t="s">
        <v>409</v>
      </c>
      <c r="M315" s="38" t="s">
        <v>151</v>
      </c>
      <c r="N315" s="6" t="s">
        <v>36</v>
      </c>
      <c r="O315" s="6"/>
      <c r="P315" s="6">
        <v>3449</v>
      </c>
      <c r="Q315" s="38"/>
      <c r="R315" s="38"/>
      <c r="S315" s="38"/>
      <c r="T315" s="38"/>
      <c r="U315" s="38"/>
      <c r="V315" s="38"/>
      <c r="W315" s="38"/>
      <c r="X315" s="40" t="s">
        <v>1707</v>
      </c>
      <c r="Y315" s="6" t="s">
        <v>60</v>
      </c>
      <c r="Z315" s="38" t="s">
        <v>61</v>
      </c>
      <c r="AA315" s="38" t="s">
        <v>78</v>
      </c>
      <c r="AB315" s="38">
        <v>42500</v>
      </c>
      <c r="AC315" s="6">
        <v>205374</v>
      </c>
      <c r="AD315" s="6" t="s">
        <v>208</v>
      </c>
      <c r="AE315" s="6" t="s">
        <v>93</v>
      </c>
      <c r="AF315" s="6"/>
    </row>
    <row r="316" spans="1:32" ht="12.75" x14ac:dyDescent="0.2">
      <c r="A316" s="35">
        <v>45535.874204907399</v>
      </c>
      <c r="B316" s="36" t="s">
        <v>1708</v>
      </c>
      <c r="C316" s="36" t="s">
        <v>1709</v>
      </c>
      <c r="D316" s="36" t="s">
        <v>1094</v>
      </c>
      <c r="E316" s="38" t="s">
        <v>53</v>
      </c>
      <c r="F316" s="38">
        <v>49932581</v>
      </c>
      <c r="G316" s="37">
        <v>40135</v>
      </c>
      <c r="H316" s="38">
        <v>1133855954</v>
      </c>
      <c r="I316" s="38">
        <v>1133855954</v>
      </c>
      <c r="J316" s="38" t="s">
        <v>1710</v>
      </c>
      <c r="K316" s="38" t="s">
        <v>55</v>
      </c>
      <c r="L316" s="38" t="s">
        <v>165</v>
      </c>
      <c r="M316" s="38"/>
      <c r="N316" s="6" t="s">
        <v>36</v>
      </c>
      <c r="O316" s="6"/>
      <c r="P316" s="6">
        <v>3438</v>
      </c>
      <c r="Q316" s="38"/>
      <c r="R316" s="38"/>
      <c r="S316" s="38"/>
      <c r="T316" s="38"/>
      <c r="U316" s="38"/>
      <c r="V316" s="38"/>
      <c r="W316" s="38"/>
      <c r="X316" s="40">
        <v>17926566000</v>
      </c>
      <c r="Y316" s="6" t="s">
        <v>77</v>
      </c>
      <c r="Z316" s="38" t="s">
        <v>61</v>
      </c>
      <c r="AA316" s="38" t="s">
        <v>78</v>
      </c>
      <c r="AB316" s="38">
        <v>50000</v>
      </c>
      <c r="AC316" s="6">
        <v>205342</v>
      </c>
      <c r="AD316" s="6" t="s">
        <v>160</v>
      </c>
      <c r="AE316" s="6" t="s">
        <v>93</v>
      </c>
      <c r="AF316" s="6"/>
    </row>
    <row r="317" spans="1:32" ht="12.75" x14ac:dyDescent="0.2">
      <c r="A317" s="35">
        <v>45537.4030704166</v>
      </c>
      <c r="B317" s="36" t="s">
        <v>260</v>
      </c>
      <c r="C317" s="36" t="s">
        <v>1711</v>
      </c>
      <c r="D317" s="36" t="s">
        <v>245</v>
      </c>
      <c r="E317" s="38" t="s">
        <v>53</v>
      </c>
      <c r="F317" s="38">
        <v>48801719</v>
      </c>
      <c r="G317" s="37">
        <v>39609</v>
      </c>
      <c r="H317" s="38">
        <v>58733548</v>
      </c>
      <c r="I317" s="38"/>
      <c r="J317" s="38" t="s">
        <v>1712</v>
      </c>
      <c r="K317" s="38" t="s">
        <v>66</v>
      </c>
      <c r="L317" s="38" t="s">
        <v>599</v>
      </c>
      <c r="M317" s="38" t="s">
        <v>66</v>
      </c>
      <c r="N317" s="6">
        <v>420</v>
      </c>
      <c r="O317" s="6">
        <v>68</v>
      </c>
      <c r="P317" s="6">
        <v>55343</v>
      </c>
      <c r="Q317" s="38"/>
      <c r="R317" s="38" t="s">
        <v>1713</v>
      </c>
      <c r="S317" s="38"/>
      <c r="T317" s="38"/>
      <c r="U317" s="38"/>
      <c r="V317" s="38"/>
      <c r="W317" s="38"/>
      <c r="X317" s="40"/>
      <c r="Y317" s="6" t="s">
        <v>77</v>
      </c>
      <c r="Z317" s="38" t="s">
        <v>61</v>
      </c>
      <c r="AA317" s="38" t="s">
        <v>78</v>
      </c>
      <c r="AB317" s="38">
        <v>65000</v>
      </c>
      <c r="AC317" s="6">
        <v>205400</v>
      </c>
      <c r="AD317" s="6" t="s">
        <v>208</v>
      </c>
      <c r="AE317" s="6" t="s">
        <v>93</v>
      </c>
      <c r="AF317" s="6" t="s">
        <v>172</v>
      </c>
    </row>
    <row r="318" spans="1:32" ht="12.75" x14ac:dyDescent="0.2">
      <c r="A318" s="35">
        <v>45535.365026458298</v>
      </c>
      <c r="B318" s="36" t="s">
        <v>1714</v>
      </c>
      <c r="C318" s="36" t="s">
        <v>1715</v>
      </c>
      <c r="D318" s="36" t="s">
        <v>1694</v>
      </c>
      <c r="E318" s="38" t="s">
        <v>53</v>
      </c>
      <c r="F318" s="38">
        <v>52827436</v>
      </c>
      <c r="G318" s="37">
        <v>41243</v>
      </c>
      <c r="H318" s="38">
        <v>1159948383</v>
      </c>
      <c r="I318" s="38"/>
      <c r="J318" s="38" t="s">
        <v>1716</v>
      </c>
      <c r="K318" s="38" t="s">
        <v>55</v>
      </c>
      <c r="L318" s="38" t="s">
        <v>205</v>
      </c>
      <c r="M318" s="38" t="s">
        <v>151</v>
      </c>
      <c r="N318" s="6" t="s">
        <v>36</v>
      </c>
      <c r="O318" s="6"/>
      <c r="P318" s="6">
        <v>3583</v>
      </c>
      <c r="Q318" s="38"/>
      <c r="R318" s="38"/>
      <c r="S318" s="38"/>
      <c r="T318" s="38"/>
      <c r="U318" s="38"/>
      <c r="V318" s="38"/>
      <c r="W318" s="38"/>
      <c r="X318" s="40"/>
      <c r="Y318" s="6" t="s">
        <v>77</v>
      </c>
      <c r="Z318" s="38" t="s">
        <v>61</v>
      </c>
      <c r="AA318" s="38" t="s">
        <v>78</v>
      </c>
      <c r="AB318" s="38">
        <v>50000</v>
      </c>
      <c r="AC318" s="6">
        <v>205164</v>
      </c>
      <c r="AD318" s="6" t="s">
        <v>160</v>
      </c>
      <c r="AE318" s="6" t="s">
        <v>93</v>
      </c>
      <c r="AF318" s="6"/>
    </row>
    <row r="319" spans="1:32" ht="12.75" x14ac:dyDescent="0.2">
      <c r="A319" s="35">
        <v>45535.368253911998</v>
      </c>
      <c r="B319" s="36" t="s">
        <v>1717</v>
      </c>
      <c r="C319" s="36" t="s">
        <v>1718</v>
      </c>
      <c r="D319" s="36" t="s">
        <v>329</v>
      </c>
      <c r="E319" s="38" t="s">
        <v>53</v>
      </c>
      <c r="F319" s="38">
        <v>54212950</v>
      </c>
      <c r="G319" s="37">
        <v>41893</v>
      </c>
      <c r="H319" s="38">
        <v>1159948383</v>
      </c>
      <c r="I319" s="38"/>
      <c r="J319" s="38" t="s">
        <v>1716</v>
      </c>
      <c r="K319" s="38" t="s">
        <v>55</v>
      </c>
      <c r="L319" s="38" t="s">
        <v>205</v>
      </c>
      <c r="M319" s="38" t="s">
        <v>151</v>
      </c>
      <c r="N319" s="6" t="s">
        <v>35</v>
      </c>
      <c r="O319" s="6"/>
      <c r="P319" s="6">
        <v>3700</v>
      </c>
      <c r="Q319" s="38"/>
      <c r="R319" s="38"/>
      <c r="S319" s="38"/>
      <c r="T319" s="38"/>
      <c r="U319" s="38"/>
      <c r="V319" s="38"/>
      <c r="W319" s="38"/>
      <c r="X319" s="40"/>
      <c r="Y319" s="6" t="s">
        <v>77</v>
      </c>
      <c r="Z319" s="38" t="s">
        <v>61</v>
      </c>
      <c r="AA319" s="38" t="s">
        <v>78</v>
      </c>
      <c r="AB319" s="38">
        <v>50000</v>
      </c>
      <c r="AC319" s="6">
        <v>205166</v>
      </c>
      <c r="AD319" s="6" t="s">
        <v>160</v>
      </c>
      <c r="AE319" s="6" t="s">
        <v>93</v>
      </c>
      <c r="AF319" s="6"/>
    </row>
    <row r="320" spans="1:32" ht="12.75" x14ac:dyDescent="0.2">
      <c r="A320" s="35">
        <v>45534.434354328703</v>
      </c>
      <c r="B320" s="36" t="s">
        <v>1719</v>
      </c>
      <c r="C320" s="36" t="s">
        <v>1720</v>
      </c>
      <c r="D320" s="36" t="s">
        <v>1721</v>
      </c>
      <c r="E320" s="38" t="s">
        <v>53</v>
      </c>
      <c r="F320" s="38">
        <v>48705676</v>
      </c>
      <c r="G320" s="37">
        <v>39867</v>
      </c>
      <c r="H320" s="38">
        <v>2216496606</v>
      </c>
      <c r="I320" s="38">
        <v>2216496606</v>
      </c>
      <c r="J320" s="38" t="s">
        <v>1722</v>
      </c>
      <c r="K320" s="38" t="s">
        <v>55</v>
      </c>
      <c r="L320" s="38" t="s">
        <v>225</v>
      </c>
      <c r="M320" s="38"/>
      <c r="N320" s="6" t="s">
        <v>36</v>
      </c>
      <c r="O320" s="6"/>
      <c r="P320" s="6" t="s">
        <v>1723</v>
      </c>
      <c r="Q320" s="38"/>
      <c r="R320" s="38"/>
      <c r="S320" s="38"/>
      <c r="T320" s="38"/>
      <c r="U320" s="38"/>
      <c r="V320" s="38"/>
      <c r="W320" s="38"/>
      <c r="X320" s="40" t="s">
        <v>107</v>
      </c>
      <c r="Y320" s="6" t="s">
        <v>60</v>
      </c>
      <c r="Z320" s="38" t="s">
        <v>61</v>
      </c>
      <c r="AA320" s="38" t="s">
        <v>78</v>
      </c>
      <c r="AB320" s="38">
        <v>50000</v>
      </c>
      <c r="AC320" s="6">
        <v>205092</v>
      </c>
      <c r="AD320" s="6" t="s">
        <v>230</v>
      </c>
      <c r="AE320" s="6" t="s">
        <v>93</v>
      </c>
      <c r="AF320" s="6"/>
    </row>
    <row r="321" spans="1:32" ht="12.75" x14ac:dyDescent="0.2">
      <c r="A321" s="35">
        <v>45534.7832066435</v>
      </c>
      <c r="B321" s="36" t="s">
        <v>958</v>
      </c>
      <c r="C321" s="36" t="s">
        <v>1724</v>
      </c>
      <c r="D321" s="36" t="s">
        <v>157</v>
      </c>
      <c r="E321" s="38" t="s">
        <v>53</v>
      </c>
      <c r="F321" s="38">
        <v>50434935</v>
      </c>
      <c r="G321" s="37">
        <v>40376</v>
      </c>
      <c r="H321" s="38">
        <v>1153207320</v>
      </c>
      <c r="I321" s="38">
        <v>1153207320</v>
      </c>
      <c r="J321" s="38" t="s">
        <v>1725</v>
      </c>
      <c r="K321" s="38" t="s">
        <v>55</v>
      </c>
      <c r="L321" s="38" t="s">
        <v>428</v>
      </c>
      <c r="M321" s="38"/>
      <c r="N321" s="6" t="s">
        <v>36</v>
      </c>
      <c r="O321" s="6"/>
      <c r="P321" s="6">
        <v>4101</v>
      </c>
      <c r="Q321" s="38"/>
      <c r="R321" s="38"/>
      <c r="S321" s="38"/>
      <c r="T321" s="38"/>
      <c r="U321" s="38"/>
      <c r="V321" s="38"/>
      <c r="W321" s="38"/>
      <c r="X321" s="40" t="s">
        <v>1726</v>
      </c>
      <c r="Y321" s="6" t="s">
        <v>77</v>
      </c>
      <c r="Z321" s="38" t="s">
        <v>61</v>
      </c>
      <c r="AA321" s="38" t="s">
        <v>78</v>
      </c>
      <c r="AB321" s="38">
        <v>50000</v>
      </c>
      <c r="AC321" s="6">
        <v>205133</v>
      </c>
      <c r="AD321" s="6" t="s">
        <v>230</v>
      </c>
      <c r="AE321" s="6" t="s">
        <v>93</v>
      </c>
      <c r="AF321" s="6" t="s">
        <v>172</v>
      </c>
    </row>
    <row r="322" spans="1:32" ht="12.75" x14ac:dyDescent="0.2">
      <c r="A322" s="35">
        <v>45539.893529270797</v>
      </c>
      <c r="B322" s="36" t="s">
        <v>1727</v>
      </c>
      <c r="C322" s="36" t="s">
        <v>1728</v>
      </c>
      <c r="D322" s="36" t="s">
        <v>1729</v>
      </c>
      <c r="E322" s="38" t="s">
        <v>53</v>
      </c>
      <c r="F322" s="38">
        <v>24663880</v>
      </c>
      <c r="G322" s="37">
        <v>40851</v>
      </c>
      <c r="H322" s="38" t="s">
        <v>1730</v>
      </c>
      <c r="I322" s="38" t="s">
        <v>1731</v>
      </c>
      <c r="J322" s="38" t="s">
        <v>1732</v>
      </c>
      <c r="K322" s="38" t="s">
        <v>66</v>
      </c>
      <c r="L322" s="38" t="s">
        <v>761</v>
      </c>
      <c r="M322" s="38" t="s">
        <v>151</v>
      </c>
      <c r="N322" s="6" t="s">
        <v>35</v>
      </c>
      <c r="O322" s="6"/>
      <c r="P322" s="6">
        <v>3790</v>
      </c>
      <c r="Q322" s="38" t="s">
        <v>1733</v>
      </c>
      <c r="R322" s="38" t="s">
        <v>1734</v>
      </c>
      <c r="S322" s="38"/>
      <c r="T322" s="38"/>
      <c r="U322" s="38"/>
      <c r="V322" s="38"/>
      <c r="W322" s="38"/>
      <c r="X322" s="40" t="s">
        <v>1735</v>
      </c>
      <c r="Y322" s="6" t="s">
        <v>60</v>
      </c>
      <c r="Z322" s="38" t="s">
        <v>61</v>
      </c>
      <c r="AA322" s="38" t="s">
        <v>78</v>
      </c>
      <c r="AB322" s="38">
        <v>50000</v>
      </c>
      <c r="AC322" s="6">
        <v>205609</v>
      </c>
      <c r="AD322" s="6" t="s">
        <v>92</v>
      </c>
      <c r="AE322" s="6" t="s">
        <v>93</v>
      </c>
      <c r="AF322" s="6"/>
    </row>
    <row r="323" spans="1:32" ht="12.75" x14ac:dyDescent="0.2">
      <c r="A323" s="35">
        <v>45535.6643683449</v>
      </c>
      <c r="B323" s="36" t="s">
        <v>1736</v>
      </c>
      <c r="C323" s="36" t="s">
        <v>1737</v>
      </c>
      <c r="D323" s="36" t="s">
        <v>1738</v>
      </c>
      <c r="E323" s="38" t="s">
        <v>53</v>
      </c>
      <c r="F323" s="38">
        <v>54189270</v>
      </c>
      <c r="G323" s="37">
        <v>41869</v>
      </c>
      <c r="H323" s="38">
        <v>1131379444</v>
      </c>
      <c r="I323" s="38">
        <v>1131379444</v>
      </c>
      <c r="J323" s="38" t="s">
        <v>1739</v>
      </c>
      <c r="K323" s="38" t="s">
        <v>55</v>
      </c>
      <c r="L323" s="38" t="s">
        <v>1740</v>
      </c>
      <c r="M323" s="38" t="s">
        <v>151</v>
      </c>
      <c r="N323" s="6" t="s">
        <v>35</v>
      </c>
      <c r="O323" s="6"/>
      <c r="P323" s="6">
        <v>3334</v>
      </c>
      <c r="Q323" s="38" t="s">
        <v>1741</v>
      </c>
      <c r="R323" s="38" t="s">
        <v>1742</v>
      </c>
      <c r="S323" s="38"/>
      <c r="T323" s="38"/>
      <c r="U323" s="38"/>
      <c r="V323" s="38"/>
      <c r="W323" s="38"/>
      <c r="X323" s="40"/>
      <c r="Y323" s="6" t="s">
        <v>77</v>
      </c>
      <c r="Z323" s="38" t="s">
        <v>61</v>
      </c>
      <c r="AA323" s="38" t="s">
        <v>78</v>
      </c>
      <c r="AB323" s="38">
        <v>50000</v>
      </c>
      <c r="AC323" s="6">
        <v>205362</v>
      </c>
      <c r="AD323" s="6" t="s">
        <v>160</v>
      </c>
      <c r="AE323" s="6" t="s">
        <v>93</v>
      </c>
      <c r="AF323" s="6"/>
    </row>
    <row r="324" spans="1:32" ht="12.75" x14ac:dyDescent="0.2">
      <c r="A324" s="35">
        <v>45539.686846805504</v>
      </c>
      <c r="B324" s="36" t="s">
        <v>431</v>
      </c>
      <c r="C324" s="36" t="s">
        <v>1743</v>
      </c>
      <c r="D324" s="36" t="s">
        <v>292</v>
      </c>
      <c r="E324" s="38" t="s">
        <v>53</v>
      </c>
      <c r="F324" s="38">
        <v>40649218</v>
      </c>
      <c r="G324" s="37">
        <v>35719</v>
      </c>
      <c r="H324" s="38">
        <v>1161640707</v>
      </c>
      <c r="I324" s="38">
        <v>1161640707</v>
      </c>
      <c r="J324" s="38" t="s">
        <v>1744</v>
      </c>
      <c r="K324" s="38" t="s">
        <v>55</v>
      </c>
      <c r="L324" s="38" t="s">
        <v>106</v>
      </c>
      <c r="M324" s="38"/>
      <c r="N324" s="6" t="s">
        <v>44</v>
      </c>
      <c r="O324" s="6" t="s">
        <v>609</v>
      </c>
      <c r="P324" s="6" t="s">
        <v>1745</v>
      </c>
      <c r="Q324" s="38"/>
      <c r="R324" s="38" t="s">
        <v>1746</v>
      </c>
      <c r="S324" s="38" t="s">
        <v>1747</v>
      </c>
      <c r="T324" s="38" t="s">
        <v>1748</v>
      </c>
      <c r="U324" s="38" t="s">
        <v>1749</v>
      </c>
      <c r="V324" s="38"/>
      <c r="W324" s="38"/>
      <c r="X324" s="40" t="s">
        <v>107</v>
      </c>
      <c r="Y324" s="6" t="s">
        <v>77</v>
      </c>
      <c r="Z324" s="38" t="s">
        <v>61</v>
      </c>
      <c r="AA324" s="38" t="s">
        <v>78</v>
      </c>
      <c r="AB324" s="38">
        <v>90000</v>
      </c>
      <c r="AC324" s="6">
        <v>205444</v>
      </c>
      <c r="AD324" s="6" t="s">
        <v>79</v>
      </c>
      <c r="AE324" s="6" t="s">
        <v>80</v>
      </c>
      <c r="AF324" s="6"/>
    </row>
    <row r="325" spans="1:32" ht="12.75" x14ac:dyDescent="0.2">
      <c r="A325" s="35">
        <v>45528.685007592503</v>
      </c>
      <c r="B325" s="36" t="s">
        <v>1750</v>
      </c>
      <c r="C325" s="36" t="s">
        <v>1751</v>
      </c>
      <c r="D325" s="36" t="s">
        <v>52</v>
      </c>
      <c r="E325" s="38" t="s">
        <v>53</v>
      </c>
      <c r="F325" s="38">
        <v>45283311</v>
      </c>
      <c r="G325" s="37">
        <v>38029</v>
      </c>
      <c r="H325" s="38">
        <v>1556174773</v>
      </c>
      <c r="I325" s="38">
        <v>1564422696</v>
      </c>
      <c r="J325" s="38" t="s">
        <v>1752</v>
      </c>
      <c r="K325" s="38" t="s">
        <v>55</v>
      </c>
      <c r="L325" s="38" t="s">
        <v>106</v>
      </c>
      <c r="M325" s="38" t="s">
        <v>938</v>
      </c>
      <c r="N325" s="6" t="s">
        <v>44</v>
      </c>
      <c r="O325" s="6" t="s">
        <v>1452</v>
      </c>
      <c r="P325" s="6">
        <v>1189</v>
      </c>
      <c r="Q325" s="38" t="s">
        <v>1753</v>
      </c>
      <c r="R325" s="38" t="s">
        <v>1754</v>
      </c>
      <c r="S325" s="38" t="s">
        <v>1755</v>
      </c>
      <c r="T325" s="38" t="s">
        <v>1756</v>
      </c>
      <c r="U325" s="38" t="s">
        <v>1757</v>
      </c>
      <c r="V325" s="38"/>
      <c r="W325" s="38"/>
      <c r="X325" s="40" t="s">
        <v>1758</v>
      </c>
      <c r="Y325" s="6" t="s">
        <v>77</v>
      </c>
      <c r="Z325" s="38" t="s">
        <v>61</v>
      </c>
      <c r="AA325" s="38" t="s">
        <v>78</v>
      </c>
      <c r="AB325" s="38">
        <v>80000</v>
      </c>
      <c r="AC325" s="6">
        <v>205051</v>
      </c>
      <c r="AD325" s="6" t="s">
        <v>700</v>
      </c>
      <c r="AE325" s="6" t="s">
        <v>80</v>
      </c>
      <c r="AF325" s="6"/>
    </row>
    <row r="326" spans="1:32" ht="12.75" x14ac:dyDescent="0.2">
      <c r="A326" s="35">
        <v>45536.5377723032</v>
      </c>
      <c r="B326" s="36" t="s">
        <v>1759</v>
      </c>
      <c r="C326" s="36" t="s">
        <v>1760</v>
      </c>
      <c r="D326" s="36" t="s">
        <v>52</v>
      </c>
      <c r="E326" s="38" t="s">
        <v>53</v>
      </c>
      <c r="F326" s="38">
        <v>51073305</v>
      </c>
      <c r="G326" s="37">
        <v>40638</v>
      </c>
      <c r="H326" s="38">
        <v>1132266531</v>
      </c>
      <c r="I326" s="38">
        <v>154406301</v>
      </c>
      <c r="J326" s="38" t="s">
        <v>1761</v>
      </c>
      <c r="K326" s="38" t="s">
        <v>55</v>
      </c>
      <c r="L326" s="38" t="s">
        <v>56</v>
      </c>
      <c r="M326" s="38" t="s">
        <v>151</v>
      </c>
      <c r="N326" s="6" t="s">
        <v>36</v>
      </c>
      <c r="O326" s="6"/>
      <c r="P326" s="6">
        <v>4028</v>
      </c>
      <c r="Q326" s="38"/>
      <c r="R326" s="38"/>
      <c r="S326" s="38"/>
      <c r="T326" s="38"/>
      <c r="U326" s="38"/>
      <c r="V326" s="38"/>
      <c r="W326" s="38"/>
      <c r="X326" s="40" t="s">
        <v>107</v>
      </c>
      <c r="Y326" s="6" t="s">
        <v>60</v>
      </c>
      <c r="Z326" s="38" t="s">
        <v>61</v>
      </c>
      <c r="AA326" s="38" t="s">
        <v>78</v>
      </c>
      <c r="AB326" s="38">
        <v>50000</v>
      </c>
      <c r="AC326" s="6">
        <v>205402</v>
      </c>
      <c r="AD326" s="6" t="s">
        <v>208</v>
      </c>
      <c r="AE326" s="6" t="s">
        <v>93</v>
      </c>
      <c r="AF326" s="6"/>
    </row>
    <row r="327" spans="1:32" ht="12.75" x14ac:dyDescent="0.2">
      <c r="A327" s="35">
        <v>45519.702836168901</v>
      </c>
      <c r="B327" s="36" t="s">
        <v>147</v>
      </c>
      <c r="C327" s="36" t="s">
        <v>1762</v>
      </c>
      <c r="D327" s="36" t="s">
        <v>203</v>
      </c>
      <c r="E327" s="38" t="s">
        <v>53</v>
      </c>
      <c r="F327" s="38">
        <v>47070205</v>
      </c>
      <c r="G327" s="37">
        <v>38723</v>
      </c>
      <c r="H327" s="38">
        <v>1170076067</v>
      </c>
      <c r="I327" s="38"/>
      <c r="J327" s="38" t="s">
        <v>1763</v>
      </c>
      <c r="K327" s="38" t="s">
        <v>55</v>
      </c>
      <c r="L327" s="38" t="s">
        <v>367</v>
      </c>
      <c r="M327" s="38"/>
      <c r="N327" s="6" t="s">
        <v>39</v>
      </c>
      <c r="O327" s="6"/>
      <c r="P327" s="6">
        <v>220260</v>
      </c>
      <c r="Q327" s="38"/>
      <c r="R327" s="38"/>
      <c r="S327" s="38"/>
      <c r="T327" s="38"/>
      <c r="U327" s="38"/>
      <c r="V327" s="38"/>
      <c r="W327" s="38"/>
      <c r="X327" s="40"/>
      <c r="Y327" s="6" t="s">
        <v>77</v>
      </c>
      <c r="Z327" s="38" t="s">
        <v>61</v>
      </c>
      <c r="AA327" s="38" t="s">
        <v>78</v>
      </c>
      <c r="AB327" s="38">
        <v>45000</v>
      </c>
      <c r="AC327" s="6">
        <v>205614</v>
      </c>
      <c r="AD327" s="6" t="s">
        <v>92</v>
      </c>
      <c r="AE327" s="6" t="s">
        <v>80</v>
      </c>
      <c r="AF327" s="6"/>
    </row>
    <row r="328" spans="1:32" ht="12.75" x14ac:dyDescent="0.2">
      <c r="A328" s="35">
        <v>45527.378226770801</v>
      </c>
      <c r="B328" s="36" t="s">
        <v>1764</v>
      </c>
      <c r="C328" s="36" t="s">
        <v>1765</v>
      </c>
      <c r="D328" s="36" t="s">
        <v>148</v>
      </c>
      <c r="E328" s="38" t="s">
        <v>53</v>
      </c>
      <c r="F328" s="38">
        <v>22300172</v>
      </c>
      <c r="G328" s="37">
        <v>26147</v>
      </c>
      <c r="H328" s="38">
        <v>3416199295</v>
      </c>
      <c r="I328" s="38">
        <v>3416199390</v>
      </c>
      <c r="J328" s="38" t="s">
        <v>1766</v>
      </c>
      <c r="K328" s="38" t="s">
        <v>55</v>
      </c>
      <c r="L328" s="38" t="s">
        <v>1033</v>
      </c>
      <c r="M328" s="38"/>
      <c r="N328" s="6" t="s">
        <v>44</v>
      </c>
      <c r="O328" s="6">
        <v>43</v>
      </c>
      <c r="P328" s="6">
        <v>1558</v>
      </c>
      <c r="Q328" s="38" t="s">
        <v>1767</v>
      </c>
      <c r="R328" s="38" t="s">
        <v>1768</v>
      </c>
      <c r="S328" s="38" t="s">
        <v>1769</v>
      </c>
      <c r="T328" s="38" t="s">
        <v>1770</v>
      </c>
      <c r="U328" s="38"/>
      <c r="V328" s="38"/>
      <c r="W328" s="38"/>
      <c r="X328" s="40"/>
      <c r="Y328" s="6" t="s">
        <v>77</v>
      </c>
      <c r="Z328" s="38" t="s">
        <v>61</v>
      </c>
      <c r="AA328" s="38" t="s">
        <v>78</v>
      </c>
      <c r="AB328" s="38">
        <v>80000</v>
      </c>
      <c r="AC328" s="6">
        <v>205043</v>
      </c>
      <c r="AD328" s="6" t="s">
        <v>700</v>
      </c>
      <c r="AE328" s="6" t="s">
        <v>80</v>
      </c>
      <c r="AF328" s="6"/>
    </row>
    <row r="329" spans="1:32" ht="12.75" x14ac:dyDescent="0.2">
      <c r="A329" s="35">
        <v>45534.418664351797</v>
      </c>
      <c r="B329" s="36" t="s">
        <v>606</v>
      </c>
      <c r="C329" s="36" t="s">
        <v>1771</v>
      </c>
      <c r="D329" s="36" t="s">
        <v>52</v>
      </c>
      <c r="E329" s="38" t="s">
        <v>53</v>
      </c>
      <c r="F329" s="38">
        <v>50580988</v>
      </c>
      <c r="G329" s="37">
        <v>40456</v>
      </c>
      <c r="H329" s="38">
        <v>1140731020</v>
      </c>
      <c r="I329" s="38">
        <v>1140731020</v>
      </c>
      <c r="J329" s="38" t="s">
        <v>1772</v>
      </c>
      <c r="K329" s="38" t="s">
        <v>66</v>
      </c>
      <c r="L329" s="38" t="s">
        <v>428</v>
      </c>
      <c r="M329" s="38" t="s">
        <v>66</v>
      </c>
      <c r="N329" s="6" t="s">
        <v>35</v>
      </c>
      <c r="O329" s="6"/>
      <c r="P329" s="6">
        <v>3958</v>
      </c>
      <c r="Q329" s="38"/>
      <c r="R329" s="38"/>
      <c r="S329" s="38"/>
      <c r="T329" s="38"/>
      <c r="U329" s="38"/>
      <c r="V329" s="38"/>
      <c r="W329" s="38"/>
      <c r="X329" s="40" t="s">
        <v>107</v>
      </c>
      <c r="Y329" s="6" t="s">
        <v>60</v>
      </c>
      <c r="Z329" s="38" t="s">
        <v>61</v>
      </c>
      <c r="AA329" s="38" t="s">
        <v>78</v>
      </c>
      <c r="AB329" s="38">
        <v>50000</v>
      </c>
      <c r="AC329" s="6">
        <v>205076</v>
      </c>
      <c r="AD329" s="6" t="s">
        <v>430</v>
      </c>
      <c r="AE329" s="6" t="s">
        <v>93</v>
      </c>
      <c r="AF329" s="6" t="s">
        <v>172</v>
      </c>
    </row>
    <row r="330" spans="1:32" ht="12.75" x14ac:dyDescent="0.2">
      <c r="A330" s="35">
        <v>45534.4195390393</v>
      </c>
      <c r="B330" s="36" t="s">
        <v>1773</v>
      </c>
      <c r="C330" s="36" t="s">
        <v>1771</v>
      </c>
      <c r="D330" s="36" t="s">
        <v>52</v>
      </c>
      <c r="E330" s="38" t="s">
        <v>53</v>
      </c>
      <c r="F330" s="38">
        <v>53474977</v>
      </c>
      <c r="G330" s="37">
        <v>41584</v>
      </c>
      <c r="H330" s="38">
        <v>1140731020</v>
      </c>
      <c r="I330" s="38">
        <v>1140731020</v>
      </c>
      <c r="J330" s="38" t="s">
        <v>1772</v>
      </c>
      <c r="K330" s="38" t="s">
        <v>66</v>
      </c>
      <c r="L330" s="38" t="s">
        <v>428</v>
      </c>
      <c r="M330" s="38" t="s">
        <v>66</v>
      </c>
      <c r="N330" s="6" t="s">
        <v>35</v>
      </c>
      <c r="O330" s="6"/>
      <c r="P330" s="6">
        <v>3702</v>
      </c>
      <c r="Q330" s="38"/>
      <c r="R330" s="38"/>
      <c r="S330" s="38"/>
      <c r="T330" s="38"/>
      <c r="U330" s="38"/>
      <c r="V330" s="38"/>
      <c r="W330" s="38"/>
      <c r="X330" s="40" t="s">
        <v>107</v>
      </c>
      <c r="Y330" s="6" t="s">
        <v>60</v>
      </c>
      <c r="Z330" s="38" t="s">
        <v>61</v>
      </c>
      <c r="AA330" s="38" t="s">
        <v>78</v>
      </c>
      <c r="AB330" s="38">
        <v>50000</v>
      </c>
      <c r="AC330" s="6">
        <v>205076</v>
      </c>
      <c r="AD330" s="6" t="s">
        <v>430</v>
      </c>
      <c r="AE330" s="6" t="s">
        <v>93</v>
      </c>
      <c r="AF330" s="6" t="s">
        <v>172</v>
      </c>
    </row>
    <row r="331" spans="1:32" ht="12.75" x14ac:dyDescent="0.2">
      <c r="A331" s="35">
        <v>45534.645651597202</v>
      </c>
      <c r="B331" s="36" t="s">
        <v>315</v>
      </c>
      <c r="C331" s="36" t="s">
        <v>1774</v>
      </c>
      <c r="D331" s="36" t="s">
        <v>512</v>
      </c>
      <c r="E331" s="38" t="s">
        <v>53</v>
      </c>
      <c r="F331" s="38">
        <v>50609852</v>
      </c>
      <c r="G331" s="37">
        <v>40415</v>
      </c>
      <c r="H331" s="38">
        <v>2215485768</v>
      </c>
      <c r="I331" s="38">
        <v>2215033161</v>
      </c>
      <c r="J331" s="38" t="s">
        <v>1775</v>
      </c>
      <c r="K331" s="38" t="s">
        <v>55</v>
      </c>
      <c r="L331" s="38" t="s">
        <v>225</v>
      </c>
      <c r="M331" s="38" t="s">
        <v>151</v>
      </c>
      <c r="N331" s="6" t="s">
        <v>36</v>
      </c>
      <c r="O331" s="6"/>
      <c r="P331" s="6">
        <v>3529</v>
      </c>
      <c r="Q331" s="38"/>
      <c r="R331" s="38"/>
      <c r="S331" s="38"/>
      <c r="T331" s="38"/>
      <c r="U331" s="38"/>
      <c r="V331" s="38"/>
      <c r="W331" s="38"/>
      <c r="X331" s="40" t="s">
        <v>1776</v>
      </c>
      <c r="Y331" s="6" t="s">
        <v>60</v>
      </c>
      <c r="Z331" s="38" t="s">
        <v>61</v>
      </c>
      <c r="AA331" s="38" t="s">
        <v>78</v>
      </c>
      <c r="AB331" s="38">
        <v>50000</v>
      </c>
      <c r="AC331" s="6">
        <v>205098</v>
      </c>
      <c r="AD331" s="6" t="s">
        <v>1777</v>
      </c>
      <c r="AE331" s="6" t="s">
        <v>93</v>
      </c>
      <c r="AF331" s="6"/>
    </row>
    <row r="332" spans="1:32" ht="12.75" x14ac:dyDescent="0.2">
      <c r="A332" s="35">
        <v>45534.732923912001</v>
      </c>
      <c r="B332" s="36" t="s">
        <v>1778</v>
      </c>
      <c r="C332" s="36" t="s">
        <v>1779</v>
      </c>
      <c r="D332" s="36" t="s">
        <v>1207</v>
      </c>
      <c r="E332" s="38" t="s">
        <v>53</v>
      </c>
      <c r="F332" s="38">
        <v>53336217</v>
      </c>
      <c r="G332" s="37">
        <v>41453</v>
      </c>
      <c r="H332" s="38">
        <v>1167930157</v>
      </c>
      <c r="I332" s="38">
        <v>1167930157</v>
      </c>
      <c r="J332" s="38" t="s">
        <v>1780</v>
      </c>
      <c r="K332" s="38" t="s">
        <v>66</v>
      </c>
      <c r="L332" s="38" t="s">
        <v>97</v>
      </c>
      <c r="M332" s="38" t="s">
        <v>66</v>
      </c>
      <c r="N332" s="6" t="s">
        <v>35</v>
      </c>
      <c r="O332" s="6"/>
      <c r="P332" s="6">
        <v>3580</v>
      </c>
      <c r="Q332" s="38" t="s">
        <v>1781</v>
      </c>
      <c r="R332" s="38"/>
      <c r="S332" s="38"/>
      <c r="T332" s="38"/>
      <c r="U332" s="38"/>
      <c r="V332" s="38"/>
      <c r="W332" s="38"/>
      <c r="X332" s="40" t="s">
        <v>1782</v>
      </c>
      <c r="Y332" s="6" t="s">
        <v>60</v>
      </c>
      <c r="Z332" s="38" t="s">
        <v>61</v>
      </c>
      <c r="AA332" s="38" t="s">
        <v>78</v>
      </c>
      <c r="AB332" s="38">
        <v>50000</v>
      </c>
      <c r="AC332" s="6">
        <v>205123</v>
      </c>
      <c r="AD332" s="6" t="s">
        <v>230</v>
      </c>
      <c r="AE332" s="6" t="s">
        <v>93</v>
      </c>
      <c r="AF332" s="6"/>
    </row>
    <row r="333" spans="1:32" ht="12.75" x14ac:dyDescent="0.2">
      <c r="A333" s="35">
        <v>45534.728305069402</v>
      </c>
      <c r="B333" s="36" t="s">
        <v>691</v>
      </c>
      <c r="C333" s="36" t="s">
        <v>1783</v>
      </c>
      <c r="D333" s="36" t="s">
        <v>1784</v>
      </c>
      <c r="E333" s="38" t="s">
        <v>53</v>
      </c>
      <c r="F333" s="38">
        <v>52697717</v>
      </c>
      <c r="G333" s="37">
        <v>44429</v>
      </c>
      <c r="H333" s="38">
        <v>1167930157</v>
      </c>
      <c r="I333" s="38">
        <v>1167930157</v>
      </c>
      <c r="J333" s="38" t="s">
        <v>1780</v>
      </c>
      <c r="K333" s="38" t="s">
        <v>55</v>
      </c>
      <c r="L333" s="38" t="s">
        <v>97</v>
      </c>
      <c r="M333" s="38" t="s">
        <v>151</v>
      </c>
      <c r="N333" s="6" t="s">
        <v>35</v>
      </c>
      <c r="O333" s="6"/>
      <c r="P333" s="6">
        <v>3554</v>
      </c>
      <c r="Q333" s="38" t="s">
        <v>1785</v>
      </c>
      <c r="R333" s="38"/>
      <c r="S333" s="38"/>
      <c r="T333" s="38"/>
      <c r="U333" s="38"/>
      <c r="V333" s="38"/>
      <c r="W333" s="38"/>
      <c r="X333" s="40" t="s">
        <v>1786</v>
      </c>
      <c r="Y333" s="6" t="s">
        <v>60</v>
      </c>
      <c r="Z333" s="38" t="s">
        <v>61</v>
      </c>
      <c r="AA333" s="38" t="s">
        <v>78</v>
      </c>
      <c r="AB333" s="38">
        <v>50000</v>
      </c>
      <c r="AC333" s="6">
        <v>205125</v>
      </c>
      <c r="AD333" s="6" t="s">
        <v>230</v>
      </c>
      <c r="AE333" s="6" t="s">
        <v>93</v>
      </c>
      <c r="AF333" s="6"/>
    </row>
    <row r="334" spans="1:32" ht="12.75" x14ac:dyDescent="0.2">
      <c r="A334" s="35">
        <v>45534.764052476799</v>
      </c>
      <c r="B334" s="36" t="s">
        <v>299</v>
      </c>
      <c r="C334" s="36" t="s">
        <v>1787</v>
      </c>
      <c r="D334" s="36" t="s">
        <v>245</v>
      </c>
      <c r="E334" s="38" t="s">
        <v>53</v>
      </c>
      <c r="F334" s="38">
        <v>50075190</v>
      </c>
      <c r="G334" s="37">
        <v>40199</v>
      </c>
      <c r="H334" s="38">
        <v>1149365363</v>
      </c>
      <c r="I334" s="38">
        <v>1141773096</v>
      </c>
      <c r="J334" s="38" t="s">
        <v>1788</v>
      </c>
      <c r="K334" s="38" t="s">
        <v>55</v>
      </c>
      <c r="L334" s="38" t="s">
        <v>205</v>
      </c>
      <c r="M334" s="38" t="s">
        <v>151</v>
      </c>
      <c r="N334" s="6" t="s">
        <v>36</v>
      </c>
      <c r="O334" s="6"/>
      <c r="P334" s="6">
        <v>4113</v>
      </c>
      <c r="Q334" s="38"/>
      <c r="R334" s="38"/>
      <c r="S334" s="38"/>
      <c r="T334" s="38"/>
      <c r="U334" s="38"/>
      <c r="V334" s="38"/>
      <c r="W334" s="38"/>
      <c r="X334" s="40" t="s">
        <v>256</v>
      </c>
      <c r="Y334" s="6" t="s">
        <v>60</v>
      </c>
      <c r="Z334" s="38" t="s">
        <v>61</v>
      </c>
      <c r="AA334" s="38" t="s">
        <v>78</v>
      </c>
      <c r="AB334" s="38">
        <v>50000</v>
      </c>
      <c r="AC334" s="6">
        <v>205130</v>
      </c>
      <c r="AD334" s="6" t="s">
        <v>230</v>
      </c>
      <c r="AE334" s="6" t="s">
        <v>93</v>
      </c>
      <c r="AF334" s="6"/>
    </row>
    <row r="335" spans="1:32" ht="12.75" x14ac:dyDescent="0.2">
      <c r="A335" s="35">
        <v>45534.76825375</v>
      </c>
      <c r="B335" s="36" t="s">
        <v>543</v>
      </c>
      <c r="C335" s="36" t="s">
        <v>1787</v>
      </c>
      <c r="D335" s="36" t="s">
        <v>163</v>
      </c>
      <c r="E335" s="38" t="s">
        <v>53</v>
      </c>
      <c r="F335" s="38">
        <v>53878557</v>
      </c>
      <c r="G335" s="37">
        <v>41728</v>
      </c>
      <c r="H335" s="38">
        <v>1149365363</v>
      </c>
      <c r="I335" s="38">
        <v>1141773095</v>
      </c>
      <c r="J335" s="38" t="s">
        <v>1788</v>
      </c>
      <c r="K335" s="38" t="s">
        <v>55</v>
      </c>
      <c r="L335" s="38" t="s">
        <v>205</v>
      </c>
      <c r="M335" s="38" t="s">
        <v>151</v>
      </c>
      <c r="N335" s="6" t="s">
        <v>35</v>
      </c>
      <c r="O335" s="6"/>
      <c r="P335" s="6">
        <v>3610</v>
      </c>
      <c r="Q335" s="38"/>
      <c r="R335" s="38"/>
      <c r="S335" s="38"/>
      <c r="T335" s="38"/>
      <c r="U335" s="38"/>
      <c r="V335" s="38"/>
      <c r="W335" s="38"/>
      <c r="X335" s="40" t="s">
        <v>256</v>
      </c>
      <c r="Y335" s="6" t="s">
        <v>60</v>
      </c>
      <c r="Z335" s="38" t="s">
        <v>61</v>
      </c>
      <c r="AA335" s="38" t="s">
        <v>78</v>
      </c>
      <c r="AB335" s="38">
        <v>50000</v>
      </c>
      <c r="AC335" s="6">
        <v>205131</v>
      </c>
      <c r="AD335" s="6" t="s">
        <v>230</v>
      </c>
      <c r="AE335" s="6" t="s">
        <v>93</v>
      </c>
      <c r="AF335" s="6"/>
    </row>
    <row r="336" spans="1:32" ht="12.75" x14ac:dyDescent="0.2">
      <c r="A336" s="35">
        <v>45532.920498205996</v>
      </c>
      <c r="B336" s="36" t="s">
        <v>1444</v>
      </c>
      <c r="C336" s="36" t="s">
        <v>1789</v>
      </c>
      <c r="D336" s="36" t="s">
        <v>157</v>
      </c>
      <c r="E336" s="38" t="s">
        <v>53</v>
      </c>
      <c r="F336" s="38">
        <v>22275715</v>
      </c>
      <c r="G336" s="37">
        <v>45511</v>
      </c>
      <c r="H336" s="38">
        <v>1149395391</v>
      </c>
      <c r="I336" s="38"/>
      <c r="J336" s="38" t="s">
        <v>1790</v>
      </c>
      <c r="K336" s="38" t="s">
        <v>55</v>
      </c>
      <c r="L336" s="38" t="s">
        <v>1791</v>
      </c>
      <c r="M336" s="38"/>
      <c r="N336" s="6" t="s">
        <v>45</v>
      </c>
      <c r="O336" s="6" t="s">
        <v>77</v>
      </c>
      <c r="P336" s="6" t="s">
        <v>1792</v>
      </c>
      <c r="Q336" s="38" t="s">
        <v>1793</v>
      </c>
      <c r="R336" s="38" t="s">
        <v>1794</v>
      </c>
      <c r="S336" s="38" t="s">
        <v>1795</v>
      </c>
      <c r="T336" s="38"/>
      <c r="U336" s="38"/>
      <c r="V336" s="38"/>
      <c r="W336" s="38"/>
      <c r="X336" s="40" t="s">
        <v>1796</v>
      </c>
      <c r="Y336" s="6" t="s">
        <v>77</v>
      </c>
      <c r="Z336" s="38" t="s">
        <v>61</v>
      </c>
      <c r="AA336" s="38" t="s">
        <v>78</v>
      </c>
      <c r="AB336" s="38">
        <v>50000</v>
      </c>
      <c r="AC336" s="6">
        <v>205514</v>
      </c>
      <c r="AD336" s="6" t="s">
        <v>191</v>
      </c>
      <c r="AE336" s="6" t="s">
        <v>80</v>
      </c>
      <c r="AF336" s="6"/>
    </row>
    <row r="337" spans="1:32" ht="12.75" x14ac:dyDescent="0.2">
      <c r="A337" s="35">
        <v>45540.904081319401</v>
      </c>
      <c r="B337" s="36" t="s">
        <v>1797</v>
      </c>
      <c r="C337" s="36" t="s">
        <v>1798</v>
      </c>
      <c r="D337" s="36" t="s">
        <v>1799</v>
      </c>
      <c r="E337" s="38" t="s">
        <v>53</v>
      </c>
      <c r="F337" s="38">
        <v>50509631</v>
      </c>
      <c r="G337" s="37">
        <v>40424</v>
      </c>
      <c r="H337" s="38" t="s">
        <v>1800</v>
      </c>
      <c r="I337" s="38" t="s">
        <v>1800</v>
      </c>
      <c r="J337" s="38" t="s">
        <v>1801</v>
      </c>
      <c r="K337" s="38" t="s">
        <v>55</v>
      </c>
      <c r="L337" s="38" t="s">
        <v>1802</v>
      </c>
      <c r="M337" s="38" t="s">
        <v>151</v>
      </c>
      <c r="N337" s="6" t="s">
        <v>35</v>
      </c>
      <c r="O337" s="6"/>
      <c r="P337" s="6">
        <v>3919</v>
      </c>
      <c r="Q337" s="38" t="s">
        <v>1803</v>
      </c>
      <c r="R337" s="38"/>
      <c r="S337" s="38"/>
      <c r="T337" s="38"/>
      <c r="U337" s="38"/>
      <c r="V337" s="38"/>
      <c r="W337" s="38"/>
      <c r="X337" s="40"/>
      <c r="Y337" s="6" t="s">
        <v>60</v>
      </c>
      <c r="Z337" s="38" t="s">
        <v>61</v>
      </c>
      <c r="AA337" s="38" t="s">
        <v>109</v>
      </c>
      <c r="AB337" s="38"/>
      <c r="AC337" s="6"/>
      <c r="AD337" s="6"/>
      <c r="AE337" s="6" t="s">
        <v>93</v>
      </c>
      <c r="AF337" s="6"/>
    </row>
    <row r="338" spans="1:32" ht="12.75" x14ac:dyDescent="0.2">
      <c r="A338" s="35">
        <v>45541.028937013798</v>
      </c>
      <c r="B338" s="36" t="s">
        <v>1475</v>
      </c>
      <c r="C338" s="36" t="s">
        <v>1804</v>
      </c>
      <c r="D338" s="36" t="s">
        <v>1229</v>
      </c>
      <c r="E338" s="38" t="s">
        <v>53</v>
      </c>
      <c r="F338" s="38">
        <v>49092408</v>
      </c>
      <c r="G338" s="37">
        <v>39746</v>
      </c>
      <c r="H338" s="38"/>
      <c r="I338" s="38"/>
      <c r="J338" s="38" t="s">
        <v>1805</v>
      </c>
      <c r="K338" s="38" t="s">
        <v>55</v>
      </c>
      <c r="L338" s="38" t="s">
        <v>56</v>
      </c>
      <c r="M338" s="38"/>
      <c r="N338" s="6" t="s">
        <v>39</v>
      </c>
      <c r="O338" s="6"/>
      <c r="P338" s="6" t="s">
        <v>1806</v>
      </c>
      <c r="Q338" s="38"/>
      <c r="R338" s="38"/>
      <c r="S338" s="38"/>
      <c r="T338" s="38"/>
      <c r="U338" s="38"/>
      <c r="V338" s="38"/>
      <c r="W338" s="38"/>
      <c r="X338" s="40"/>
      <c r="Y338" s="6" t="s">
        <v>60</v>
      </c>
      <c r="Z338" s="38" t="s">
        <v>61</v>
      </c>
      <c r="AA338" s="38" t="s">
        <v>109</v>
      </c>
      <c r="AB338" s="38"/>
      <c r="AC338" s="6"/>
      <c r="AD338" s="6"/>
      <c r="AE338" s="6" t="s">
        <v>93</v>
      </c>
      <c r="AF338" s="6"/>
    </row>
    <row r="339" spans="1:32" ht="12.75" x14ac:dyDescent="0.2">
      <c r="A339" s="35">
        <v>45541.3125235185</v>
      </c>
      <c r="B339" s="36" t="s">
        <v>1601</v>
      </c>
      <c r="C339" s="36" t="s">
        <v>1807</v>
      </c>
      <c r="D339" s="36" t="s">
        <v>218</v>
      </c>
      <c r="E339" s="38" t="s">
        <v>53</v>
      </c>
      <c r="F339" s="38">
        <v>52003396</v>
      </c>
      <c r="G339" s="37">
        <v>40952</v>
      </c>
      <c r="H339" s="38">
        <v>3329640146</v>
      </c>
      <c r="I339" s="38">
        <v>3329566454</v>
      </c>
      <c r="J339" s="38" t="s">
        <v>1808</v>
      </c>
      <c r="K339" s="38" t="s">
        <v>55</v>
      </c>
      <c r="L339" s="38" t="s">
        <v>136</v>
      </c>
      <c r="M339" s="38" t="s">
        <v>151</v>
      </c>
      <c r="N339" s="6" t="s">
        <v>36</v>
      </c>
      <c r="O339" s="6"/>
      <c r="P339" s="6">
        <v>4152</v>
      </c>
      <c r="Q339" s="38"/>
      <c r="R339" s="38"/>
      <c r="S339" s="38"/>
      <c r="T339" s="38"/>
      <c r="U339" s="38"/>
      <c r="V339" s="38"/>
      <c r="W339" s="38"/>
      <c r="X339" s="40" t="s">
        <v>1809</v>
      </c>
      <c r="Y339" s="6" t="s">
        <v>60</v>
      </c>
      <c r="Z339" s="38" t="s">
        <v>61</v>
      </c>
      <c r="AA339" s="38" t="s">
        <v>78</v>
      </c>
      <c r="AB339" s="38">
        <v>42500</v>
      </c>
      <c r="AC339" s="6">
        <v>205543</v>
      </c>
      <c r="AD339" s="6" t="s">
        <v>792</v>
      </c>
      <c r="AE339" s="6" t="s">
        <v>93</v>
      </c>
      <c r="AF339" s="6"/>
    </row>
    <row r="340" spans="1:32" ht="12.75" x14ac:dyDescent="0.2">
      <c r="A340" s="35">
        <v>45541.405783935101</v>
      </c>
      <c r="B340" s="36" t="s">
        <v>1810</v>
      </c>
      <c r="C340" s="36" t="s">
        <v>1811</v>
      </c>
      <c r="D340" s="36" t="s">
        <v>163</v>
      </c>
      <c r="E340" s="38" t="s">
        <v>53</v>
      </c>
      <c r="F340" s="38">
        <v>46958758</v>
      </c>
      <c r="G340" s="37">
        <v>38600</v>
      </c>
      <c r="H340" s="38">
        <v>1169403645</v>
      </c>
      <c r="I340" s="38">
        <v>1160965644</v>
      </c>
      <c r="J340" s="38" t="s">
        <v>1812</v>
      </c>
      <c r="K340" s="38" t="s">
        <v>55</v>
      </c>
      <c r="L340" s="38" t="s">
        <v>558</v>
      </c>
      <c r="M340" s="38" t="s">
        <v>47</v>
      </c>
      <c r="N340" s="6" t="s">
        <v>40</v>
      </c>
      <c r="O340" s="6"/>
      <c r="P340" s="6">
        <v>711</v>
      </c>
      <c r="Q340" s="38"/>
      <c r="R340" s="38"/>
      <c r="S340" s="38"/>
      <c r="T340" s="38"/>
      <c r="U340" s="38"/>
      <c r="V340" s="38"/>
      <c r="W340" s="38"/>
      <c r="X340" s="40"/>
      <c r="Y340" s="6" t="s">
        <v>77</v>
      </c>
      <c r="Z340" s="38" t="s">
        <v>61</v>
      </c>
      <c r="AA340" s="38" t="s">
        <v>78</v>
      </c>
      <c r="AB340" s="38">
        <v>45000</v>
      </c>
      <c r="AC340" s="6">
        <v>205576</v>
      </c>
      <c r="AD340" s="6" t="s">
        <v>445</v>
      </c>
      <c r="AE340" s="6" t="s">
        <v>80</v>
      </c>
      <c r="AF340" s="6"/>
    </row>
    <row r="341" spans="1:32" ht="12.75" x14ac:dyDescent="0.2">
      <c r="A341" s="35">
        <v>45541.415517673602</v>
      </c>
      <c r="B341" s="36" t="s">
        <v>1813</v>
      </c>
      <c r="C341" s="36" t="s">
        <v>1814</v>
      </c>
      <c r="D341" s="36" t="s">
        <v>148</v>
      </c>
      <c r="E341" s="38" t="s">
        <v>53</v>
      </c>
      <c r="F341" s="38">
        <v>30048496</v>
      </c>
      <c r="G341" s="37">
        <v>30289</v>
      </c>
      <c r="H341" s="38">
        <v>3416192647</v>
      </c>
      <c r="I341" s="38"/>
      <c r="J341" s="38" t="s">
        <v>1815</v>
      </c>
      <c r="K341" s="38" t="s">
        <v>55</v>
      </c>
      <c r="L341" s="38" t="s">
        <v>150</v>
      </c>
      <c r="M341" s="38" t="s">
        <v>1816</v>
      </c>
      <c r="N341" s="6" t="s">
        <v>44</v>
      </c>
      <c r="O341" s="6">
        <v>47</v>
      </c>
      <c r="P341" s="6">
        <v>1559</v>
      </c>
      <c r="Q341" s="38" t="s">
        <v>1817</v>
      </c>
      <c r="R341" s="38" t="s">
        <v>1818</v>
      </c>
      <c r="S341" s="38" t="s">
        <v>1819</v>
      </c>
      <c r="T341" s="38" t="s">
        <v>1820</v>
      </c>
      <c r="U341" s="38" t="s">
        <v>1821</v>
      </c>
      <c r="V341" s="38" t="s">
        <v>1822</v>
      </c>
      <c r="W341" s="38"/>
      <c r="X341" s="40" t="s">
        <v>107</v>
      </c>
      <c r="Y341" s="6" t="s">
        <v>77</v>
      </c>
      <c r="Z341" s="38" t="s">
        <v>61</v>
      </c>
      <c r="AA341" s="38" t="s">
        <v>78</v>
      </c>
      <c r="AB341" s="38">
        <v>72000</v>
      </c>
      <c r="AC341" s="6">
        <v>205536</v>
      </c>
      <c r="AD341" s="6" t="s">
        <v>792</v>
      </c>
      <c r="AE341" s="6" t="s">
        <v>80</v>
      </c>
      <c r="AF341" s="6"/>
    </row>
    <row r="342" spans="1:32" ht="12.75" x14ac:dyDescent="0.2">
      <c r="A342" s="35">
        <v>45541.455564050899</v>
      </c>
      <c r="B342" s="36" t="s">
        <v>71</v>
      </c>
      <c r="C342" s="36" t="s">
        <v>1823</v>
      </c>
      <c r="D342" s="36" t="s">
        <v>52</v>
      </c>
      <c r="E342" s="38" t="s">
        <v>53</v>
      </c>
      <c r="F342" s="38">
        <v>29435724</v>
      </c>
      <c r="G342" s="37">
        <v>30036</v>
      </c>
      <c r="H342" s="38">
        <v>1151521958</v>
      </c>
      <c r="I342" s="38">
        <v>1151521958</v>
      </c>
      <c r="J342" s="38" t="s">
        <v>1824</v>
      </c>
      <c r="K342" s="38" t="s">
        <v>55</v>
      </c>
      <c r="L342" s="38" t="s">
        <v>254</v>
      </c>
      <c r="M342" s="38" t="s">
        <v>45</v>
      </c>
      <c r="N342" s="6" t="s">
        <v>45</v>
      </c>
      <c r="O342" s="6"/>
      <c r="P342" s="6">
        <v>84</v>
      </c>
      <c r="Q342" s="38" t="s">
        <v>1825</v>
      </c>
      <c r="R342" s="38"/>
      <c r="S342" s="38"/>
      <c r="T342" s="38"/>
      <c r="U342" s="38"/>
      <c r="V342" s="38"/>
      <c r="W342" s="38"/>
      <c r="X342" s="40" t="s">
        <v>1826</v>
      </c>
      <c r="Y342" s="6" t="s">
        <v>77</v>
      </c>
      <c r="Z342" s="38" t="s">
        <v>61</v>
      </c>
      <c r="AA342" s="38" t="s">
        <v>109</v>
      </c>
      <c r="AB342" s="38">
        <v>50000</v>
      </c>
      <c r="AC342" s="6">
        <v>205692</v>
      </c>
      <c r="AD342" s="6" t="s">
        <v>108</v>
      </c>
      <c r="AE342" s="6" t="s">
        <v>80</v>
      </c>
      <c r="AF342" s="6"/>
    </row>
    <row r="343" spans="1:32" ht="12.75" x14ac:dyDescent="0.2">
      <c r="A343" s="35">
        <v>45541.470252430503</v>
      </c>
      <c r="B343" s="36" t="s">
        <v>958</v>
      </c>
      <c r="C343" s="36" t="s">
        <v>1827</v>
      </c>
      <c r="D343" s="36" t="s">
        <v>163</v>
      </c>
      <c r="E343" s="38" t="s">
        <v>53</v>
      </c>
      <c r="F343" s="38">
        <v>50416545</v>
      </c>
      <c r="G343" s="37">
        <v>40367</v>
      </c>
      <c r="H343" s="38" t="s">
        <v>1828</v>
      </c>
      <c r="I343" s="38" t="s">
        <v>1828</v>
      </c>
      <c r="J343" s="38" t="s">
        <v>1829</v>
      </c>
      <c r="K343" s="38" t="s">
        <v>55</v>
      </c>
      <c r="L343" s="38" t="s">
        <v>165</v>
      </c>
      <c r="M343" s="38" t="s">
        <v>1830</v>
      </c>
      <c r="N343" s="6" t="s">
        <v>36</v>
      </c>
      <c r="O343" s="6"/>
      <c r="P343" s="6">
        <v>3642</v>
      </c>
      <c r="Q343" s="38"/>
      <c r="R343" s="38"/>
      <c r="S343" s="38"/>
      <c r="T343" s="38"/>
      <c r="U343" s="38"/>
      <c r="V343" s="38"/>
      <c r="W343" s="38"/>
      <c r="X343" s="40" t="s">
        <v>107</v>
      </c>
      <c r="Y343" s="6" t="s">
        <v>77</v>
      </c>
      <c r="Z343" s="38" t="s">
        <v>61</v>
      </c>
      <c r="AA343" s="38" t="s">
        <v>78</v>
      </c>
      <c r="AB343" s="38">
        <v>50000</v>
      </c>
      <c r="AC343" s="6">
        <v>205534</v>
      </c>
      <c r="AD343" s="6" t="s">
        <v>792</v>
      </c>
      <c r="AE343" s="6" t="s">
        <v>93</v>
      </c>
      <c r="AF343" s="6"/>
    </row>
    <row r="344" spans="1:32" ht="12.75" x14ac:dyDescent="0.2">
      <c r="A344" s="35">
        <v>45541.496418506897</v>
      </c>
      <c r="B344" s="36" t="s">
        <v>1831</v>
      </c>
      <c r="C344" s="36" t="s">
        <v>1832</v>
      </c>
      <c r="D344" s="36" t="s">
        <v>83</v>
      </c>
      <c r="E344" s="38" t="s">
        <v>53</v>
      </c>
      <c r="F344" s="38">
        <v>51069680</v>
      </c>
      <c r="G344" s="37">
        <v>40630</v>
      </c>
      <c r="H344" s="38">
        <v>1167024533</v>
      </c>
      <c r="I344" s="38">
        <v>1167024533</v>
      </c>
      <c r="J344" s="38" t="s">
        <v>1833</v>
      </c>
      <c r="K344" s="38" t="s">
        <v>66</v>
      </c>
      <c r="L344" s="38" t="s">
        <v>254</v>
      </c>
      <c r="M344" s="38" t="s">
        <v>66</v>
      </c>
      <c r="N344" s="6" t="s">
        <v>35</v>
      </c>
      <c r="O344" s="6"/>
      <c r="P344" s="6">
        <v>18910</v>
      </c>
      <c r="Q344" s="38"/>
      <c r="R344" s="38" t="s">
        <v>1834</v>
      </c>
      <c r="S344" s="38"/>
      <c r="T344" s="38"/>
      <c r="U344" s="38"/>
      <c r="V344" s="38"/>
      <c r="W344" s="38"/>
      <c r="X344" s="40" t="s">
        <v>107</v>
      </c>
      <c r="Y344" s="6" t="s">
        <v>60</v>
      </c>
      <c r="Z344" s="38" t="s">
        <v>61</v>
      </c>
      <c r="AA344" s="38" t="s">
        <v>78</v>
      </c>
      <c r="AB344" s="38">
        <v>50000</v>
      </c>
      <c r="AC344" s="6">
        <v>205670</v>
      </c>
      <c r="AD344" s="6" t="s">
        <v>1169</v>
      </c>
      <c r="AE344" s="6" t="s">
        <v>93</v>
      </c>
      <c r="AF344" s="6" t="s">
        <v>172</v>
      </c>
    </row>
    <row r="345" spans="1:32" ht="12.75" x14ac:dyDescent="0.2">
      <c r="A345" s="35">
        <v>45541.613510567098</v>
      </c>
      <c r="B345" s="36" t="s">
        <v>595</v>
      </c>
      <c r="C345" s="36" t="s">
        <v>426</v>
      </c>
      <c r="D345" s="36" t="s">
        <v>323</v>
      </c>
      <c r="E345" s="38" t="s">
        <v>53</v>
      </c>
      <c r="F345" s="38">
        <v>51431844</v>
      </c>
      <c r="G345" s="37">
        <v>40828</v>
      </c>
      <c r="H345" s="38">
        <v>91159278173</v>
      </c>
      <c r="I345" s="38">
        <v>91159278173</v>
      </c>
      <c r="J345" s="38" t="s">
        <v>427</v>
      </c>
      <c r="K345" s="38" t="s">
        <v>55</v>
      </c>
      <c r="L345" s="38" t="s">
        <v>428</v>
      </c>
      <c r="M345" s="38" t="s">
        <v>151</v>
      </c>
      <c r="N345" s="6" t="s">
        <v>36</v>
      </c>
      <c r="O345" s="6"/>
      <c r="P345" s="6">
        <v>4133</v>
      </c>
      <c r="Q345" s="38"/>
      <c r="R345" s="38"/>
      <c r="S345" s="38"/>
      <c r="T345" s="38"/>
      <c r="U345" s="38"/>
      <c r="V345" s="38"/>
      <c r="W345" s="38"/>
      <c r="X345" s="40" t="s">
        <v>1835</v>
      </c>
      <c r="Y345" s="6" t="s">
        <v>60</v>
      </c>
      <c r="Z345" s="38" t="s">
        <v>61</v>
      </c>
      <c r="AA345" s="38" t="s">
        <v>78</v>
      </c>
      <c r="AB345" s="38">
        <v>50000</v>
      </c>
      <c r="AC345" s="6">
        <v>205539</v>
      </c>
      <c r="AD345" s="6" t="s">
        <v>1836</v>
      </c>
      <c r="AE345" s="6" t="s">
        <v>93</v>
      </c>
      <c r="AF345" s="6" t="s">
        <v>172</v>
      </c>
    </row>
    <row r="346" spans="1:32" ht="12.75" x14ac:dyDescent="0.2">
      <c r="A346" s="35">
        <v>45541.661098506898</v>
      </c>
      <c r="B346" s="36" t="s">
        <v>1837</v>
      </c>
      <c r="C346" s="36" t="s">
        <v>1838</v>
      </c>
      <c r="D346" s="36" t="s">
        <v>52</v>
      </c>
      <c r="E346" s="38" t="s">
        <v>53</v>
      </c>
      <c r="F346" s="38">
        <v>53083955</v>
      </c>
      <c r="G346" s="37">
        <v>41342</v>
      </c>
      <c r="H346" s="38">
        <v>1140304773</v>
      </c>
      <c r="I346" s="38">
        <v>1140304773</v>
      </c>
      <c r="J346" s="38" t="s">
        <v>1839</v>
      </c>
      <c r="K346" s="38" t="s">
        <v>66</v>
      </c>
      <c r="L346" s="38" t="s">
        <v>89</v>
      </c>
      <c r="M346" s="38" t="s">
        <v>66</v>
      </c>
      <c r="N346" s="38" t="s">
        <v>36</v>
      </c>
      <c r="O346" s="6"/>
      <c r="P346" s="6">
        <v>3872</v>
      </c>
      <c r="Q346" s="38"/>
      <c r="R346" s="38"/>
      <c r="S346" s="38"/>
      <c r="T346" s="38"/>
      <c r="U346" s="38"/>
      <c r="V346" s="38"/>
      <c r="W346" s="38"/>
      <c r="X346" s="40" t="s">
        <v>1840</v>
      </c>
      <c r="Y346" s="6" t="s">
        <v>60</v>
      </c>
      <c r="Z346" s="38" t="s">
        <v>61</v>
      </c>
      <c r="AA346" s="38" t="s">
        <v>78</v>
      </c>
      <c r="AB346" s="38">
        <v>50000</v>
      </c>
      <c r="AC346" s="6">
        <v>205547</v>
      </c>
      <c r="AD346" s="6" t="s">
        <v>792</v>
      </c>
      <c r="AE346" s="6" t="s">
        <v>93</v>
      </c>
      <c r="AF346" s="6"/>
    </row>
    <row r="347" spans="1:32" ht="12.75" x14ac:dyDescent="0.2">
      <c r="A347" s="35">
        <v>45541.661249976802</v>
      </c>
      <c r="B347" s="36" t="s">
        <v>411</v>
      </c>
      <c r="C347" s="36" t="s">
        <v>412</v>
      </c>
      <c r="D347" s="36" t="s">
        <v>245</v>
      </c>
      <c r="E347" s="38" t="s">
        <v>53</v>
      </c>
      <c r="F347" s="38">
        <v>32133238</v>
      </c>
      <c r="G347" s="37">
        <v>31461</v>
      </c>
      <c r="H347" s="38">
        <v>1557930144</v>
      </c>
      <c r="I347" s="38"/>
      <c r="J347" s="38" t="s">
        <v>1841</v>
      </c>
      <c r="K347" s="38" t="s">
        <v>55</v>
      </c>
      <c r="L347" s="38" t="s">
        <v>77</v>
      </c>
      <c r="M347" s="38"/>
      <c r="N347" s="38" t="s">
        <v>43</v>
      </c>
      <c r="O347" s="6"/>
      <c r="P347" s="6">
        <v>8551</v>
      </c>
      <c r="Q347" s="38" t="s">
        <v>1842</v>
      </c>
      <c r="R347" s="38" t="s">
        <v>417</v>
      </c>
      <c r="S347" s="38" t="s">
        <v>418</v>
      </c>
      <c r="T347" s="38"/>
      <c r="U347" s="38"/>
      <c r="V347" s="38"/>
      <c r="W347" s="38"/>
      <c r="X347" s="40"/>
      <c r="Y347" s="6" t="s">
        <v>77</v>
      </c>
      <c r="Z347" s="38" t="s">
        <v>61</v>
      </c>
      <c r="AA347" s="38" t="s">
        <v>184</v>
      </c>
      <c r="AB347" s="38"/>
      <c r="AC347" s="6"/>
      <c r="AD347" s="6"/>
      <c r="AE347" s="6" t="s">
        <v>80</v>
      </c>
      <c r="AF347" s="6"/>
    </row>
    <row r="348" spans="1:32" ht="12.75" x14ac:dyDescent="0.2">
      <c r="A348" s="35">
        <v>45541.699721921199</v>
      </c>
      <c r="B348" s="36" t="s">
        <v>1671</v>
      </c>
      <c r="C348" s="36" t="s">
        <v>1843</v>
      </c>
      <c r="D348" s="36" t="s">
        <v>251</v>
      </c>
      <c r="E348" s="38" t="s">
        <v>53</v>
      </c>
      <c r="F348" s="38">
        <v>50320674</v>
      </c>
      <c r="G348" s="37">
        <v>40341</v>
      </c>
      <c r="H348" s="38">
        <v>1165078788</v>
      </c>
      <c r="I348" s="38">
        <v>1165078788</v>
      </c>
      <c r="J348" s="38" t="s">
        <v>1844</v>
      </c>
      <c r="K348" s="38" t="s">
        <v>55</v>
      </c>
      <c r="L348" s="38" t="s">
        <v>1845</v>
      </c>
      <c r="M348" s="38"/>
      <c r="N348" s="38" t="s">
        <v>36</v>
      </c>
      <c r="O348" s="6"/>
      <c r="P348" s="6">
        <v>3713</v>
      </c>
      <c r="Q348" s="38"/>
      <c r="R348" s="38"/>
      <c r="S348" s="38"/>
      <c r="T348" s="38"/>
      <c r="U348" s="38"/>
      <c r="V348" s="38"/>
      <c r="W348" s="38"/>
      <c r="X348" s="40" t="s">
        <v>1846</v>
      </c>
      <c r="Y348" s="6" t="s">
        <v>77</v>
      </c>
      <c r="Z348" s="38" t="s">
        <v>61</v>
      </c>
      <c r="AA348" s="38" t="s">
        <v>78</v>
      </c>
      <c r="AB348" s="38">
        <v>50000</v>
      </c>
      <c r="AC348" s="6">
        <v>205556</v>
      </c>
      <c r="AD348" s="6" t="s">
        <v>792</v>
      </c>
      <c r="AE348" s="6" t="s">
        <v>93</v>
      </c>
      <c r="AF348" s="6"/>
    </row>
    <row r="349" spans="1:32" ht="12.75" x14ac:dyDescent="0.2">
      <c r="A349" s="35">
        <v>45541.709987812501</v>
      </c>
      <c r="B349" s="36" t="s">
        <v>1847</v>
      </c>
      <c r="C349" s="36" t="s">
        <v>1848</v>
      </c>
      <c r="D349" s="36" t="s">
        <v>52</v>
      </c>
      <c r="E349" s="38" t="s">
        <v>53</v>
      </c>
      <c r="F349" s="38">
        <v>50155666</v>
      </c>
      <c r="G349" s="37">
        <v>40202</v>
      </c>
      <c r="H349" s="38">
        <v>1132341376</v>
      </c>
      <c r="I349" s="38">
        <v>1156419068</v>
      </c>
      <c r="J349" s="38" t="s">
        <v>1849</v>
      </c>
      <c r="K349" s="38" t="s">
        <v>55</v>
      </c>
      <c r="L349" s="38" t="s">
        <v>254</v>
      </c>
      <c r="M349" s="38"/>
      <c r="N349" s="38" t="s">
        <v>36</v>
      </c>
      <c r="O349" s="6"/>
      <c r="P349" s="6">
        <v>3889</v>
      </c>
      <c r="Q349" s="38"/>
      <c r="R349" s="38"/>
      <c r="S349" s="38"/>
      <c r="T349" s="38"/>
      <c r="U349" s="38"/>
      <c r="V349" s="38"/>
      <c r="W349" s="38"/>
      <c r="X349" s="40" t="s">
        <v>1453</v>
      </c>
      <c r="Y349" s="6" t="s">
        <v>60</v>
      </c>
      <c r="Z349" s="38" t="s">
        <v>61</v>
      </c>
      <c r="AA349" s="38" t="s">
        <v>78</v>
      </c>
      <c r="AB349" s="38">
        <v>50000</v>
      </c>
      <c r="AC349" s="6">
        <v>205557</v>
      </c>
      <c r="AD349" s="6" t="s">
        <v>792</v>
      </c>
      <c r="AE349" s="6" t="s">
        <v>109</v>
      </c>
      <c r="AF349" s="6" t="s">
        <v>172</v>
      </c>
    </row>
    <row r="350" spans="1:32" ht="12.75" x14ac:dyDescent="0.2">
      <c r="A350" s="35">
        <v>45541.711307488396</v>
      </c>
      <c r="B350" s="36" t="s">
        <v>1850</v>
      </c>
      <c r="C350" s="36" t="s">
        <v>1848</v>
      </c>
      <c r="D350" s="36" t="s">
        <v>292</v>
      </c>
      <c r="E350" s="38" t="s">
        <v>53</v>
      </c>
      <c r="F350" s="38">
        <v>53236907</v>
      </c>
      <c r="G350" s="37">
        <v>41375</v>
      </c>
      <c r="H350" s="38">
        <v>1132341376</v>
      </c>
      <c r="I350" s="38">
        <v>1156419068</v>
      </c>
      <c r="J350" s="38" t="s">
        <v>1849</v>
      </c>
      <c r="K350" s="38" t="s">
        <v>55</v>
      </c>
      <c r="L350" s="38" t="s">
        <v>254</v>
      </c>
      <c r="M350" s="38"/>
      <c r="N350" s="38" t="s">
        <v>36</v>
      </c>
      <c r="O350" s="6"/>
      <c r="P350" s="6">
        <v>3992</v>
      </c>
      <c r="Q350" s="38"/>
      <c r="R350" s="38"/>
      <c r="S350" s="38"/>
      <c r="T350" s="38"/>
      <c r="U350" s="38"/>
      <c r="V350" s="38"/>
      <c r="W350" s="38"/>
      <c r="X350" s="40" t="s">
        <v>1453</v>
      </c>
      <c r="Y350" s="6" t="s">
        <v>60</v>
      </c>
      <c r="Z350" s="38" t="s">
        <v>61</v>
      </c>
      <c r="AA350" s="38" t="s">
        <v>78</v>
      </c>
      <c r="AB350" s="38">
        <v>50000</v>
      </c>
      <c r="AC350" s="6">
        <v>205557</v>
      </c>
      <c r="AD350" s="6" t="s">
        <v>792</v>
      </c>
      <c r="AE350" s="6" t="s">
        <v>93</v>
      </c>
      <c r="AF350" s="6" t="s">
        <v>172</v>
      </c>
    </row>
    <row r="351" spans="1:32" ht="12.75" x14ac:dyDescent="0.2">
      <c r="A351" s="35">
        <v>45541.771075833298</v>
      </c>
      <c r="B351" s="36" t="s">
        <v>622</v>
      </c>
      <c r="C351" s="36" t="s">
        <v>1851</v>
      </c>
      <c r="D351" s="36" t="s">
        <v>52</v>
      </c>
      <c r="E351" s="38" t="s">
        <v>53</v>
      </c>
      <c r="F351" s="38">
        <v>51123601</v>
      </c>
      <c r="G351" s="37">
        <v>40658</v>
      </c>
      <c r="H351" s="38">
        <v>561273635</v>
      </c>
      <c r="I351" s="38">
        <v>561273635</v>
      </c>
      <c r="J351" s="38" t="s">
        <v>1852</v>
      </c>
      <c r="K351" s="38" t="s">
        <v>66</v>
      </c>
      <c r="L351" s="38" t="s">
        <v>106</v>
      </c>
      <c r="M351" s="38" t="s">
        <v>66</v>
      </c>
      <c r="N351" s="38" t="s">
        <v>36</v>
      </c>
      <c r="O351" s="6"/>
      <c r="P351" s="6">
        <v>4082</v>
      </c>
      <c r="Q351" s="38" t="s">
        <v>1853</v>
      </c>
      <c r="R351" s="38"/>
      <c r="S351" s="38"/>
      <c r="T351" s="38"/>
      <c r="U351" s="38"/>
      <c r="V351" s="38"/>
      <c r="W351" s="38"/>
      <c r="X351" s="40" t="s">
        <v>1127</v>
      </c>
      <c r="Y351" s="6" t="s">
        <v>77</v>
      </c>
      <c r="Z351" s="38" t="s">
        <v>61</v>
      </c>
      <c r="AA351" s="38" t="s">
        <v>78</v>
      </c>
      <c r="AB351" s="38">
        <v>50000</v>
      </c>
      <c r="AC351" s="6">
        <v>205558</v>
      </c>
      <c r="AD351" s="6" t="s">
        <v>792</v>
      </c>
      <c r="AE351" s="6" t="s">
        <v>93</v>
      </c>
      <c r="AF351" s="6"/>
    </row>
    <row r="352" spans="1:32" ht="12.75" x14ac:dyDescent="0.2">
      <c r="A352" s="35">
        <v>45541.772605266196</v>
      </c>
      <c r="B352" s="36" t="s">
        <v>1854</v>
      </c>
      <c r="C352" s="36" t="s">
        <v>1851</v>
      </c>
      <c r="D352" s="36" t="s">
        <v>52</v>
      </c>
      <c r="E352" s="38" t="s">
        <v>53</v>
      </c>
      <c r="F352" s="38">
        <v>53722572</v>
      </c>
      <c r="G352" s="37">
        <v>41677</v>
      </c>
      <c r="H352" s="38">
        <v>561273635</v>
      </c>
      <c r="I352" s="38">
        <v>561273635</v>
      </c>
      <c r="J352" s="38" t="s">
        <v>1852</v>
      </c>
      <c r="K352" s="38" t="s">
        <v>55</v>
      </c>
      <c r="L352" s="38" t="s">
        <v>106</v>
      </c>
      <c r="M352" s="38" t="s">
        <v>151</v>
      </c>
      <c r="N352" s="38" t="s">
        <v>35</v>
      </c>
      <c r="O352" s="6"/>
      <c r="P352" s="6">
        <v>3532</v>
      </c>
      <c r="Q352" s="38" t="s">
        <v>1855</v>
      </c>
      <c r="R352" s="38"/>
      <c r="S352" s="38"/>
      <c r="T352" s="38"/>
      <c r="U352" s="38"/>
      <c r="V352" s="38"/>
      <c r="W352" s="38"/>
      <c r="X352" s="40" t="s">
        <v>1127</v>
      </c>
      <c r="Y352" s="6" t="s">
        <v>77</v>
      </c>
      <c r="Z352" s="38" t="s">
        <v>61</v>
      </c>
      <c r="AA352" s="38" t="s">
        <v>78</v>
      </c>
      <c r="AB352" s="38">
        <v>50000</v>
      </c>
      <c r="AC352" s="6">
        <v>205558</v>
      </c>
      <c r="AD352" s="6" t="s">
        <v>792</v>
      </c>
      <c r="AE352" s="6" t="s">
        <v>93</v>
      </c>
      <c r="AF352" s="6"/>
    </row>
    <row r="353" spans="1:32" ht="12.75" x14ac:dyDescent="0.2">
      <c r="A353" s="35">
        <v>45541.8190563194</v>
      </c>
      <c r="B353" s="36" t="s">
        <v>1856</v>
      </c>
      <c r="C353" s="36" t="s">
        <v>1857</v>
      </c>
      <c r="D353" s="36" t="s">
        <v>1799</v>
      </c>
      <c r="E353" s="38" t="s">
        <v>53</v>
      </c>
      <c r="F353" s="38">
        <v>53208064</v>
      </c>
      <c r="G353" s="37">
        <v>41417</v>
      </c>
      <c r="H353" s="38" t="s">
        <v>1858</v>
      </c>
      <c r="I353" s="38" t="s">
        <v>1858</v>
      </c>
      <c r="J353" s="38" t="s">
        <v>1859</v>
      </c>
      <c r="K353" s="38" t="s">
        <v>66</v>
      </c>
      <c r="L353" s="38" t="s">
        <v>1069</v>
      </c>
      <c r="M353" s="38" t="s">
        <v>66</v>
      </c>
      <c r="N353" s="38" t="s">
        <v>35</v>
      </c>
      <c r="O353" s="6"/>
      <c r="P353" s="6">
        <v>3458</v>
      </c>
      <c r="Q353" s="38" t="s">
        <v>1860</v>
      </c>
      <c r="R353" s="38"/>
      <c r="S353" s="38"/>
      <c r="T353" s="38"/>
      <c r="U353" s="38"/>
      <c r="V353" s="38"/>
      <c r="W353" s="38"/>
      <c r="X353" s="40" t="s">
        <v>857</v>
      </c>
      <c r="Y353" s="6" t="s">
        <v>60</v>
      </c>
      <c r="Z353" s="38" t="s">
        <v>61</v>
      </c>
      <c r="AA353" s="38" t="s">
        <v>78</v>
      </c>
      <c r="AB353" s="38">
        <v>50000</v>
      </c>
      <c r="AC353" s="6">
        <v>205650</v>
      </c>
      <c r="AD353" s="6" t="s">
        <v>1169</v>
      </c>
      <c r="AE353" s="6" t="s">
        <v>93</v>
      </c>
      <c r="AF353" s="6"/>
    </row>
    <row r="354" spans="1:32" ht="12.75" x14ac:dyDescent="0.2">
      <c r="A354" s="35">
        <v>45541.820249166602</v>
      </c>
      <c r="B354" s="36" t="s">
        <v>1861</v>
      </c>
      <c r="C354" s="36" t="s">
        <v>1862</v>
      </c>
      <c r="D354" s="36" t="s">
        <v>354</v>
      </c>
      <c r="E354" s="38" t="s">
        <v>53</v>
      </c>
      <c r="F354" s="38">
        <v>50653382</v>
      </c>
      <c r="G354" s="37">
        <v>40478</v>
      </c>
      <c r="H354" s="38">
        <v>2215749477</v>
      </c>
      <c r="I354" s="38">
        <v>2216426873</v>
      </c>
      <c r="J354" s="38" t="s">
        <v>1863</v>
      </c>
      <c r="K354" s="38" t="s">
        <v>66</v>
      </c>
      <c r="L354" s="38" t="s">
        <v>225</v>
      </c>
      <c r="M354" s="38" t="s">
        <v>189</v>
      </c>
      <c r="N354" s="38" t="s">
        <v>35</v>
      </c>
      <c r="O354" s="6"/>
      <c r="P354" s="6">
        <v>3402</v>
      </c>
      <c r="Q354" s="38"/>
      <c r="R354" s="38" t="s">
        <v>1864</v>
      </c>
      <c r="S354" s="38"/>
      <c r="T354" s="38"/>
      <c r="U354" s="38"/>
      <c r="V354" s="38"/>
      <c r="W354" s="38"/>
      <c r="X354" s="40"/>
      <c r="Y354" s="6" t="s">
        <v>60</v>
      </c>
      <c r="Z354" s="38" t="s">
        <v>61</v>
      </c>
      <c r="AA354" s="38" t="s">
        <v>78</v>
      </c>
      <c r="AB354" s="38">
        <v>70000</v>
      </c>
      <c r="AC354" s="6">
        <v>205559</v>
      </c>
      <c r="AD354" s="6" t="s">
        <v>792</v>
      </c>
      <c r="AE354" s="6" t="s">
        <v>93</v>
      </c>
      <c r="AF354" s="6"/>
    </row>
    <row r="355" spans="1:32" ht="12.75" x14ac:dyDescent="0.2">
      <c r="A355" s="35">
        <v>45541.822570104101</v>
      </c>
      <c r="B355" s="36" t="s">
        <v>1865</v>
      </c>
      <c r="C355" s="36" t="s">
        <v>1862</v>
      </c>
      <c r="D355" s="36" t="s">
        <v>354</v>
      </c>
      <c r="E355" s="38" t="s">
        <v>53</v>
      </c>
      <c r="F355" s="38">
        <v>53301205</v>
      </c>
      <c r="G355" s="37">
        <v>41454</v>
      </c>
      <c r="H355" s="38">
        <v>2215749477</v>
      </c>
      <c r="I355" s="38">
        <v>2216426873</v>
      </c>
      <c r="J355" s="38" t="s">
        <v>1863</v>
      </c>
      <c r="K355" s="38" t="s">
        <v>66</v>
      </c>
      <c r="L355" s="38" t="s">
        <v>225</v>
      </c>
      <c r="M355" s="38" t="s">
        <v>189</v>
      </c>
      <c r="N355" s="38" t="s">
        <v>35</v>
      </c>
      <c r="O355" s="6"/>
      <c r="P355" s="6">
        <v>3203</v>
      </c>
      <c r="Q355" s="38"/>
      <c r="R355" s="38" t="s">
        <v>1866</v>
      </c>
      <c r="S355" s="38"/>
      <c r="T355" s="38"/>
      <c r="U355" s="38"/>
      <c r="V355" s="38"/>
      <c r="W355" s="38"/>
      <c r="X355" s="40"/>
      <c r="Y355" s="6" t="s">
        <v>60</v>
      </c>
      <c r="Z355" s="38" t="s">
        <v>61</v>
      </c>
      <c r="AA355" s="38" t="s">
        <v>78</v>
      </c>
      <c r="AB355" s="38">
        <v>70000</v>
      </c>
      <c r="AC355" s="6">
        <v>205559</v>
      </c>
      <c r="AD355" s="6" t="s">
        <v>792</v>
      </c>
      <c r="AE355" s="6" t="s">
        <v>93</v>
      </c>
      <c r="AF355" s="6"/>
    </row>
    <row r="356" spans="1:32" ht="12.75" x14ac:dyDescent="0.2">
      <c r="A356" s="35">
        <v>45541.8254161226</v>
      </c>
      <c r="B356" s="36" t="s">
        <v>495</v>
      </c>
      <c r="C356" s="36" t="s">
        <v>1867</v>
      </c>
      <c r="D356" s="36" t="s">
        <v>262</v>
      </c>
      <c r="E356" s="38" t="s">
        <v>53</v>
      </c>
      <c r="F356" s="38">
        <v>51049622</v>
      </c>
      <c r="G356" s="37">
        <v>40751</v>
      </c>
      <c r="H356" s="38">
        <v>3329310498</v>
      </c>
      <c r="I356" s="38">
        <v>15605497</v>
      </c>
      <c r="J356" s="38" t="s">
        <v>1868</v>
      </c>
      <c r="K356" s="38" t="s">
        <v>66</v>
      </c>
      <c r="L356" s="38" t="s">
        <v>136</v>
      </c>
      <c r="M356" s="38" t="s">
        <v>189</v>
      </c>
      <c r="N356" s="38" t="s">
        <v>36</v>
      </c>
      <c r="O356" s="6"/>
      <c r="P356" s="6">
        <v>3954</v>
      </c>
      <c r="Q356" s="38"/>
      <c r="R356" s="38"/>
      <c r="S356" s="38"/>
      <c r="T356" s="38"/>
      <c r="U356" s="38"/>
      <c r="V356" s="38"/>
      <c r="W356" s="38"/>
      <c r="X356" s="40">
        <v>226524238203</v>
      </c>
      <c r="Y356" s="6" t="s">
        <v>60</v>
      </c>
      <c r="Z356" s="38" t="s">
        <v>61</v>
      </c>
      <c r="AA356" s="38" t="s">
        <v>78</v>
      </c>
      <c r="AB356" s="38">
        <v>42500</v>
      </c>
      <c r="AC356" s="6">
        <v>205574</v>
      </c>
      <c r="AD356" s="6" t="s">
        <v>445</v>
      </c>
      <c r="AE356" s="6" t="s">
        <v>93</v>
      </c>
      <c r="AF356" s="6"/>
    </row>
    <row r="357" spans="1:32" ht="12.75" x14ac:dyDescent="0.2">
      <c r="A357" s="35">
        <v>45541.862908634197</v>
      </c>
      <c r="B357" s="36" t="s">
        <v>1869</v>
      </c>
      <c r="C357" s="36" t="s">
        <v>1870</v>
      </c>
      <c r="D357" s="36" t="s">
        <v>52</v>
      </c>
      <c r="E357" s="38" t="s">
        <v>53</v>
      </c>
      <c r="F357" s="38">
        <v>47866930</v>
      </c>
      <c r="G357" s="37">
        <v>39310</v>
      </c>
      <c r="H357" s="38">
        <v>91128805595</v>
      </c>
      <c r="I357" s="38">
        <v>91128805595</v>
      </c>
      <c r="J357" s="38" t="s">
        <v>1871</v>
      </c>
      <c r="K357" s="38" t="s">
        <v>55</v>
      </c>
      <c r="L357" s="38" t="s">
        <v>89</v>
      </c>
      <c r="M357" s="38"/>
      <c r="N357" s="38">
        <v>420</v>
      </c>
      <c r="O357" s="6">
        <v>70</v>
      </c>
      <c r="P357" s="6">
        <v>55345</v>
      </c>
      <c r="Q357" s="38"/>
      <c r="R357" s="38" t="s">
        <v>1872</v>
      </c>
      <c r="S357" s="38" t="s">
        <v>1873</v>
      </c>
      <c r="T357" s="38"/>
      <c r="U357" s="38"/>
      <c r="V357" s="38"/>
      <c r="W357" s="38"/>
      <c r="X357" s="40" t="s">
        <v>897</v>
      </c>
      <c r="Y357" s="6" t="s">
        <v>77</v>
      </c>
      <c r="Z357" s="38" t="s">
        <v>61</v>
      </c>
      <c r="AA357" s="38" t="s">
        <v>78</v>
      </c>
      <c r="AB357" s="38">
        <v>65000</v>
      </c>
      <c r="AC357" s="6">
        <v>205688</v>
      </c>
      <c r="AD357" s="6" t="s">
        <v>108</v>
      </c>
      <c r="AE357" s="6" t="s">
        <v>93</v>
      </c>
      <c r="AF357" s="6" t="s">
        <v>60</v>
      </c>
    </row>
    <row r="358" spans="1:32" ht="12.75" x14ac:dyDescent="0.2">
      <c r="A358" s="35">
        <v>45541.883730358699</v>
      </c>
      <c r="B358" s="36" t="s">
        <v>1874</v>
      </c>
      <c r="C358" s="36" t="s">
        <v>1875</v>
      </c>
      <c r="D358" s="36" t="s">
        <v>1295</v>
      </c>
      <c r="E358" s="38" t="s">
        <v>53</v>
      </c>
      <c r="F358" s="38">
        <v>22847701</v>
      </c>
      <c r="G358" s="37">
        <v>26492</v>
      </c>
      <c r="H358" s="38">
        <v>1135726575</v>
      </c>
      <c r="I358" s="38"/>
      <c r="J358" s="38" t="s">
        <v>1876</v>
      </c>
      <c r="K358" s="38" t="s">
        <v>55</v>
      </c>
      <c r="L358" s="38" t="s">
        <v>367</v>
      </c>
      <c r="M358" s="38"/>
      <c r="N358" s="38" t="s">
        <v>75</v>
      </c>
      <c r="O358" s="6"/>
      <c r="P358" s="6" t="s">
        <v>1877</v>
      </c>
      <c r="Q358" s="38" t="s">
        <v>1878</v>
      </c>
      <c r="R358" s="38" t="s">
        <v>1879</v>
      </c>
      <c r="S358" s="38"/>
      <c r="T358" s="38"/>
      <c r="U358" s="38"/>
      <c r="V358" s="38"/>
      <c r="W358" s="38"/>
      <c r="X358" s="40" t="s">
        <v>1880</v>
      </c>
      <c r="Y358" s="6" t="s">
        <v>77</v>
      </c>
      <c r="Z358" s="38" t="s">
        <v>61</v>
      </c>
      <c r="AA358" s="38" t="s">
        <v>78</v>
      </c>
      <c r="AB358" s="38">
        <v>60000</v>
      </c>
      <c r="AC358" s="6">
        <v>205561</v>
      </c>
      <c r="AD358" s="6" t="s">
        <v>792</v>
      </c>
      <c r="AE358" s="6" t="s">
        <v>80</v>
      </c>
      <c r="AF358" s="6"/>
    </row>
    <row r="359" spans="1:32" ht="12.75" x14ac:dyDescent="0.2">
      <c r="A359" s="35">
        <v>45542.537164108799</v>
      </c>
      <c r="B359" s="36" t="s">
        <v>1881</v>
      </c>
      <c r="C359" s="36" t="s">
        <v>82</v>
      </c>
      <c r="D359" s="36" t="s">
        <v>163</v>
      </c>
      <c r="E359" s="38" t="s">
        <v>53</v>
      </c>
      <c r="F359" s="38">
        <v>48461733</v>
      </c>
      <c r="G359" s="37">
        <v>39500</v>
      </c>
      <c r="H359" s="38">
        <v>1154055655</v>
      </c>
      <c r="I359" s="38"/>
      <c r="J359" s="38" t="s">
        <v>1882</v>
      </c>
      <c r="K359" s="38" t="s">
        <v>55</v>
      </c>
      <c r="L359" s="38" t="s">
        <v>56</v>
      </c>
      <c r="M359" s="38"/>
      <c r="N359" s="38" t="s">
        <v>75</v>
      </c>
      <c r="O359" s="6"/>
      <c r="P359" s="6">
        <v>2982</v>
      </c>
      <c r="Q359" s="38"/>
      <c r="R359" s="38" t="s">
        <v>1883</v>
      </c>
      <c r="S359" s="38" t="s">
        <v>1884</v>
      </c>
      <c r="T359" s="38"/>
      <c r="U359" s="38"/>
      <c r="V359" s="38"/>
      <c r="W359" s="38"/>
      <c r="X359" s="40" t="s">
        <v>1079</v>
      </c>
      <c r="Y359" s="6" t="s">
        <v>60</v>
      </c>
      <c r="Z359" s="38" t="s">
        <v>61</v>
      </c>
      <c r="AA359" s="38" t="s">
        <v>78</v>
      </c>
      <c r="AB359" s="38">
        <v>60000</v>
      </c>
      <c r="AC359" s="6"/>
      <c r="AD359" s="6" t="s">
        <v>85</v>
      </c>
      <c r="AE359" s="6" t="s">
        <v>93</v>
      </c>
      <c r="AF359" s="6"/>
    </row>
    <row r="360" spans="1:32" ht="12.75" x14ac:dyDescent="0.2">
      <c r="A360" s="35">
        <v>45542.748552152698</v>
      </c>
      <c r="B360" s="36" t="s">
        <v>1869</v>
      </c>
      <c r="C360" s="36" t="s">
        <v>1885</v>
      </c>
      <c r="D360" s="36" t="s">
        <v>1886</v>
      </c>
      <c r="E360" s="38" t="s">
        <v>53</v>
      </c>
      <c r="F360" s="38">
        <v>49588515</v>
      </c>
      <c r="G360" s="37">
        <v>40308</v>
      </c>
      <c r="H360" s="38">
        <v>1150127302</v>
      </c>
      <c r="I360" s="38">
        <v>1150127302</v>
      </c>
      <c r="J360" s="38" t="s">
        <v>1887</v>
      </c>
      <c r="K360" s="38" t="s">
        <v>55</v>
      </c>
      <c r="L360" s="38" t="s">
        <v>254</v>
      </c>
      <c r="M360" s="38"/>
      <c r="N360" s="38">
        <v>420</v>
      </c>
      <c r="O360" s="6">
        <v>72</v>
      </c>
      <c r="P360" s="6">
        <v>55348</v>
      </c>
      <c r="Q360" s="38"/>
      <c r="R360" s="38" t="s">
        <v>1888</v>
      </c>
      <c r="S360" s="38" t="s">
        <v>1889</v>
      </c>
      <c r="T360" s="38"/>
      <c r="U360" s="38"/>
      <c r="V360" s="38"/>
      <c r="W360" s="38"/>
      <c r="X360" s="40" t="s">
        <v>1890</v>
      </c>
      <c r="Y360" s="6" t="s">
        <v>77</v>
      </c>
      <c r="Z360" s="38" t="s">
        <v>61</v>
      </c>
      <c r="AA360" s="38" t="s">
        <v>109</v>
      </c>
      <c r="AB360" s="38"/>
      <c r="AC360" s="6"/>
      <c r="AD360" s="6"/>
      <c r="AE360" s="6" t="s">
        <v>93</v>
      </c>
      <c r="AF360" s="6"/>
    </row>
    <row r="361" spans="1:32" ht="12.75" x14ac:dyDescent="0.2">
      <c r="A361" s="35">
        <v>45542.798295995301</v>
      </c>
      <c r="B361" s="36" t="s">
        <v>1891</v>
      </c>
      <c r="C361" s="36" t="s">
        <v>1892</v>
      </c>
      <c r="D361" s="36" t="s">
        <v>1893</v>
      </c>
      <c r="E361" s="38" t="s">
        <v>53</v>
      </c>
      <c r="F361" s="38">
        <v>52118147</v>
      </c>
      <c r="G361" s="37">
        <v>40986</v>
      </c>
      <c r="H361" s="38">
        <v>3364580195</v>
      </c>
      <c r="I361" s="38">
        <v>3364599240</v>
      </c>
      <c r="J361" s="38" t="s">
        <v>1894</v>
      </c>
      <c r="K361" s="38" t="s">
        <v>55</v>
      </c>
      <c r="L361" s="38" t="s">
        <v>1895</v>
      </c>
      <c r="M361" s="38" t="s">
        <v>151</v>
      </c>
      <c r="N361" s="38" t="s">
        <v>36</v>
      </c>
      <c r="O361" s="6"/>
      <c r="P361" s="6">
        <v>3793</v>
      </c>
      <c r="Q361" s="38" t="s">
        <v>1891</v>
      </c>
      <c r="R361" s="38"/>
      <c r="S361" s="38"/>
      <c r="T361" s="38"/>
      <c r="U361" s="38"/>
      <c r="V361" s="38"/>
      <c r="W361" s="38"/>
      <c r="X361" s="40" t="s">
        <v>1896</v>
      </c>
      <c r="Y361" s="6" t="s">
        <v>60</v>
      </c>
      <c r="Z361" s="38" t="s">
        <v>61</v>
      </c>
      <c r="AA361" s="38" t="s">
        <v>78</v>
      </c>
      <c r="AB361" s="38">
        <v>42500</v>
      </c>
      <c r="AC361" s="6">
        <v>205578</v>
      </c>
      <c r="AD361" s="6" t="s">
        <v>445</v>
      </c>
      <c r="AE361" s="6" t="s">
        <v>93</v>
      </c>
      <c r="AF361" s="6"/>
    </row>
    <row r="362" spans="1:32" ht="12.75" x14ac:dyDescent="0.2">
      <c r="A362" s="35">
        <v>45542.808577546297</v>
      </c>
      <c r="B362" s="36" t="s">
        <v>1897</v>
      </c>
      <c r="C362" s="36" t="s">
        <v>1898</v>
      </c>
      <c r="D362" s="36" t="s">
        <v>52</v>
      </c>
      <c r="E362" s="38" t="s">
        <v>53</v>
      </c>
      <c r="F362" s="38">
        <v>54794764</v>
      </c>
      <c r="G362" s="37">
        <v>42162</v>
      </c>
      <c r="H362" s="38">
        <v>1160069263</v>
      </c>
      <c r="I362" s="38">
        <v>1164235910</v>
      </c>
      <c r="J362" s="38" t="s">
        <v>1899</v>
      </c>
      <c r="K362" s="38" t="s">
        <v>55</v>
      </c>
      <c r="L362" s="38" t="s">
        <v>1845</v>
      </c>
      <c r="M362" s="38" t="s">
        <v>151</v>
      </c>
      <c r="N362" s="38" t="s">
        <v>35</v>
      </c>
      <c r="O362" s="6"/>
      <c r="P362" s="6">
        <v>2631</v>
      </c>
      <c r="Q362" s="38" t="s">
        <v>1900</v>
      </c>
      <c r="R362" s="38"/>
      <c r="S362" s="38"/>
      <c r="T362" s="38"/>
      <c r="U362" s="38"/>
      <c r="V362" s="38"/>
      <c r="W362" s="38"/>
      <c r="X362" s="40" t="s">
        <v>1901</v>
      </c>
      <c r="Y362" s="6" t="s">
        <v>77</v>
      </c>
      <c r="Z362" s="38" t="s">
        <v>61</v>
      </c>
      <c r="AA362" s="38" t="s">
        <v>78</v>
      </c>
      <c r="AB362" s="38">
        <v>50000</v>
      </c>
      <c r="AC362" s="6">
        <v>205579</v>
      </c>
      <c r="AD362" s="6" t="s">
        <v>445</v>
      </c>
      <c r="AE362" s="6" t="s">
        <v>109</v>
      </c>
      <c r="AF362" s="6"/>
    </row>
    <row r="363" spans="1:32" ht="12.75" x14ac:dyDescent="0.2">
      <c r="A363" s="35">
        <v>45542.856268969903</v>
      </c>
      <c r="B363" s="36" t="s">
        <v>543</v>
      </c>
      <c r="C363" s="36" t="s">
        <v>1902</v>
      </c>
      <c r="D363" s="36" t="s">
        <v>163</v>
      </c>
      <c r="E363" s="38" t="s">
        <v>53</v>
      </c>
      <c r="F363" s="38">
        <v>54892590</v>
      </c>
      <c r="G363" s="37">
        <v>42157</v>
      </c>
      <c r="H363" s="38">
        <v>1144447565</v>
      </c>
      <c r="I363" s="38">
        <v>1157511245</v>
      </c>
      <c r="J363" s="38" t="s">
        <v>1903</v>
      </c>
      <c r="K363" s="38" t="s">
        <v>55</v>
      </c>
      <c r="L363" s="38" t="s">
        <v>89</v>
      </c>
      <c r="M363" s="38"/>
      <c r="N363" s="38" t="s">
        <v>35</v>
      </c>
      <c r="O363" s="6"/>
      <c r="P363" s="6">
        <v>3860</v>
      </c>
      <c r="Q363" s="38"/>
      <c r="R363" s="38" t="s">
        <v>1904</v>
      </c>
      <c r="S363" s="38"/>
      <c r="T363" s="38"/>
      <c r="U363" s="38"/>
      <c r="V363" s="38"/>
      <c r="W363" s="38"/>
      <c r="X363" s="40" t="s">
        <v>1905</v>
      </c>
      <c r="Y363" s="6" t="s">
        <v>77</v>
      </c>
      <c r="Z363" s="38" t="s">
        <v>61</v>
      </c>
      <c r="AA363" s="38" t="s">
        <v>78</v>
      </c>
      <c r="AB363" s="38">
        <v>60000</v>
      </c>
      <c r="AC363" s="6">
        <v>205582</v>
      </c>
      <c r="AD363" s="6" t="s">
        <v>445</v>
      </c>
      <c r="AE363" s="6" t="s">
        <v>93</v>
      </c>
      <c r="AF363" s="6"/>
    </row>
    <row r="364" spans="1:32" ht="12.75" x14ac:dyDescent="0.2">
      <c r="A364" s="35">
        <v>45542.858179282397</v>
      </c>
      <c r="B364" s="36" t="s">
        <v>1671</v>
      </c>
      <c r="C364" s="36" t="s">
        <v>1906</v>
      </c>
      <c r="D364" s="36" t="s">
        <v>52</v>
      </c>
      <c r="E364" s="38" t="s">
        <v>53</v>
      </c>
      <c r="F364" s="38">
        <v>48860728</v>
      </c>
      <c r="G364" s="37">
        <v>39675</v>
      </c>
      <c r="H364" s="38" t="s">
        <v>1907</v>
      </c>
      <c r="I364" s="38" t="s">
        <v>1908</v>
      </c>
      <c r="J364" s="38" t="s">
        <v>1909</v>
      </c>
      <c r="K364" s="38" t="s">
        <v>55</v>
      </c>
      <c r="L364" s="38" t="s">
        <v>89</v>
      </c>
      <c r="M364" s="38">
        <v>420</v>
      </c>
      <c r="N364" s="38">
        <v>420</v>
      </c>
      <c r="O364" s="6">
        <v>40</v>
      </c>
      <c r="P364" s="6">
        <v>57445</v>
      </c>
      <c r="Q364" s="38"/>
      <c r="R364" s="38" t="s">
        <v>1910</v>
      </c>
      <c r="S364" s="38" t="s">
        <v>1911</v>
      </c>
      <c r="T364" s="38"/>
      <c r="U364" s="38"/>
      <c r="V364" s="38"/>
      <c r="W364" s="38"/>
      <c r="X364" s="40" t="s">
        <v>954</v>
      </c>
      <c r="Y364" s="6" t="s">
        <v>77</v>
      </c>
      <c r="Z364" s="38" t="s">
        <v>61</v>
      </c>
      <c r="AA364" s="38" t="s">
        <v>78</v>
      </c>
      <c r="AB364" s="38">
        <v>65000</v>
      </c>
      <c r="AC364" s="6">
        <v>205632</v>
      </c>
      <c r="AD364" s="6" t="s">
        <v>92</v>
      </c>
      <c r="AE364" s="6" t="s">
        <v>93</v>
      </c>
      <c r="AF364" s="6" t="s">
        <v>60</v>
      </c>
    </row>
    <row r="365" spans="1:32" ht="12.75" x14ac:dyDescent="0.2">
      <c r="A365" s="35">
        <v>45542.927008472201</v>
      </c>
      <c r="B365" s="36" t="s">
        <v>1912</v>
      </c>
      <c r="C365" s="36" t="s">
        <v>1913</v>
      </c>
      <c r="D365" s="36" t="s">
        <v>317</v>
      </c>
      <c r="E365" s="38" t="s">
        <v>53</v>
      </c>
      <c r="F365" s="38">
        <v>52647669</v>
      </c>
      <c r="G365" s="37">
        <v>41136</v>
      </c>
      <c r="H365" s="38">
        <v>1165373499</v>
      </c>
      <c r="I365" s="38">
        <v>1156373499</v>
      </c>
      <c r="J365" s="38" t="s">
        <v>1914</v>
      </c>
      <c r="K365" s="38" t="s">
        <v>55</v>
      </c>
      <c r="L365" s="38" t="s">
        <v>89</v>
      </c>
      <c r="M365" s="38"/>
      <c r="N365" s="38" t="s">
        <v>36</v>
      </c>
      <c r="O365" s="6"/>
      <c r="P365" s="6">
        <v>3795</v>
      </c>
      <c r="Q365" s="38"/>
      <c r="R365" s="38"/>
      <c r="S365" s="38"/>
      <c r="T365" s="38"/>
      <c r="U365" s="38"/>
      <c r="V365" s="38"/>
      <c r="W365" s="38"/>
      <c r="X365" s="40" t="s">
        <v>170</v>
      </c>
      <c r="Y365" s="6" t="s">
        <v>60</v>
      </c>
      <c r="Z365" s="38" t="s">
        <v>61</v>
      </c>
      <c r="AA365" s="38" t="s">
        <v>78</v>
      </c>
      <c r="AB365" s="38">
        <v>50000</v>
      </c>
      <c r="AC365" s="6"/>
      <c r="AD365" s="6" t="s">
        <v>445</v>
      </c>
      <c r="AE365" s="6" t="s">
        <v>93</v>
      </c>
      <c r="AF365" s="6"/>
    </row>
    <row r="366" spans="1:32" ht="12.75" x14ac:dyDescent="0.2">
      <c r="A366" s="35">
        <v>45543.361940706003</v>
      </c>
      <c r="B366" s="36" t="s">
        <v>1915</v>
      </c>
      <c r="C366" s="36" t="s">
        <v>1916</v>
      </c>
      <c r="D366" s="36" t="s">
        <v>52</v>
      </c>
      <c r="E366" s="38" t="s">
        <v>53</v>
      </c>
      <c r="F366" s="38">
        <v>27728004</v>
      </c>
      <c r="G366" s="37">
        <v>41218</v>
      </c>
      <c r="H366" s="38">
        <v>1140624064</v>
      </c>
      <c r="I366" s="38">
        <v>1140624064</v>
      </c>
      <c r="J366" s="38" t="s">
        <v>1917</v>
      </c>
      <c r="K366" s="38" t="s">
        <v>66</v>
      </c>
      <c r="L366" s="38" t="s">
        <v>205</v>
      </c>
      <c r="M366" s="38" t="s">
        <v>66</v>
      </c>
      <c r="N366" s="38" t="s">
        <v>36</v>
      </c>
      <c r="O366" s="6"/>
      <c r="P366" s="6" t="s">
        <v>1918</v>
      </c>
      <c r="Q366" s="38"/>
      <c r="R366" s="38"/>
      <c r="S366" s="38"/>
      <c r="T366" s="38"/>
      <c r="U366" s="38"/>
      <c r="V366" s="38"/>
      <c r="W366" s="38"/>
      <c r="X366" s="40" t="s">
        <v>91</v>
      </c>
      <c r="Y366" s="6" t="s">
        <v>60</v>
      </c>
      <c r="Z366" s="38" t="s">
        <v>61</v>
      </c>
      <c r="AA366" s="38" t="s">
        <v>109</v>
      </c>
      <c r="AB366" s="38"/>
      <c r="AC366" s="6"/>
      <c r="AD366" s="6"/>
      <c r="AE366" s="6" t="s">
        <v>93</v>
      </c>
      <c r="AF366" s="6"/>
    </row>
    <row r="367" spans="1:32" ht="12.75" x14ac:dyDescent="0.2">
      <c r="A367" s="35">
        <v>45543.382789895797</v>
      </c>
      <c r="B367" s="36" t="s">
        <v>1919</v>
      </c>
      <c r="C367" s="36" t="s">
        <v>1144</v>
      </c>
      <c r="D367" s="36" t="s">
        <v>1920</v>
      </c>
      <c r="E367" s="38" t="s">
        <v>53</v>
      </c>
      <c r="F367" s="38">
        <v>50094514</v>
      </c>
      <c r="G367" s="37">
        <v>40256</v>
      </c>
      <c r="H367" s="38">
        <v>1161997262</v>
      </c>
      <c r="I367" s="38">
        <v>1161997262</v>
      </c>
      <c r="J367" s="38" t="s">
        <v>1921</v>
      </c>
      <c r="K367" s="38" t="s">
        <v>66</v>
      </c>
      <c r="L367" s="38" t="s">
        <v>1845</v>
      </c>
      <c r="M367" s="38" t="s">
        <v>66</v>
      </c>
      <c r="N367" s="38" t="s">
        <v>35</v>
      </c>
      <c r="O367" s="6"/>
      <c r="P367" s="6">
        <v>4023</v>
      </c>
      <c r="Q367" s="38" t="s">
        <v>1922</v>
      </c>
      <c r="R367" s="38"/>
      <c r="S367" s="38"/>
      <c r="T367" s="38"/>
      <c r="U367" s="38"/>
      <c r="V367" s="38"/>
      <c r="W367" s="38"/>
      <c r="X367" s="40"/>
      <c r="Y367" s="6" t="s">
        <v>77</v>
      </c>
      <c r="Z367" s="38" t="s">
        <v>61</v>
      </c>
      <c r="AA367" s="38" t="s">
        <v>78</v>
      </c>
      <c r="AB367" s="38">
        <v>50000</v>
      </c>
      <c r="AC367" s="6">
        <v>205699</v>
      </c>
      <c r="AD367" s="6" t="s">
        <v>108</v>
      </c>
      <c r="AE367" s="6" t="s">
        <v>93</v>
      </c>
      <c r="AF367" s="6"/>
    </row>
    <row r="368" spans="1:32" ht="12.75" x14ac:dyDescent="0.2">
      <c r="A368" s="35">
        <v>45543.3847198148</v>
      </c>
      <c r="B368" s="36" t="s">
        <v>1923</v>
      </c>
      <c r="C368" s="36" t="s">
        <v>1924</v>
      </c>
      <c r="D368" s="36" t="s">
        <v>1925</v>
      </c>
      <c r="E368" s="38" t="s">
        <v>53</v>
      </c>
      <c r="F368" s="38">
        <v>52456716</v>
      </c>
      <c r="G368" s="37">
        <v>41073</v>
      </c>
      <c r="H368" s="38">
        <v>1136916512</v>
      </c>
      <c r="I368" s="38">
        <v>1136916512</v>
      </c>
      <c r="J368" s="38" t="s">
        <v>1926</v>
      </c>
      <c r="K368" s="38" t="s">
        <v>55</v>
      </c>
      <c r="L368" s="38" t="s">
        <v>1845</v>
      </c>
      <c r="M368" s="38"/>
      <c r="N368" s="38" t="s">
        <v>35</v>
      </c>
      <c r="O368" s="6"/>
      <c r="P368" s="6">
        <v>3918</v>
      </c>
      <c r="Q368" s="38" t="s">
        <v>1927</v>
      </c>
      <c r="R368" s="38"/>
      <c r="S368" s="38"/>
      <c r="T368" s="38"/>
      <c r="U368" s="38"/>
      <c r="V368" s="38"/>
      <c r="W368" s="38"/>
      <c r="X368" s="40" t="s">
        <v>748</v>
      </c>
      <c r="Y368" s="6" t="s">
        <v>77</v>
      </c>
      <c r="Z368" s="38" t="s">
        <v>61</v>
      </c>
      <c r="AA368" s="38" t="s">
        <v>109</v>
      </c>
      <c r="AB368" s="38"/>
      <c r="AC368" s="6"/>
      <c r="AD368" s="6"/>
      <c r="AE368" s="6" t="s">
        <v>93</v>
      </c>
      <c r="AF368" s="6"/>
    </row>
    <row r="369" spans="1:32" ht="12.75" x14ac:dyDescent="0.2">
      <c r="A369" s="35">
        <v>45543.431212962903</v>
      </c>
      <c r="B369" s="36" t="s">
        <v>1928</v>
      </c>
      <c r="C369" s="36" t="s">
        <v>1929</v>
      </c>
      <c r="D369" s="36" t="s">
        <v>1930</v>
      </c>
      <c r="E369" s="38" t="s">
        <v>53</v>
      </c>
      <c r="F369" s="38">
        <v>53085243</v>
      </c>
      <c r="G369" s="37">
        <v>41321</v>
      </c>
      <c r="H369" s="38">
        <v>1149809784</v>
      </c>
      <c r="I369" s="38">
        <v>1541898450</v>
      </c>
      <c r="J369" s="38" t="s">
        <v>1931</v>
      </c>
      <c r="K369" s="38" t="s">
        <v>66</v>
      </c>
      <c r="L369" s="38" t="s">
        <v>1932</v>
      </c>
      <c r="M369" s="38" t="s">
        <v>151</v>
      </c>
      <c r="N369" s="38" t="s">
        <v>35</v>
      </c>
      <c r="O369" s="6">
        <v>135512</v>
      </c>
      <c r="P369" s="6">
        <v>2</v>
      </c>
      <c r="Q369" s="38" t="s">
        <v>1933</v>
      </c>
      <c r="R369" s="38" t="s">
        <v>1934</v>
      </c>
      <c r="S369" s="38"/>
      <c r="T369" s="38"/>
      <c r="U369" s="38"/>
      <c r="V369" s="38"/>
      <c r="W369" s="38"/>
      <c r="X369" s="40" t="s">
        <v>1935</v>
      </c>
      <c r="Y369" s="6" t="s">
        <v>60</v>
      </c>
      <c r="Z369" s="38" t="s">
        <v>61</v>
      </c>
      <c r="AA369" s="38" t="s">
        <v>78</v>
      </c>
      <c r="AB369" s="38">
        <v>50000</v>
      </c>
      <c r="AC369" s="6">
        <v>205587</v>
      </c>
      <c r="AD369" s="6" t="s">
        <v>242</v>
      </c>
      <c r="AE369" s="6" t="s">
        <v>109</v>
      </c>
      <c r="AF369" s="6"/>
    </row>
    <row r="370" spans="1:32" ht="12.75" x14ac:dyDescent="0.2">
      <c r="A370" s="35">
        <v>45543.4391339004</v>
      </c>
      <c r="B370" s="36" t="s">
        <v>1936</v>
      </c>
      <c r="C370" s="36" t="s">
        <v>1937</v>
      </c>
      <c r="D370" s="36" t="s">
        <v>1938</v>
      </c>
      <c r="E370" s="38" t="s">
        <v>53</v>
      </c>
      <c r="F370" s="38">
        <v>54122204</v>
      </c>
      <c r="G370" s="37">
        <v>41787</v>
      </c>
      <c r="H370" s="38">
        <v>1154097353</v>
      </c>
      <c r="I370" s="38">
        <v>1154097353</v>
      </c>
      <c r="J370" s="38" t="s">
        <v>1939</v>
      </c>
      <c r="K370" s="38" t="s">
        <v>55</v>
      </c>
      <c r="L370" s="38" t="s">
        <v>1940</v>
      </c>
      <c r="M370" s="38"/>
      <c r="N370" s="38" t="s">
        <v>35</v>
      </c>
      <c r="O370" s="6"/>
      <c r="P370" s="6">
        <v>3947</v>
      </c>
      <c r="Q370" s="38" t="s">
        <v>1941</v>
      </c>
      <c r="R370" s="38"/>
      <c r="S370" s="38"/>
      <c r="T370" s="38"/>
      <c r="U370" s="38"/>
      <c r="V370" s="38"/>
      <c r="W370" s="38"/>
      <c r="X370" s="40" t="s">
        <v>1942</v>
      </c>
      <c r="Y370" s="6" t="s">
        <v>60</v>
      </c>
      <c r="Z370" s="38" t="s">
        <v>61</v>
      </c>
      <c r="AA370" s="38" t="s">
        <v>78</v>
      </c>
      <c r="AB370" s="38">
        <v>50000</v>
      </c>
      <c r="AC370" s="6">
        <v>205605</v>
      </c>
      <c r="AD370" s="6" t="s">
        <v>92</v>
      </c>
      <c r="AE370" s="6" t="s">
        <v>109</v>
      </c>
      <c r="AF370" s="6"/>
    </row>
    <row r="371" spans="1:32" ht="12.75" x14ac:dyDescent="0.2">
      <c r="A371" s="35">
        <v>45543.474789016203</v>
      </c>
      <c r="B371" s="36" t="s">
        <v>1943</v>
      </c>
      <c r="C371" s="36" t="s">
        <v>1944</v>
      </c>
      <c r="D371" s="36" t="s">
        <v>1295</v>
      </c>
      <c r="E371" s="38" t="s">
        <v>53</v>
      </c>
      <c r="F371" s="38">
        <v>53417997</v>
      </c>
      <c r="G371" s="37">
        <v>41528</v>
      </c>
      <c r="H371" s="38" t="s">
        <v>1945</v>
      </c>
      <c r="I371" s="38" t="s">
        <v>1946</v>
      </c>
      <c r="J371" s="38" t="s">
        <v>1947</v>
      </c>
      <c r="K371" s="38" t="s">
        <v>55</v>
      </c>
      <c r="L371" s="38" t="s">
        <v>56</v>
      </c>
      <c r="M371" s="38" t="s">
        <v>151</v>
      </c>
      <c r="N371" s="38" t="s">
        <v>35</v>
      </c>
      <c r="O371" s="6"/>
      <c r="P371" s="6" t="s">
        <v>1948</v>
      </c>
      <c r="Q371" s="38"/>
      <c r="R371" s="38"/>
      <c r="S371" s="38"/>
      <c r="T371" s="38"/>
      <c r="U371" s="38"/>
      <c r="V371" s="38"/>
      <c r="W371" s="38"/>
      <c r="X371" s="40" t="s">
        <v>1949</v>
      </c>
      <c r="Y371" s="6" t="s">
        <v>60</v>
      </c>
      <c r="Z371" s="38" t="s">
        <v>61</v>
      </c>
      <c r="AA371" s="38" t="s">
        <v>109</v>
      </c>
      <c r="AB371" s="38"/>
      <c r="AC371" s="6"/>
      <c r="AD371" s="6"/>
      <c r="AE371" s="6" t="s">
        <v>93</v>
      </c>
      <c r="AF371" s="6"/>
    </row>
    <row r="372" spans="1:32" ht="12.75" x14ac:dyDescent="0.2">
      <c r="A372" s="35">
        <v>45543.530970648098</v>
      </c>
      <c r="B372" s="36" t="s">
        <v>1950</v>
      </c>
      <c r="C372" s="36" t="s">
        <v>1951</v>
      </c>
      <c r="D372" s="36" t="s">
        <v>52</v>
      </c>
      <c r="E372" s="38" t="s">
        <v>53</v>
      </c>
      <c r="F372" s="38">
        <v>95778434</v>
      </c>
      <c r="G372" s="37">
        <v>38288</v>
      </c>
      <c r="H372" s="38">
        <v>1136855596</v>
      </c>
      <c r="I372" s="38" t="s">
        <v>1952</v>
      </c>
      <c r="J372" s="38" t="s">
        <v>1953</v>
      </c>
      <c r="K372" s="38" t="s">
        <v>66</v>
      </c>
      <c r="L372" s="38" t="s">
        <v>56</v>
      </c>
      <c r="M372" s="38" t="s">
        <v>66</v>
      </c>
      <c r="N372" s="38" t="s">
        <v>39</v>
      </c>
      <c r="O372" s="6"/>
      <c r="P372" s="6">
        <v>221976</v>
      </c>
      <c r="Q372" s="38"/>
      <c r="R372" s="38"/>
      <c r="S372" s="38"/>
      <c r="T372" s="38"/>
      <c r="U372" s="38"/>
      <c r="V372" s="38"/>
      <c r="W372" s="38"/>
      <c r="X372" s="40" t="s">
        <v>1954</v>
      </c>
      <c r="Y372" s="6" t="s">
        <v>60</v>
      </c>
      <c r="Z372" s="38" t="s">
        <v>61</v>
      </c>
      <c r="AA372" s="38" t="s">
        <v>109</v>
      </c>
      <c r="AB372" s="38"/>
      <c r="AC372" s="6"/>
      <c r="AD372" s="6"/>
      <c r="AE372" s="6" t="s">
        <v>80</v>
      </c>
      <c r="AF372" s="6"/>
    </row>
    <row r="373" spans="1:32" ht="12.75" x14ac:dyDescent="0.2">
      <c r="A373" s="35">
        <v>45543.650722210601</v>
      </c>
      <c r="B373" s="36" t="s">
        <v>1955</v>
      </c>
      <c r="C373" s="36" t="s">
        <v>1956</v>
      </c>
      <c r="D373" s="36" t="s">
        <v>863</v>
      </c>
      <c r="E373" s="38" t="s">
        <v>53</v>
      </c>
      <c r="F373" s="38">
        <v>52704557</v>
      </c>
      <c r="G373" s="37">
        <v>41172</v>
      </c>
      <c r="H373" s="38">
        <v>1140447069</v>
      </c>
      <c r="I373" s="38">
        <v>1140447070</v>
      </c>
      <c r="J373" s="38" t="s">
        <v>1957</v>
      </c>
      <c r="K373" s="38" t="s">
        <v>66</v>
      </c>
      <c r="L373" s="38" t="s">
        <v>106</v>
      </c>
      <c r="M373" s="38" t="s">
        <v>66</v>
      </c>
      <c r="N373" s="38" t="s">
        <v>35</v>
      </c>
      <c r="O373" s="6"/>
      <c r="P373" s="6">
        <v>3879</v>
      </c>
      <c r="Q373" s="38" t="s">
        <v>1958</v>
      </c>
      <c r="R373" s="38"/>
      <c r="S373" s="38"/>
      <c r="T373" s="38"/>
      <c r="U373" s="38"/>
      <c r="V373" s="38"/>
      <c r="W373" s="38"/>
      <c r="X373" s="40">
        <v>61027416204</v>
      </c>
      <c r="Y373" s="6" t="s">
        <v>77</v>
      </c>
      <c r="Z373" s="38" t="s">
        <v>61</v>
      </c>
      <c r="AA373" s="38" t="s">
        <v>78</v>
      </c>
      <c r="AB373" s="38">
        <v>50000</v>
      </c>
      <c r="AC373" s="6">
        <v>205623</v>
      </c>
      <c r="AD373" s="6" t="s">
        <v>92</v>
      </c>
      <c r="AE373" s="6" t="s">
        <v>93</v>
      </c>
      <c r="AF373" s="6"/>
    </row>
    <row r="374" spans="1:32" ht="12.75" x14ac:dyDescent="0.2">
      <c r="A374" s="35">
        <v>45543.7284405787</v>
      </c>
      <c r="B374" s="36" t="s">
        <v>1959</v>
      </c>
      <c r="C374" s="36" t="s">
        <v>956</v>
      </c>
      <c r="D374" s="36" t="s">
        <v>1960</v>
      </c>
      <c r="E374" s="38" t="s">
        <v>53</v>
      </c>
      <c r="F374" s="38">
        <v>46917994</v>
      </c>
      <c r="G374" s="37">
        <v>38614</v>
      </c>
      <c r="H374" s="38">
        <v>1136587503</v>
      </c>
      <c r="I374" s="38">
        <v>1136587503</v>
      </c>
      <c r="J374" s="38" t="s">
        <v>1961</v>
      </c>
      <c r="K374" s="38" t="s">
        <v>55</v>
      </c>
      <c r="L374" s="38" t="s">
        <v>428</v>
      </c>
      <c r="M374" s="38"/>
      <c r="N374" s="38">
        <v>420</v>
      </c>
      <c r="O374" s="6">
        <v>22</v>
      </c>
      <c r="P374" s="6">
        <v>57291</v>
      </c>
      <c r="Q374" s="38"/>
      <c r="R374" s="38" t="s">
        <v>1962</v>
      </c>
      <c r="S374" s="38"/>
      <c r="T374" s="38"/>
      <c r="U374" s="38"/>
      <c r="V374" s="38"/>
      <c r="W374" s="38"/>
      <c r="X374" s="40" t="s">
        <v>1963</v>
      </c>
      <c r="Y374" s="6" t="s">
        <v>77</v>
      </c>
      <c r="Z374" s="38" t="s">
        <v>61</v>
      </c>
      <c r="AA374" s="38" t="s">
        <v>109</v>
      </c>
      <c r="AB374" s="38"/>
      <c r="AC374" s="6"/>
      <c r="AD374" s="6"/>
      <c r="AE374" s="6" t="s">
        <v>80</v>
      </c>
      <c r="AF374" s="6"/>
    </row>
    <row r="375" spans="1:32" ht="12.75" x14ac:dyDescent="0.2">
      <c r="A375" s="35">
        <v>45543.7698036574</v>
      </c>
      <c r="B375" s="36" t="s">
        <v>1964</v>
      </c>
      <c r="C375" s="36" t="s">
        <v>1965</v>
      </c>
      <c r="D375" s="36" t="s">
        <v>175</v>
      </c>
      <c r="E375" s="38" t="s">
        <v>53</v>
      </c>
      <c r="F375" s="38">
        <v>16640116</v>
      </c>
      <c r="G375" s="37">
        <v>23304</v>
      </c>
      <c r="H375" s="38">
        <v>1168630100</v>
      </c>
      <c r="I375" s="38">
        <v>1168810200</v>
      </c>
      <c r="J375" s="38" t="s">
        <v>1966</v>
      </c>
      <c r="K375" s="38" t="s">
        <v>55</v>
      </c>
      <c r="L375" s="38" t="s">
        <v>56</v>
      </c>
      <c r="M375" s="38" t="s">
        <v>47</v>
      </c>
      <c r="N375" s="38" t="s">
        <v>40</v>
      </c>
      <c r="O375" s="6"/>
      <c r="P375" s="6">
        <v>206702</v>
      </c>
      <c r="Q375" s="38" t="s">
        <v>1967</v>
      </c>
      <c r="R375" s="38"/>
      <c r="S375" s="38"/>
      <c r="T375" s="38"/>
      <c r="U375" s="38"/>
      <c r="V375" s="38"/>
      <c r="W375" s="38"/>
      <c r="X375" s="40"/>
      <c r="Y375" s="6" t="s">
        <v>60</v>
      </c>
      <c r="Z375" s="38" t="s">
        <v>61</v>
      </c>
      <c r="AA375" s="38" t="s">
        <v>109</v>
      </c>
      <c r="AB375" s="38"/>
      <c r="AC375" s="6"/>
      <c r="AD375" s="6"/>
      <c r="AE375" s="6" t="s">
        <v>80</v>
      </c>
      <c r="AF375" s="6"/>
    </row>
    <row r="376" spans="1:32" ht="12.75" x14ac:dyDescent="0.2">
      <c r="A376" s="35">
        <v>45543.7850403009</v>
      </c>
      <c r="B376" s="36" t="s">
        <v>766</v>
      </c>
      <c r="C376" s="36" t="s">
        <v>1968</v>
      </c>
      <c r="D376" s="36" t="s">
        <v>163</v>
      </c>
      <c r="E376" s="38" t="s">
        <v>53</v>
      </c>
      <c r="F376" s="38">
        <v>50670497</v>
      </c>
      <c r="G376" s="37">
        <v>40549</v>
      </c>
      <c r="H376" s="38">
        <v>1140834086</v>
      </c>
      <c r="I376" s="38">
        <v>1153103194</v>
      </c>
      <c r="J376" s="38" t="s">
        <v>1969</v>
      </c>
      <c r="K376" s="38" t="s">
        <v>66</v>
      </c>
      <c r="L376" s="38" t="s">
        <v>106</v>
      </c>
      <c r="M376" s="38" t="s">
        <v>66</v>
      </c>
      <c r="N376" s="38" t="s">
        <v>36</v>
      </c>
      <c r="O376" s="6"/>
      <c r="P376" s="6">
        <v>3936</v>
      </c>
      <c r="Q376" s="38"/>
      <c r="R376" s="38"/>
      <c r="S376" s="38"/>
      <c r="T376" s="38"/>
      <c r="U376" s="38"/>
      <c r="V376" s="38"/>
      <c r="W376" s="38"/>
      <c r="X376" s="40" t="s">
        <v>256</v>
      </c>
      <c r="Y376" s="6" t="s">
        <v>60</v>
      </c>
      <c r="Z376" s="38" t="s">
        <v>61</v>
      </c>
      <c r="AA376" s="38" t="s">
        <v>78</v>
      </c>
      <c r="AB376" s="38">
        <v>70000</v>
      </c>
      <c r="AC376" s="6">
        <v>205610</v>
      </c>
      <c r="AD376" s="6" t="s">
        <v>92</v>
      </c>
      <c r="AE376" s="6" t="s">
        <v>93</v>
      </c>
      <c r="AF376" s="6"/>
    </row>
    <row r="377" spans="1:32" ht="12.75" x14ac:dyDescent="0.2">
      <c r="A377" s="35">
        <v>45543.790860578702</v>
      </c>
      <c r="B377" s="36" t="s">
        <v>1970</v>
      </c>
      <c r="C377" s="36" t="s">
        <v>1971</v>
      </c>
      <c r="D377" s="36" t="s">
        <v>52</v>
      </c>
      <c r="E377" s="38" t="s">
        <v>53</v>
      </c>
      <c r="F377" s="38">
        <v>48715917</v>
      </c>
      <c r="G377" s="37">
        <v>39607</v>
      </c>
      <c r="H377" s="38">
        <v>1164228227</v>
      </c>
      <c r="I377" s="38"/>
      <c r="J377" s="38" t="s">
        <v>1972</v>
      </c>
      <c r="K377" s="38" t="s">
        <v>66</v>
      </c>
      <c r="L377" s="38" t="s">
        <v>89</v>
      </c>
      <c r="M377" s="38" t="s">
        <v>66</v>
      </c>
      <c r="N377" s="38">
        <v>420</v>
      </c>
      <c r="O377" s="6" t="s">
        <v>1973</v>
      </c>
      <c r="P377" s="6">
        <v>57444</v>
      </c>
      <c r="Q377" s="38"/>
      <c r="R377" s="38" t="s">
        <v>1974</v>
      </c>
      <c r="S377" s="38"/>
      <c r="T377" s="38"/>
      <c r="U377" s="38"/>
      <c r="V377" s="38"/>
      <c r="W377" s="38"/>
      <c r="X377" s="40"/>
      <c r="Y377" s="6" t="s">
        <v>77</v>
      </c>
      <c r="Z377" s="38" t="s">
        <v>61</v>
      </c>
      <c r="AA377" s="38" t="s">
        <v>109</v>
      </c>
      <c r="AB377" s="38"/>
      <c r="AC377" s="6"/>
      <c r="AD377" s="6"/>
      <c r="AE377" s="6" t="s">
        <v>93</v>
      </c>
      <c r="AF377" s="6" t="s">
        <v>60</v>
      </c>
    </row>
    <row r="378" spans="1:32" ht="12.75" x14ac:dyDescent="0.2">
      <c r="A378" s="35">
        <v>45543.8146037037</v>
      </c>
      <c r="B378" s="36" t="s">
        <v>766</v>
      </c>
      <c r="C378" s="36" t="s">
        <v>1975</v>
      </c>
      <c r="D378" s="36" t="s">
        <v>83</v>
      </c>
      <c r="E378" s="38" t="s">
        <v>53</v>
      </c>
      <c r="F378" s="38">
        <v>49932601</v>
      </c>
      <c r="G378" s="37">
        <v>40147</v>
      </c>
      <c r="H378" s="38">
        <v>1154206644</v>
      </c>
      <c r="I378" s="38">
        <v>1132723553</v>
      </c>
      <c r="J378" s="38" t="s">
        <v>1976</v>
      </c>
      <c r="K378" s="38" t="s">
        <v>66</v>
      </c>
      <c r="L378" s="38" t="s">
        <v>89</v>
      </c>
      <c r="M378" s="38" t="s">
        <v>66</v>
      </c>
      <c r="N378" s="38" t="s">
        <v>36</v>
      </c>
      <c r="O378" s="6"/>
      <c r="P378" s="6">
        <v>4073</v>
      </c>
      <c r="Q378" s="38"/>
      <c r="R378" s="38"/>
      <c r="S378" s="38"/>
      <c r="T378" s="38"/>
      <c r="U378" s="38"/>
      <c r="V378" s="38"/>
      <c r="W378" s="38"/>
      <c r="X378" s="40" t="s">
        <v>796</v>
      </c>
      <c r="Y378" s="6" t="s">
        <v>60</v>
      </c>
      <c r="Z378" s="38" t="s">
        <v>61</v>
      </c>
      <c r="AA378" s="38" t="s">
        <v>78</v>
      </c>
      <c r="AB378" s="38">
        <v>50000</v>
      </c>
      <c r="AC378" s="6">
        <v>205611</v>
      </c>
      <c r="AD378" s="6" t="s">
        <v>92</v>
      </c>
      <c r="AE378" s="6" t="s">
        <v>93</v>
      </c>
      <c r="AF378" s="6"/>
    </row>
    <row r="379" spans="1:32" ht="12.75" x14ac:dyDescent="0.2">
      <c r="A379" s="35">
        <v>45543.837311411997</v>
      </c>
      <c r="B379" s="36" t="s">
        <v>958</v>
      </c>
      <c r="C379" s="36" t="s">
        <v>1977</v>
      </c>
      <c r="D379" s="36" t="s">
        <v>1978</v>
      </c>
      <c r="E379" s="38" t="s">
        <v>53</v>
      </c>
      <c r="F379" s="38">
        <v>50704565</v>
      </c>
      <c r="G379" s="37">
        <v>40502</v>
      </c>
      <c r="H379" s="38">
        <v>1551086001</v>
      </c>
      <c r="I379" s="38">
        <v>1549145956</v>
      </c>
      <c r="J379" s="38" t="s">
        <v>1979</v>
      </c>
      <c r="K379" s="38" t="s">
        <v>55</v>
      </c>
      <c r="L379" s="38" t="s">
        <v>1845</v>
      </c>
      <c r="M379" s="38"/>
      <c r="N379" s="38" t="s">
        <v>35</v>
      </c>
      <c r="O379" s="6"/>
      <c r="P379" s="6">
        <v>3711</v>
      </c>
      <c r="Q379" s="38"/>
      <c r="R379" s="38"/>
      <c r="S379" s="38"/>
      <c r="T379" s="38"/>
      <c r="U379" s="38"/>
      <c r="V379" s="38"/>
      <c r="W379" s="38"/>
      <c r="X379" s="40">
        <v>61314705603</v>
      </c>
      <c r="Y379" s="6" t="s">
        <v>77</v>
      </c>
      <c r="Z379" s="38" t="s">
        <v>61</v>
      </c>
      <c r="AA379" s="38" t="s">
        <v>78</v>
      </c>
      <c r="AB379" s="38">
        <v>50000</v>
      </c>
      <c r="AC379" s="6">
        <v>205608</v>
      </c>
      <c r="AD379" s="6" t="s">
        <v>815</v>
      </c>
      <c r="AE379" s="6" t="s">
        <v>93</v>
      </c>
      <c r="AF379" s="6"/>
    </row>
    <row r="380" spans="1:32" ht="12.75" x14ac:dyDescent="0.2">
      <c r="A380" s="35">
        <v>45544.032194074003</v>
      </c>
      <c r="B380" s="36" t="s">
        <v>1980</v>
      </c>
      <c r="C380" s="36" t="s">
        <v>1981</v>
      </c>
      <c r="D380" s="36" t="s">
        <v>52</v>
      </c>
      <c r="E380" s="38" t="s">
        <v>53</v>
      </c>
      <c r="F380" s="38">
        <v>50030847</v>
      </c>
      <c r="G380" s="37">
        <v>40231</v>
      </c>
      <c r="H380" s="38">
        <v>1559709376</v>
      </c>
      <c r="I380" s="38">
        <v>1559709376</v>
      </c>
      <c r="J380" s="38" t="s">
        <v>1982</v>
      </c>
      <c r="K380" s="38" t="s">
        <v>66</v>
      </c>
      <c r="L380" s="38" t="s">
        <v>89</v>
      </c>
      <c r="M380" s="38" t="s">
        <v>66</v>
      </c>
      <c r="N380" s="38" t="s">
        <v>36</v>
      </c>
      <c r="O380" s="6"/>
      <c r="P380" s="6">
        <v>4123</v>
      </c>
      <c r="Q380" s="38" t="s">
        <v>342</v>
      </c>
      <c r="R380" s="38"/>
      <c r="S380" s="38"/>
      <c r="T380" s="38"/>
      <c r="U380" s="38"/>
      <c r="V380" s="38"/>
      <c r="W380" s="38"/>
      <c r="X380" s="40" t="s">
        <v>1983</v>
      </c>
      <c r="Y380" s="6" t="s">
        <v>60</v>
      </c>
      <c r="Z380" s="38" t="s">
        <v>61</v>
      </c>
      <c r="AA380" s="38" t="s">
        <v>78</v>
      </c>
      <c r="AB380" s="38">
        <v>50000</v>
      </c>
      <c r="AC380" s="6">
        <v>205613</v>
      </c>
      <c r="AD380" s="6" t="s">
        <v>92</v>
      </c>
      <c r="AE380" s="6" t="s">
        <v>93</v>
      </c>
      <c r="AF380" s="6"/>
    </row>
    <row r="381" spans="1:32" ht="12.75" x14ac:dyDescent="0.2">
      <c r="A381" s="35">
        <v>45544.2568651736</v>
      </c>
      <c r="B381" s="36" t="s">
        <v>1984</v>
      </c>
      <c r="C381" s="36" t="s">
        <v>1985</v>
      </c>
      <c r="D381" s="36" t="s">
        <v>163</v>
      </c>
      <c r="E381" s="38" t="s">
        <v>53</v>
      </c>
      <c r="F381" s="38">
        <v>50869078</v>
      </c>
      <c r="G381" s="37">
        <v>40871</v>
      </c>
      <c r="H381" s="38">
        <v>1532103308</v>
      </c>
      <c r="I381" s="38">
        <v>1532103308</v>
      </c>
      <c r="J381" s="38" t="s">
        <v>1986</v>
      </c>
      <c r="K381" s="38" t="s">
        <v>66</v>
      </c>
      <c r="L381" s="38" t="s">
        <v>1845</v>
      </c>
      <c r="M381" s="38" t="s">
        <v>66</v>
      </c>
      <c r="N381" s="38" t="s">
        <v>36</v>
      </c>
      <c r="O381" s="6"/>
      <c r="P381" s="6">
        <v>4153</v>
      </c>
      <c r="Q381" s="38"/>
      <c r="R381" s="38"/>
      <c r="S381" s="38"/>
      <c r="T381" s="38"/>
      <c r="U381" s="38"/>
      <c r="V381" s="38"/>
      <c r="W381" s="38"/>
      <c r="X381" s="40" t="s">
        <v>107</v>
      </c>
      <c r="Y381" s="6" t="s">
        <v>60</v>
      </c>
      <c r="Z381" s="38" t="s">
        <v>61</v>
      </c>
      <c r="AA381" s="38" t="s">
        <v>78</v>
      </c>
      <c r="AB381" s="38">
        <v>50000</v>
      </c>
      <c r="AC381" s="6">
        <v>205625</v>
      </c>
      <c r="AD381" s="6" t="s">
        <v>92</v>
      </c>
      <c r="AE381" s="6" t="s">
        <v>93</v>
      </c>
      <c r="AF381" s="38"/>
    </row>
    <row r="382" spans="1:32" ht="12.75" x14ac:dyDescent="0.2">
      <c r="A382" s="35">
        <v>45544.335263090201</v>
      </c>
      <c r="B382" s="36" t="s">
        <v>1987</v>
      </c>
      <c r="C382" s="36" t="s">
        <v>1988</v>
      </c>
      <c r="D382" s="36" t="s">
        <v>245</v>
      </c>
      <c r="E382" s="38" t="s">
        <v>53</v>
      </c>
      <c r="F382" s="38">
        <v>50708516</v>
      </c>
      <c r="G382" s="37">
        <v>40532</v>
      </c>
      <c r="H382" s="38">
        <v>1127924490</v>
      </c>
      <c r="I382" s="38">
        <v>1166430485</v>
      </c>
      <c r="J382" s="38" t="s">
        <v>1989</v>
      </c>
      <c r="K382" s="38" t="s">
        <v>66</v>
      </c>
      <c r="L382" s="38" t="s">
        <v>558</v>
      </c>
      <c r="M382" s="38" t="s">
        <v>66</v>
      </c>
      <c r="N382" s="38" t="s">
        <v>35</v>
      </c>
      <c r="O382" s="6" t="s">
        <v>77</v>
      </c>
      <c r="P382" s="6">
        <v>397</v>
      </c>
      <c r="Q382" s="38" t="s">
        <v>1990</v>
      </c>
      <c r="R382" s="38"/>
      <c r="S382" s="38"/>
      <c r="T382" s="38"/>
      <c r="U382" s="38"/>
      <c r="V382" s="38"/>
      <c r="W382" s="38"/>
      <c r="X382" s="40" t="s">
        <v>1991</v>
      </c>
      <c r="Y382" s="6" t="s">
        <v>60</v>
      </c>
      <c r="Z382" s="38" t="s">
        <v>61</v>
      </c>
      <c r="AA382" s="38" t="s">
        <v>109</v>
      </c>
      <c r="AB382" s="38"/>
      <c r="AC382" s="6"/>
      <c r="AD382" s="6"/>
      <c r="AE382" s="6" t="s">
        <v>93</v>
      </c>
      <c r="AF382" s="38"/>
    </row>
    <row r="383" spans="1:32" ht="12.75" x14ac:dyDescent="0.2">
      <c r="A383" s="35">
        <v>45544.353952187499</v>
      </c>
      <c r="B383" s="36" t="s">
        <v>1550</v>
      </c>
      <c r="C383" s="36" t="s">
        <v>1992</v>
      </c>
      <c r="D383" s="36" t="s">
        <v>1993</v>
      </c>
      <c r="E383" s="38" t="s">
        <v>53</v>
      </c>
      <c r="F383" s="38">
        <v>50805496</v>
      </c>
      <c r="G383" s="37">
        <v>40564</v>
      </c>
      <c r="H383" s="38">
        <v>1168046314</v>
      </c>
      <c r="I383" s="38">
        <v>1150525990</v>
      </c>
      <c r="J383" s="38" t="s">
        <v>1994</v>
      </c>
      <c r="K383" s="38" t="s">
        <v>55</v>
      </c>
      <c r="L383" s="38" t="s">
        <v>106</v>
      </c>
      <c r="M383" s="38" t="s">
        <v>151</v>
      </c>
      <c r="N383" s="38" t="s">
        <v>36</v>
      </c>
      <c r="O383" s="6"/>
      <c r="P383" s="6">
        <v>4121</v>
      </c>
      <c r="Q383" s="38" t="s">
        <v>1995</v>
      </c>
      <c r="R383" s="38"/>
      <c r="S383" s="38"/>
      <c r="T383" s="38"/>
      <c r="U383" s="38"/>
      <c r="V383" s="38"/>
      <c r="W383" s="38"/>
      <c r="X383" s="40" t="s">
        <v>1996</v>
      </c>
      <c r="Y383" s="6" t="s">
        <v>77</v>
      </c>
      <c r="Z383" s="38" t="s">
        <v>61</v>
      </c>
      <c r="AA383" s="38" t="s">
        <v>78</v>
      </c>
      <c r="AB383" s="38">
        <v>50000</v>
      </c>
      <c r="AC383" s="6">
        <v>205624</v>
      </c>
      <c r="AD383" s="6" t="s">
        <v>92</v>
      </c>
      <c r="AE383" s="6" t="s">
        <v>93</v>
      </c>
      <c r="AF383" s="38"/>
    </row>
    <row r="384" spans="1:32" ht="12.75" x14ac:dyDescent="0.2">
      <c r="A384" s="35">
        <v>45544.366303020797</v>
      </c>
      <c r="B384" s="36" t="s">
        <v>1997</v>
      </c>
      <c r="C384" s="36" t="s">
        <v>1998</v>
      </c>
      <c r="D384" s="36" t="s">
        <v>1999</v>
      </c>
      <c r="E384" s="38" t="s">
        <v>53</v>
      </c>
      <c r="F384" s="38">
        <v>52703139</v>
      </c>
      <c r="G384" s="37">
        <v>41167</v>
      </c>
      <c r="H384" s="38">
        <v>1140276302</v>
      </c>
      <c r="I384" s="38">
        <v>1140276303</v>
      </c>
      <c r="J384" s="38" t="s">
        <v>2000</v>
      </c>
      <c r="K384" s="38" t="s">
        <v>55</v>
      </c>
      <c r="L384" s="38" t="s">
        <v>891</v>
      </c>
      <c r="M384" s="38"/>
      <c r="N384" s="38" t="s">
        <v>35</v>
      </c>
      <c r="O384" s="6"/>
      <c r="P384" s="6">
        <v>3445</v>
      </c>
      <c r="Q384" s="38" t="s">
        <v>2001</v>
      </c>
      <c r="R384" s="38"/>
      <c r="S384" s="38"/>
      <c r="T384" s="38"/>
      <c r="U384" s="38"/>
      <c r="V384" s="38"/>
      <c r="W384" s="38"/>
      <c r="X384" s="40" t="s">
        <v>2002</v>
      </c>
      <c r="Y384" s="6" t="s">
        <v>77</v>
      </c>
      <c r="Z384" s="38" t="s">
        <v>61</v>
      </c>
      <c r="AA384" s="38" t="s">
        <v>78</v>
      </c>
      <c r="AB384" s="38">
        <v>50000</v>
      </c>
      <c r="AC384" s="6">
        <v>205640</v>
      </c>
      <c r="AD384" s="6" t="s">
        <v>92</v>
      </c>
      <c r="AE384" s="6" t="s">
        <v>93</v>
      </c>
      <c r="AF384" s="38"/>
    </row>
    <row r="385" spans="1:32" ht="12.75" x14ac:dyDescent="0.2">
      <c r="A385" s="35">
        <v>45544.368921238398</v>
      </c>
      <c r="B385" s="36" t="s">
        <v>2003</v>
      </c>
      <c r="C385" s="36" t="s">
        <v>2004</v>
      </c>
      <c r="D385" s="36" t="s">
        <v>1999</v>
      </c>
      <c r="E385" s="38" t="s">
        <v>53</v>
      </c>
      <c r="F385" s="38">
        <v>50155530</v>
      </c>
      <c r="G385" s="37">
        <v>40218</v>
      </c>
      <c r="H385" s="38">
        <v>1140276302</v>
      </c>
      <c r="I385" s="38">
        <v>1140276303</v>
      </c>
      <c r="J385" s="38" t="s">
        <v>2000</v>
      </c>
      <c r="K385" s="38" t="s">
        <v>55</v>
      </c>
      <c r="L385" s="38" t="s">
        <v>106</v>
      </c>
      <c r="M385" s="38"/>
      <c r="N385" s="38" t="s">
        <v>36</v>
      </c>
      <c r="O385" s="6"/>
      <c r="P385" s="6">
        <v>3891</v>
      </c>
      <c r="Q385" s="38"/>
      <c r="R385" s="38"/>
      <c r="S385" s="38"/>
      <c r="T385" s="38"/>
      <c r="U385" s="38"/>
      <c r="V385" s="38"/>
      <c r="W385" s="38"/>
      <c r="X385" s="40">
        <v>62184993503</v>
      </c>
      <c r="Y385" s="6" t="s">
        <v>77</v>
      </c>
      <c r="Z385" s="38" t="s">
        <v>61</v>
      </c>
      <c r="AA385" s="38" t="s">
        <v>78</v>
      </c>
      <c r="AB385" s="38">
        <v>50000</v>
      </c>
      <c r="AC385" s="6">
        <v>205640</v>
      </c>
      <c r="AD385" s="6" t="s">
        <v>92</v>
      </c>
      <c r="AE385" s="6" t="s">
        <v>93</v>
      </c>
      <c r="AF385" s="38"/>
    </row>
    <row r="386" spans="1:32" ht="12.75" x14ac:dyDescent="0.2">
      <c r="A386" s="35">
        <v>45544.391628715202</v>
      </c>
      <c r="B386" s="36" t="s">
        <v>1283</v>
      </c>
      <c r="C386" s="36" t="s">
        <v>2005</v>
      </c>
      <c r="D386" s="36" t="s">
        <v>52</v>
      </c>
      <c r="E386" s="38" t="s">
        <v>53</v>
      </c>
      <c r="F386" s="38">
        <v>52648053</v>
      </c>
      <c r="G386" s="37">
        <v>41111</v>
      </c>
      <c r="H386" s="38">
        <v>1169730452</v>
      </c>
      <c r="I386" s="38">
        <v>1168624860</v>
      </c>
      <c r="J386" s="38" t="s">
        <v>2006</v>
      </c>
      <c r="K386" s="38" t="s">
        <v>55</v>
      </c>
      <c r="L386" s="38" t="s">
        <v>89</v>
      </c>
      <c r="M386" s="38" t="s">
        <v>665</v>
      </c>
      <c r="N386" s="38" t="s">
        <v>35</v>
      </c>
      <c r="O386" s="6"/>
      <c r="P386" s="6">
        <v>3663</v>
      </c>
      <c r="Q386" s="38" t="s">
        <v>2007</v>
      </c>
      <c r="R386" s="38"/>
      <c r="S386" s="38"/>
      <c r="T386" s="38"/>
      <c r="U386" s="38"/>
      <c r="V386" s="38"/>
      <c r="W386" s="38"/>
      <c r="X386" s="40" t="s">
        <v>2008</v>
      </c>
      <c r="Y386" s="6" t="s">
        <v>60</v>
      </c>
      <c r="Z386" s="38" t="s">
        <v>61</v>
      </c>
      <c r="AA386" s="38" t="s">
        <v>78</v>
      </c>
      <c r="AB386" s="38">
        <v>70000</v>
      </c>
      <c r="AC386" s="6">
        <v>205615</v>
      </c>
      <c r="AD386" s="6" t="s">
        <v>92</v>
      </c>
      <c r="AE386" s="6" t="s">
        <v>93</v>
      </c>
      <c r="AF386" s="38"/>
    </row>
    <row r="387" spans="1:32" ht="12.75" x14ac:dyDescent="0.2">
      <c r="A387" s="35">
        <v>45544.508133414303</v>
      </c>
      <c r="B387" s="36" t="s">
        <v>2009</v>
      </c>
      <c r="C387" s="36" t="s">
        <v>2010</v>
      </c>
      <c r="D387" s="36" t="s">
        <v>2011</v>
      </c>
      <c r="E387" s="38" t="s">
        <v>53</v>
      </c>
      <c r="F387" s="38">
        <v>52958381</v>
      </c>
      <c r="G387" s="37">
        <v>41310</v>
      </c>
      <c r="H387" s="38" t="s">
        <v>2012</v>
      </c>
      <c r="I387" s="38" t="s">
        <v>2013</v>
      </c>
      <c r="J387" s="38" t="s">
        <v>2014</v>
      </c>
      <c r="K387" s="38" t="s">
        <v>55</v>
      </c>
      <c r="L387" s="38" t="s">
        <v>1845</v>
      </c>
      <c r="M387" s="38" t="s">
        <v>66</v>
      </c>
      <c r="N387" s="38" t="s">
        <v>36</v>
      </c>
      <c r="O387" s="6"/>
      <c r="P387" s="6">
        <v>4098</v>
      </c>
      <c r="Q387" s="38"/>
      <c r="R387" s="38"/>
      <c r="S387" s="38"/>
      <c r="T387" s="38"/>
      <c r="U387" s="38"/>
      <c r="V387" s="38"/>
      <c r="W387" s="38"/>
      <c r="X387" s="40" t="s">
        <v>672</v>
      </c>
      <c r="Y387" s="6" t="s">
        <v>77</v>
      </c>
      <c r="Z387" s="38" t="s">
        <v>61</v>
      </c>
      <c r="AA387" s="38" t="s">
        <v>78</v>
      </c>
      <c r="AB387" s="38">
        <v>50000</v>
      </c>
      <c r="AC387" s="6">
        <v>205619</v>
      </c>
      <c r="AD387" s="6" t="s">
        <v>92</v>
      </c>
      <c r="AE387" s="6" t="s">
        <v>93</v>
      </c>
      <c r="AF387" s="38"/>
    </row>
    <row r="388" spans="1:32" ht="12.75" x14ac:dyDescent="0.2">
      <c r="A388" s="35">
        <v>45544.517970798603</v>
      </c>
      <c r="B388" s="36" t="s">
        <v>2015</v>
      </c>
      <c r="C388" s="36" t="s">
        <v>2016</v>
      </c>
      <c r="D388" s="36" t="s">
        <v>148</v>
      </c>
      <c r="E388" s="38" t="s">
        <v>53</v>
      </c>
      <c r="F388" s="38">
        <v>51193310</v>
      </c>
      <c r="G388" s="37">
        <v>40681</v>
      </c>
      <c r="H388" s="38">
        <v>3415147919</v>
      </c>
      <c r="I388" s="38">
        <v>3412158945</v>
      </c>
      <c r="J388" s="38" t="s">
        <v>2017</v>
      </c>
      <c r="K388" s="38" t="s">
        <v>55</v>
      </c>
      <c r="L388" s="38" t="s">
        <v>150</v>
      </c>
      <c r="M388" s="38" t="s">
        <v>151</v>
      </c>
      <c r="N388" s="38" t="s">
        <v>36</v>
      </c>
      <c r="O388" s="6"/>
      <c r="P388" s="6">
        <v>3718</v>
      </c>
      <c r="Q388" s="38"/>
      <c r="R388" s="38"/>
      <c r="S388" s="38"/>
      <c r="T388" s="38"/>
      <c r="U388" s="38"/>
      <c r="V388" s="38"/>
      <c r="W388" s="38"/>
      <c r="X388" s="40" t="s">
        <v>2018</v>
      </c>
      <c r="Y388" s="6" t="s">
        <v>77</v>
      </c>
      <c r="Z388" s="38" t="s">
        <v>61</v>
      </c>
      <c r="AA388" s="38" t="s">
        <v>78</v>
      </c>
      <c r="AB388" s="38">
        <v>42500</v>
      </c>
      <c r="AC388" s="6">
        <v>205622</v>
      </c>
      <c r="AD388" s="6" t="s">
        <v>92</v>
      </c>
      <c r="AE388" s="6" t="s">
        <v>93</v>
      </c>
      <c r="AF388" s="38"/>
    </row>
    <row r="389" spans="1:32" ht="12.75" x14ac:dyDescent="0.2">
      <c r="A389" s="35">
        <v>45544.519761018499</v>
      </c>
      <c r="B389" s="36" t="s">
        <v>2019</v>
      </c>
      <c r="C389" s="36" t="s">
        <v>2019</v>
      </c>
      <c r="D389" s="36" t="s">
        <v>2019</v>
      </c>
      <c r="E389" s="38" t="s">
        <v>2020</v>
      </c>
      <c r="F389" s="38" t="s">
        <v>2021</v>
      </c>
      <c r="G389" s="37">
        <v>41975</v>
      </c>
      <c r="H389" s="38" t="s">
        <v>2022</v>
      </c>
      <c r="I389" s="38"/>
      <c r="J389" s="38" t="s">
        <v>2023</v>
      </c>
      <c r="K389" s="38" t="s">
        <v>55</v>
      </c>
      <c r="L389" s="38" t="s">
        <v>56</v>
      </c>
      <c r="M389" s="38" t="s">
        <v>66</v>
      </c>
      <c r="N389" s="38" t="s">
        <v>35</v>
      </c>
      <c r="O389" s="6"/>
      <c r="P389" s="6" t="s">
        <v>2024</v>
      </c>
      <c r="Q389" s="38" t="s">
        <v>2025</v>
      </c>
      <c r="R389" s="38"/>
      <c r="S389" s="38"/>
      <c r="T389" s="38"/>
      <c r="U389" s="38"/>
      <c r="V389" s="38"/>
      <c r="W389" s="38"/>
      <c r="X389" s="40"/>
      <c r="Y389" s="6" t="s">
        <v>77</v>
      </c>
      <c r="Z389" s="38" t="s">
        <v>61</v>
      </c>
      <c r="AA389" s="38" t="s">
        <v>184</v>
      </c>
      <c r="AB389" s="38"/>
      <c r="AC389" s="6"/>
      <c r="AD389" s="6"/>
      <c r="AE389" s="6" t="s">
        <v>80</v>
      </c>
      <c r="AF389" s="38"/>
    </row>
    <row r="390" spans="1:32" ht="12.75" x14ac:dyDescent="0.2">
      <c r="A390" s="35">
        <v>45544.552949583303</v>
      </c>
      <c r="B390" s="36" t="s">
        <v>2015</v>
      </c>
      <c r="C390" s="36" t="s">
        <v>2016</v>
      </c>
      <c r="D390" s="36" t="s">
        <v>148</v>
      </c>
      <c r="E390" s="38" t="s">
        <v>53</v>
      </c>
      <c r="F390" s="38">
        <v>51193310</v>
      </c>
      <c r="G390" s="37">
        <v>40681</v>
      </c>
      <c r="H390" s="38">
        <v>3415147919</v>
      </c>
      <c r="I390" s="38">
        <v>3412158945</v>
      </c>
      <c r="J390" s="38" t="s">
        <v>2017</v>
      </c>
      <c r="K390" s="38" t="s">
        <v>55</v>
      </c>
      <c r="L390" s="38" t="s">
        <v>150</v>
      </c>
      <c r="M390" s="38" t="s">
        <v>151</v>
      </c>
      <c r="N390" s="38" t="s">
        <v>36</v>
      </c>
      <c r="O390" s="6"/>
      <c r="P390" s="6">
        <v>3718</v>
      </c>
      <c r="Q390" s="38"/>
      <c r="R390" s="38"/>
      <c r="S390" s="38"/>
      <c r="T390" s="38"/>
      <c r="U390" s="38"/>
      <c r="V390" s="38"/>
      <c r="W390" s="38"/>
      <c r="X390" s="40">
        <v>51193310</v>
      </c>
      <c r="Y390" s="6" t="s">
        <v>60</v>
      </c>
      <c r="Z390" s="38" t="s">
        <v>61</v>
      </c>
      <c r="AA390" s="38" t="s">
        <v>184</v>
      </c>
      <c r="AB390" s="38"/>
      <c r="AC390" s="6"/>
      <c r="AD390" s="6"/>
      <c r="AE390" s="6" t="s">
        <v>93</v>
      </c>
      <c r="AF390" s="38"/>
    </row>
    <row r="391" spans="1:32" ht="12.75" x14ac:dyDescent="0.2">
      <c r="A391" s="35">
        <v>45544.590065914301</v>
      </c>
      <c r="B391" s="36" t="s">
        <v>2026</v>
      </c>
      <c r="C391" s="36" t="s">
        <v>2027</v>
      </c>
      <c r="D391" s="36" t="s">
        <v>2028</v>
      </c>
      <c r="E391" s="38" t="s">
        <v>53</v>
      </c>
      <c r="F391" s="38">
        <v>48044213</v>
      </c>
      <c r="G391" s="37">
        <v>39317</v>
      </c>
      <c r="H391" s="38">
        <v>1151493929</v>
      </c>
      <c r="I391" s="38">
        <v>1145346750</v>
      </c>
      <c r="J391" s="38" t="s">
        <v>2029</v>
      </c>
      <c r="K391" s="38" t="s">
        <v>55</v>
      </c>
      <c r="L391" s="38" t="s">
        <v>428</v>
      </c>
      <c r="M391" s="38"/>
      <c r="N391" s="38">
        <v>420</v>
      </c>
      <c r="O391" s="6">
        <v>12</v>
      </c>
      <c r="P391" s="6">
        <v>57442</v>
      </c>
      <c r="Q391" s="38" t="s">
        <v>2030</v>
      </c>
      <c r="R391" s="38" t="s">
        <v>2031</v>
      </c>
      <c r="S391" s="38"/>
      <c r="T391" s="38"/>
      <c r="U391" s="38"/>
      <c r="V391" s="38"/>
      <c r="W391" s="38"/>
      <c r="X391" s="40" t="s">
        <v>107</v>
      </c>
      <c r="Y391" s="6" t="s">
        <v>77</v>
      </c>
      <c r="Z391" s="38" t="s">
        <v>61</v>
      </c>
      <c r="AA391" s="38" t="s">
        <v>109</v>
      </c>
      <c r="AB391" s="38"/>
      <c r="AC391" s="6"/>
      <c r="AD391" s="6"/>
      <c r="AE391" s="6" t="s">
        <v>93</v>
      </c>
      <c r="AF391" s="38"/>
    </row>
    <row r="392" spans="1:32" ht="12.75" x14ac:dyDescent="0.2">
      <c r="A392" s="35">
        <v>45544.668814918899</v>
      </c>
      <c r="B392" s="36" t="s">
        <v>2032</v>
      </c>
      <c r="C392" s="36" t="s">
        <v>2033</v>
      </c>
      <c r="D392" s="36" t="s">
        <v>2034</v>
      </c>
      <c r="E392" s="38" t="s">
        <v>53</v>
      </c>
      <c r="F392" s="38">
        <v>53580210</v>
      </c>
      <c r="G392" s="37">
        <v>41545</v>
      </c>
      <c r="H392" s="38">
        <v>1165741017</v>
      </c>
      <c r="I392" s="38">
        <v>1165035775</v>
      </c>
      <c r="J392" s="38" t="s">
        <v>2035</v>
      </c>
      <c r="K392" s="38" t="s">
        <v>55</v>
      </c>
      <c r="L392" s="38" t="s">
        <v>254</v>
      </c>
      <c r="M392" s="38" t="s">
        <v>2036</v>
      </c>
      <c r="N392" s="38" t="s">
        <v>35</v>
      </c>
      <c r="O392" s="6"/>
      <c r="P392" s="6">
        <v>3254</v>
      </c>
      <c r="Q392" s="38"/>
      <c r="R392" s="38"/>
      <c r="S392" s="38"/>
      <c r="T392" s="38"/>
      <c r="U392" s="38"/>
      <c r="V392" s="38"/>
      <c r="W392" s="38"/>
      <c r="X392" s="40"/>
      <c r="Y392" s="6" t="s">
        <v>60</v>
      </c>
      <c r="Z392" s="38" t="s">
        <v>61</v>
      </c>
      <c r="AA392" s="38" t="s">
        <v>78</v>
      </c>
      <c r="AB392" s="38">
        <v>50000</v>
      </c>
      <c r="AC392" s="6">
        <v>205648</v>
      </c>
      <c r="AD392" s="6" t="s">
        <v>1169</v>
      </c>
      <c r="AE392" s="6" t="s">
        <v>93</v>
      </c>
      <c r="AF392" s="38" t="s">
        <v>172</v>
      </c>
    </row>
    <row r="393" spans="1:32" ht="12.75" x14ac:dyDescent="0.2">
      <c r="A393" s="35">
        <v>45544.669914594902</v>
      </c>
      <c r="B393" s="36" t="s">
        <v>705</v>
      </c>
      <c r="C393" s="36" t="s">
        <v>2037</v>
      </c>
      <c r="D393" s="36" t="s">
        <v>52</v>
      </c>
      <c r="E393" s="38" t="s">
        <v>53</v>
      </c>
      <c r="F393" s="38">
        <v>52141180</v>
      </c>
      <c r="G393" s="37">
        <v>40951</v>
      </c>
      <c r="H393" s="38">
        <v>11625259268</v>
      </c>
      <c r="I393" s="38">
        <v>1162529269</v>
      </c>
      <c r="J393" s="38" t="s">
        <v>2038</v>
      </c>
      <c r="K393" s="38" t="s">
        <v>66</v>
      </c>
      <c r="L393" s="38" t="s">
        <v>89</v>
      </c>
      <c r="M393" s="38" t="s">
        <v>66</v>
      </c>
      <c r="N393" s="38" t="s">
        <v>35</v>
      </c>
      <c r="O393" s="6"/>
      <c r="P393" s="6">
        <v>3120</v>
      </c>
      <c r="Q393" s="38"/>
      <c r="R393" s="38"/>
      <c r="S393" s="38"/>
      <c r="T393" s="38"/>
      <c r="U393" s="38"/>
      <c r="V393" s="38"/>
      <c r="W393" s="38"/>
      <c r="X393" s="40">
        <v>61409265405</v>
      </c>
      <c r="Y393" s="38" t="s">
        <v>60</v>
      </c>
      <c r="Z393" s="38" t="s">
        <v>61</v>
      </c>
      <c r="AA393" s="38" t="s">
        <v>78</v>
      </c>
      <c r="AB393" s="38">
        <v>50000</v>
      </c>
      <c r="AC393" s="6">
        <v>205626</v>
      </c>
      <c r="AD393" s="6" t="s">
        <v>92</v>
      </c>
      <c r="AE393" s="6" t="s">
        <v>93</v>
      </c>
      <c r="AF393" s="38"/>
    </row>
    <row r="394" spans="1:32" ht="12.75" x14ac:dyDescent="0.2">
      <c r="A394" s="35">
        <v>45544.672099826297</v>
      </c>
      <c r="B394" s="36" t="s">
        <v>2039</v>
      </c>
      <c r="C394" s="36" t="s">
        <v>2040</v>
      </c>
      <c r="D394" s="36" t="s">
        <v>372</v>
      </c>
      <c r="E394" s="38" t="s">
        <v>53</v>
      </c>
      <c r="F394" s="38">
        <v>46756938</v>
      </c>
      <c r="G394" s="37">
        <v>38526</v>
      </c>
      <c r="H394" s="38">
        <v>1138626929</v>
      </c>
      <c r="I394" s="38">
        <v>1121639515</v>
      </c>
      <c r="J394" s="38" t="s">
        <v>2041</v>
      </c>
      <c r="K394" s="38" t="s">
        <v>66</v>
      </c>
      <c r="L394" s="38" t="s">
        <v>2042</v>
      </c>
      <c r="M394" s="38" t="s">
        <v>66</v>
      </c>
      <c r="N394" s="38" t="s">
        <v>38</v>
      </c>
      <c r="O394" s="6"/>
      <c r="P394" s="6">
        <v>2</v>
      </c>
      <c r="Q394" s="38"/>
      <c r="R394" s="38"/>
      <c r="S394" s="38"/>
      <c r="T394" s="38"/>
      <c r="U394" s="38"/>
      <c r="V394" s="38"/>
      <c r="W394" s="38"/>
      <c r="X394" s="40"/>
      <c r="Y394" s="38" t="s">
        <v>77</v>
      </c>
      <c r="Z394" s="38" t="s">
        <v>61</v>
      </c>
      <c r="AA394" s="38" t="s">
        <v>109</v>
      </c>
      <c r="AB394" s="38"/>
      <c r="AC394" s="6"/>
      <c r="AD394" s="6"/>
      <c r="AE394" s="6" t="s">
        <v>80</v>
      </c>
      <c r="AF394" s="38"/>
    </row>
    <row r="395" spans="1:32" ht="12.75" x14ac:dyDescent="0.2">
      <c r="A395" s="35">
        <v>45544.684069861098</v>
      </c>
      <c r="B395" s="36" t="s">
        <v>2043</v>
      </c>
      <c r="C395" s="36" t="s">
        <v>2044</v>
      </c>
      <c r="D395" s="36" t="s">
        <v>52</v>
      </c>
      <c r="E395" s="38" t="s">
        <v>53</v>
      </c>
      <c r="F395" s="38">
        <v>50438192</v>
      </c>
      <c r="G395" s="37">
        <v>40409</v>
      </c>
      <c r="H395" s="38" t="s">
        <v>2045</v>
      </c>
      <c r="I395" s="38" t="s">
        <v>2046</v>
      </c>
      <c r="J395" s="38" t="s">
        <v>2047</v>
      </c>
      <c r="K395" s="38" t="s">
        <v>55</v>
      </c>
      <c r="L395" s="38" t="s">
        <v>106</v>
      </c>
      <c r="M395" s="38" t="s">
        <v>151</v>
      </c>
      <c r="N395" s="38" t="s">
        <v>36</v>
      </c>
      <c r="O395" s="6" t="s">
        <v>342</v>
      </c>
      <c r="P395" s="6">
        <v>4048</v>
      </c>
      <c r="Q395" s="38" t="s">
        <v>342</v>
      </c>
      <c r="R395" s="38" t="s">
        <v>342</v>
      </c>
      <c r="S395" s="38" t="s">
        <v>342</v>
      </c>
      <c r="T395" s="38" t="s">
        <v>342</v>
      </c>
      <c r="U395" s="38" t="s">
        <v>342</v>
      </c>
      <c r="V395" s="38" t="s">
        <v>342</v>
      </c>
      <c r="W395" s="38" t="s">
        <v>342</v>
      </c>
      <c r="X395" s="40" t="s">
        <v>107</v>
      </c>
      <c r="Y395" s="38" t="s">
        <v>77</v>
      </c>
      <c r="Z395" s="38" t="s">
        <v>61</v>
      </c>
      <c r="AA395" s="38" t="s">
        <v>109</v>
      </c>
      <c r="AB395" s="38"/>
      <c r="AC395" s="6"/>
      <c r="AD395" s="6"/>
      <c r="AE395" s="6" t="s">
        <v>93</v>
      </c>
      <c r="AF395" s="38"/>
    </row>
    <row r="396" spans="1:32" ht="12.75" x14ac:dyDescent="0.2">
      <c r="A396" s="35">
        <v>45544.7165784838</v>
      </c>
      <c r="B396" s="36" t="s">
        <v>437</v>
      </c>
      <c r="C396" s="36" t="s">
        <v>2048</v>
      </c>
      <c r="D396" s="36" t="s">
        <v>2049</v>
      </c>
      <c r="E396" s="38" t="s">
        <v>53</v>
      </c>
      <c r="F396" s="38">
        <v>53202237</v>
      </c>
      <c r="G396" s="37">
        <v>41415</v>
      </c>
      <c r="H396" s="38" t="s">
        <v>2050</v>
      </c>
      <c r="I396" s="38" t="s">
        <v>2051</v>
      </c>
      <c r="J396" s="38" t="s">
        <v>2052</v>
      </c>
      <c r="K396" s="38" t="s">
        <v>55</v>
      </c>
      <c r="L396" s="38" t="s">
        <v>106</v>
      </c>
      <c r="M396" s="38"/>
      <c r="N396" s="38" t="s">
        <v>35</v>
      </c>
      <c r="O396" s="6"/>
      <c r="P396" s="6" t="s">
        <v>2053</v>
      </c>
      <c r="Q396" s="38" t="s">
        <v>2054</v>
      </c>
      <c r="R396" s="38"/>
      <c r="S396" s="38"/>
      <c r="T396" s="38"/>
      <c r="U396" s="38"/>
      <c r="V396" s="38"/>
      <c r="W396" s="38"/>
      <c r="X396" s="40">
        <v>61011049603</v>
      </c>
      <c r="Y396" s="38" t="s">
        <v>77</v>
      </c>
      <c r="Z396" s="38" t="s">
        <v>61</v>
      </c>
      <c r="AA396" s="38" t="s">
        <v>78</v>
      </c>
      <c r="AB396" s="38">
        <v>50000</v>
      </c>
      <c r="AC396" s="6">
        <v>205663</v>
      </c>
      <c r="AD396" s="6" t="s">
        <v>1169</v>
      </c>
      <c r="AE396" s="6" t="s">
        <v>93</v>
      </c>
      <c r="AF396" s="38"/>
    </row>
    <row r="397" spans="1:32" ht="12.75" x14ac:dyDescent="0.2">
      <c r="A397" s="35">
        <v>45544.732106863397</v>
      </c>
      <c r="B397" s="36" t="s">
        <v>2055</v>
      </c>
      <c r="C397" s="36" t="s">
        <v>2056</v>
      </c>
      <c r="D397" s="36" t="s">
        <v>83</v>
      </c>
      <c r="E397" s="38" t="s">
        <v>53</v>
      </c>
      <c r="F397" s="38">
        <v>50088650</v>
      </c>
      <c r="G397" s="37">
        <v>40201</v>
      </c>
      <c r="H397" s="38">
        <v>1140374722</v>
      </c>
      <c r="I397" s="38" t="s">
        <v>2057</v>
      </c>
      <c r="J397" s="38" t="s">
        <v>2058</v>
      </c>
      <c r="K397" s="38" t="s">
        <v>55</v>
      </c>
      <c r="L397" s="38" t="s">
        <v>1845</v>
      </c>
      <c r="M397" s="38"/>
      <c r="N397" s="38" t="s">
        <v>35</v>
      </c>
      <c r="O397" s="6"/>
      <c r="P397" s="6">
        <v>3648</v>
      </c>
      <c r="Q397" s="38" t="s">
        <v>2059</v>
      </c>
      <c r="R397" s="38"/>
      <c r="S397" s="38"/>
      <c r="T397" s="38"/>
      <c r="U397" s="38"/>
      <c r="V397" s="38"/>
      <c r="W397" s="38"/>
      <c r="X397" s="40" t="s">
        <v>2060</v>
      </c>
      <c r="Y397" s="38" t="s">
        <v>77</v>
      </c>
      <c r="Z397" s="38" t="s">
        <v>61</v>
      </c>
      <c r="AA397" s="38" t="s">
        <v>78</v>
      </c>
      <c r="AB397" s="38">
        <v>50000</v>
      </c>
      <c r="AC397" s="6">
        <v>205627</v>
      </c>
      <c r="AD397" s="6" t="s">
        <v>92</v>
      </c>
      <c r="AE397" s="6" t="s">
        <v>93</v>
      </c>
      <c r="AF397" s="38"/>
    </row>
    <row r="398" spans="1:32" ht="12.75" x14ac:dyDescent="0.2">
      <c r="A398" s="35">
        <v>45544.781975937498</v>
      </c>
      <c r="B398" s="36" t="s">
        <v>1773</v>
      </c>
      <c r="C398" s="36" t="s">
        <v>2061</v>
      </c>
      <c r="D398" s="36" t="s">
        <v>52</v>
      </c>
      <c r="E398" s="38" t="s">
        <v>53</v>
      </c>
      <c r="F398" s="38">
        <v>52441977</v>
      </c>
      <c r="G398" s="37">
        <v>40998</v>
      </c>
      <c r="H398" s="38">
        <v>1163217878</v>
      </c>
      <c r="I398" s="38">
        <v>1163217878</v>
      </c>
      <c r="J398" s="38" t="s">
        <v>2062</v>
      </c>
      <c r="K398" s="38" t="s">
        <v>66</v>
      </c>
      <c r="L398" s="38" t="s">
        <v>106</v>
      </c>
      <c r="M398" s="38" t="s">
        <v>66</v>
      </c>
      <c r="N398" s="38" t="s">
        <v>35</v>
      </c>
      <c r="O398" s="6"/>
      <c r="P398" s="6" t="s">
        <v>2063</v>
      </c>
      <c r="Q398" s="38" t="s">
        <v>2064</v>
      </c>
      <c r="R398" s="38"/>
      <c r="S398" s="38"/>
      <c r="T398" s="38"/>
      <c r="U398" s="38"/>
      <c r="V398" s="38"/>
      <c r="W398" s="38"/>
      <c r="X398" s="40" t="s">
        <v>2065</v>
      </c>
      <c r="Y398" s="38" t="s">
        <v>60</v>
      </c>
      <c r="Z398" s="38" t="s">
        <v>61</v>
      </c>
      <c r="AA398" s="38" t="s">
        <v>78</v>
      </c>
      <c r="AB398" s="38">
        <v>50000</v>
      </c>
      <c r="AC398" s="6">
        <v>205628</v>
      </c>
      <c r="AD398" s="6" t="s">
        <v>92</v>
      </c>
      <c r="AE398" s="6" t="s">
        <v>93</v>
      </c>
      <c r="AF398" s="38"/>
    </row>
    <row r="399" spans="1:32" ht="12.75" x14ac:dyDescent="0.2">
      <c r="A399" s="35">
        <v>45544.793713634201</v>
      </c>
      <c r="B399" s="36" t="s">
        <v>2066</v>
      </c>
      <c r="C399" s="36" t="s">
        <v>2067</v>
      </c>
      <c r="D399" s="36" t="s">
        <v>2068</v>
      </c>
      <c r="E399" s="38" t="s">
        <v>53</v>
      </c>
      <c r="F399" s="38">
        <v>50154722</v>
      </c>
      <c r="G399" s="37">
        <v>40239</v>
      </c>
      <c r="H399" s="38">
        <v>1161271977</v>
      </c>
      <c r="I399" s="38">
        <v>1161271977</v>
      </c>
      <c r="J399" s="38" t="s">
        <v>2069</v>
      </c>
      <c r="K399" s="38" t="s">
        <v>55</v>
      </c>
      <c r="L399" s="38" t="s">
        <v>106</v>
      </c>
      <c r="M399" s="38"/>
      <c r="N399" s="38" t="s">
        <v>36</v>
      </c>
      <c r="O399" s="6"/>
      <c r="P399" s="6">
        <v>4085</v>
      </c>
      <c r="Q399" s="38"/>
      <c r="R399" s="38"/>
      <c r="S399" s="38"/>
      <c r="T399" s="38"/>
      <c r="U399" s="38"/>
      <c r="V399" s="38"/>
      <c r="W399" s="38"/>
      <c r="X399" s="40" t="s">
        <v>107</v>
      </c>
      <c r="Y399" s="38" t="s">
        <v>60</v>
      </c>
      <c r="Z399" s="38" t="s">
        <v>61</v>
      </c>
      <c r="AA399" s="38" t="s">
        <v>78</v>
      </c>
      <c r="AB399" s="38">
        <v>50000</v>
      </c>
      <c r="AC399" s="6">
        <v>205629</v>
      </c>
      <c r="AD399" s="6" t="s">
        <v>92</v>
      </c>
      <c r="AE399" s="6" t="s">
        <v>93</v>
      </c>
      <c r="AF399" s="38"/>
    </row>
    <row r="400" spans="1:32" ht="12.75" x14ac:dyDescent="0.2">
      <c r="A400" s="35">
        <v>45544.799402557801</v>
      </c>
      <c r="B400" s="36" t="s">
        <v>845</v>
      </c>
      <c r="C400" s="36" t="s">
        <v>2070</v>
      </c>
      <c r="D400" s="36" t="s">
        <v>2071</v>
      </c>
      <c r="E400" s="38" t="s">
        <v>53</v>
      </c>
      <c r="F400" s="38">
        <v>49510850</v>
      </c>
      <c r="G400" s="37">
        <v>39950</v>
      </c>
      <c r="H400" s="38" t="s">
        <v>2072</v>
      </c>
      <c r="I400" s="38">
        <v>3442643084</v>
      </c>
      <c r="J400" s="38" t="s">
        <v>2073</v>
      </c>
      <c r="K400" s="38" t="s">
        <v>55</v>
      </c>
      <c r="L400" s="38" t="s">
        <v>2074</v>
      </c>
      <c r="M400" s="38" t="s">
        <v>151</v>
      </c>
      <c r="N400" s="38" t="s">
        <v>36</v>
      </c>
      <c r="O400" s="6"/>
      <c r="P400" s="6" t="s">
        <v>2075</v>
      </c>
      <c r="Q400" s="38"/>
      <c r="R400" s="38"/>
      <c r="S400" s="38"/>
      <c r="T400" s="38"/>
      <c r="U400" s="38"/>
      <c r="V400" s="38"/>
      <c r="W400" s="38"/>
      <c r="X400" s="40" t="s">
        <v>699</v>
      </c>
      <c r="Y400" s="38" t="s">
        <v>60</v>
      </c>
      <c r="Z400" s="38" t="s">
        <v>61</v>
      </c>
      <c r="AA400" s="38" t="s">
        <v>109</v>
      </c>
      <c r="AB400" s="38"/>
      <c r="AC400" s="6"/>
      <c r="AD400" s="6"/>
      <c r="AE400" s="6" t="s">
        <v>93</v>
      </c>
      <c r="AF400" s="38"/>
    </row>
    <row r="401" spans="1:32" ht="12.75" x14ac:dyDescent="0.2">
      <c r="A401" s="35">
        <v>45544.871266481401</v>
      </c>
      <c r="B401" s="36" t="s">
        <v>2076</v>
      </c>
      <c r="C401" s="36" t="s">
        <v>2077</v>
      </c>
      <c r="D401" s="36" t="s">
        <v>83</v>
      </c>
      <c r="E401" s="38" t="s">
        <v>53</v>
      </c>
      <c r="F401" s="38">
        <v>52854980</v>
      </c>
      <c r="G401" s="37">
        <v>41237</v>
      </c>
      <c r="H401" s="38">
        <v>1133244946</v>
      </c>
      <c r="I401" s="38">
        <v>1133244946</v>
      </c>
      <c r="J401" s="38" t="s">
        <v>2078</v>
      </c>
      <c r="K401" s="38" t="s">
        <v>66</v>
      </c>
      <c r="L401" s="38" t="s">
        <v>106</v>
      </c>
      <c r="M401" s="38" t="s">
        <v>66</v>
      </c>
      <c r="N401" s="38" t="s">
        <v>35</v>
      </c>
      <c r="O401" s="6"/>
      <c r="P401" s="6">
        <v>3441</v>
      </c>
      <c r="Q401" s="38" t="s">
        <v>2079</v>
      </c>
      <c r="R401" s="38"/>
      <c r="S401" s="38"/>
      <c r="T401" s="38"/>
      <c r="U401" s="38"/>
      <c r="V401" s="38"/>
      <c r="W401" s="38"/>
      <c r="X401" s="40" t="s">
        <v>333</v>
      </c>
      <c r="Y401" s="38" t="s">
        <v>77</v>
      </c>
      <c r="Z401" s="38" t="s">
        <v>61</v>
      </c>
      <c r="AA401" s="38" t="s">
        <v>78</v>
      </c>
      <c r="AB401" s="38">
        <v>50000</v>
      </c>
      <c r="AC401" s="6">
        <v>205630</v>
      </c>
      <c r="AD401" s="6" t="s">
        <v>92</v>
      </c>
      <c r="AE401" s="6" t="s">
        <v>93</v>
      </c>
      <c r="AF401" s="38"/>
    </row>
    <row r="402" spans="1:32" ht="12.75" x14ac:dyDescent="0.2">
      <c r="A402" s="35">
        <v>45544.873287685099</v>
      </c>
      <c r="B402" s="36" t="s">
        <v>2080</v>
      </c>
      <c r="C402" s="36" t="s">
        <v>2081</v>
      </c>
      <c r="D402" s="36" t="s">
        <v>203</v>
      </c>
      <c r="E402" s="38" t="s">
        <v>53</v>
      </c>
      <c r="F402" s="38">
        <v>53761009</v>
      </c>
      <c r="G402" s="37">
        <v>41649</v>
      </c>
      <c r="H402" s="38">
        <v>53761009</v>
      </c>
      <c r="I402" s="38">
        <v>1531731753</v>
      </c>
      <c r="J402" s="38" t="s">
        <v>2082</v>
      </c>
      <c r="K402" s="38" t="s">
        <v>66</v>
      </c>
      <c r="L402" s="38" t="s">
        <v>428</v>
      </c>
      <c r="M402" s="38"/>
      <c r="N402" s="38" t="s">
        <v>35</v>
      </c>
      <c r="O402" s="6"/>
      <c r="P402" s="6">
        <v>4000</v>
      </c>
      <c r="Q402" s="38"/>
      <c r="R402" s="38"/>
      <c r="S402" s="38"/>
      <c r="T402" s="38"/>
      <c r="U402" s="38"/>
      <c r="V402" s="38"/>
      <c r="W402" s="38"/>
      <c r="X402" s="40" t="s">
        <v>2083</v>
      </c>
      <c r="Y402" s="38" t="s">
        <v>60</v>
      </c>
      <c r="Z402" s="38" t="s">
        <v>61</v>
      </c>
      <c r="AA402" s="38" t="s">
        <v>78</v>
      </c>
      <c r="AB402" s="38">
        <v>50000</v>
      </c>
      <c r="AC402" s="6">
        <v>205631</v>
      </c>
      <c r="AD402" s="6" t="s">
        <v>92</v>
      </c>
      <c r="AE402" s="6" t="s">
        <v>93</v>
      </c>
      <c r="AF402" s="38" t="s">
        <v>172</v>
      </c>
    </row>
    <row r="403" spans="1:32" ht="12.75" x14ac:dyDescent="0.2">
      <c r="A403" s="35">
        <v>45544.875626793902</v>
      </c>
      <c r="B403" s="36" t="s">
        <v>2084</v>
      </c>
      <c r="C403" s="36" t="s">
        <v>2085</v>
      </c>
      <c r="D403" s="36" t="s">
        <v>329</v>
      </c>
      <c r="E403" s="38" t="s">
        <v>53</v>
      </c>
      <c r="F403" s="38">
        <v>14126492</v>
      </c>
      <c r="G403" s="37">
        <v>22119</v>
      </c>
      <c r="H403" s="38">
        <v>1150091259</v>
      </c>
      <c r="I403" s="38">
        <v>1168313351</v>
      </c>
      <c r="J403" s="38" t="s">
        <v>2086</v>
      </c>
      <c r="K403" s="38" t="s">
        <v>55</v>
      </c>
      <c r="L403" s="38" t="s">
        <v>459</v>
      </c>
      <c r="M403" s="38" t="s">
        <v>47</v>
      </c>
      <c r="N403" s="38" t="s">
        <v>39</v>
      </c>
      <c r="O403" s="6"/>
      <c r="P403" s="6">
        <v>184274</v>
      </c>
      <c r="Q403" s="38" t="s">
        <v>2087</v>
      </c>
      <c r="R403" s="38"/>
      <c r="S403" s="38"/>
      <c r="T403" s="38"/>
      <c r="U403" s="38"/>
      <c r="V403" s="38"/>
      <c r="W403" s="38"/>
      <c r="X403" s="40"/>
      <c r="Y403" s="38" t="s">
        <v>60</v>
      </c>
      <c r="Z403" s="38" t="s">
        <v>61</v>
      </c>
      <c r="AA403" s="38" t="s">
        <v>109</v>
      </c>
      <c r="AB403" s="38"/>
      <c r="AC403" s="6"/>
      <c r="AD403" s="6"/>
      <c r="AE403" s="6" t="s">
        <v>80</v>
      </c>
      <c r="AF403" s="38"/>
    </row>
    <row r="404" spans="1:32" ht="12.75" x14ac:dyDescent="0.2">
      <c r="A404" s="35">
        <v>45544.880731805497</v>
      </c>
      <c r="B404" s="36" t="s">
        <v>2088</v>
      </c>
      <c r="C404" s="36" t="s">
        <v>2077</v>
      </c>
      <c r="D404" s="36" t="s">
        <v>279</v>
      </c>
      <c r="E404" s="38" t="s">
        <v>53</v>
      </c>
      <c r="F404" s="38">
        <v>54460028</v>
      </c>
      <c r="G404" s="37">
        <v>42006</v>
      </c>
      <c r="H404" s="38">
        <v>1133244946</v>
      </c>
      <c r="I404" s="38">
        <v>1133244947</v>
      </c>
      <c r="J404" s="38" t="s">
        <v>2089</v>
      </c>
      <c r="K404" s="38" t="s">
        <v>66</v>
      </c>
      <c r="L404" s="38" t="s">
        <v>106</v>
      </c>
      <c r="M404" s="38" t="s">
        <v>66</v>
      </c>
      <c r="N404" s="38" t="s">
        <v>35</v>
      </c>
      <c r="O404" s="6"/>
      <c r="P404" s="6">
        <v>3614</v>
      </c>
      <c r="Q404" s="38" t="s">
        <v>2090</v>
      </c>
      <c r="R404" s="38"/>
      <c r="S404" s="38"/>
      <c r="T404" s="38"/>
      <c r="U404" s="38"/>
      <c r="V404" s="38"/>
      <c r="W404" s="38"/>
      <c r="X404" s="40" t="s">
        <v>2091</v>
      </c>
      <c r="Y404" s="38" t="s">
        <v>77</v>
      </c>
      <c r="Z404" s="38" t="s">
        <v>61</v>
      </c>
      <c r="AA404" s="38" t="s">
        <v>78</v>
      </c>
      <c r="AB404" s="38">
        <v>50000</v>
      </c>
      <c r="AC404" s="6">
        <v>205630</v>
      </c>
      <c r="AD404" s="6" t="s">
        <v>92</v>
      </c>
      <c r="AE404" s="6" t="s">
        <v>109</v>
      </c>
      <c r="AF404" s="38"/>
    </row>
    <row r="405" spans="1:32" ht="12.75" x14ac:dyDescent="0.2">
      <c r="A405" s="35">
        <v>45544.904734050899</v>
      </c>
      <c r="B405" s="36" t="s">
        <v>766</v>
      </c>
      <c r="C405" s="36" t="s">
        <v>2092</v>
      </c>
      <c r="D405" s="36" t="s">
        <v>163</v>
      </c>
      <c r="E405" s="38" t="s">
        <v>53</v>
      </c>
      <c r="F405" s="38">
        <v>50233618</v>
      </c>
      <c r="G405" s="37">
        <v>40243</v>
      </c>
      <c r="H405" s="38">
        <v>541169786563</v>
      </c>
      <c r="I405" s="38">
        <v>541169786563</v>
      </c>
      <c r="J405" s="38" t="s">
        <v>2093</v>
      </c>
      <c r="K405" s="38" t="s">
        <v>66</v>
      </c>
      <c r="L405" s="38" t="s">
        <v>89</v>
      </c>
      <c r="M405" s="38" t="s">
        <v>66</v>
      </c>
      <c r="N405" s="38" t="s">
        <v>36</v>
      </c>
      <c r="O405" s="6"/>
      <c r="P405" s="6">
        <v>4040</v>
      </c>
      <c r="Q405" s="38"/>
      <c r="R405" s="38"/>
      <c r="S405" s="38"/>
      <c r="T405" s="38"/>
      <c r="U405" s="38"/>
      <c r="V405" s="38"/>
      <c r="W405" s="38"/>
      <c r="X405" s="40" t="s">
        <v>857</v>
      </c>
      <c r="Y405" s="38" t="s">
        <v>60</v>
      </c>
      <c r="Z405" s="38" t="s">
        <v>61</v>
      </c>
      <c r="AA405" s="38" t="s">
        <v>78</v>
      </c>
      <c r="AB405" s="38">
        <v>50000</v>
      </c>
      <c r="AC405" s="6">
        <v>205647</v>
      </c>
      <c r="AD405" s="6" t="s">
        <v>1169</v>
      </c>
      <c r="AE405" s="6" t="s">
        <v>993</v>
      </c>
      <c r="AF405" s="38"/>
    </row>
    <row r="406" spans="1:32" ht="12.75" x14ac:dyDescent="0.2">
      <c r="A406" s="35">
        <v>45544.915775486101</v>
      </c>
      <c r="B406" s="36" t="s">
        <v>2094</v>
      </c>
      <c r="C406" s="36" t="s">
        <v>2095</v>
      </c>
      <c r="D406" s="36" t="s">
        <v>144</v>
      </c>
      <c r="E406" s="38" t="s">
        <v>53</v>
      </c>
      <c r="F406" s="38">
        <v>51222406</v>
      </c>
      <c r="G406" s="37">
        <v>40686</v>
      </c>
      <c r="H406" s="38">
        <v>1166560022</v>
      </c>
      <c r="I406" s="38"/>
      <c r="J406" s="38" t="s">
        <v>2096</v>
      </c>
      <c r="K406" s="38" t="s">
        <v>55</v>
      </c>
      <c r="L406" s="38" t="s">
        <v>97</v>
      </c>
      <c r="M406" s="38" t="s">
        <v>151</v>
      </c>
      <c r="N406" s="38" t="s">
        <v>36</v>
      </c>
      <c r="O406" s="6"/>
      <c r="P406" s="6">
        <v>3185</v>
      </c>
      <c r="Q406" s="38"/>
      <c r="R406" s="38"/>
      <c r="S406" s="38"/>
      <c r="T406" s="38"/>
      <c r="U406" s="38"/>
      <c r="V406" s="38"/>
      <c r="W406" s="38"/>
      <c r="X406" s="40" t="s">
        <v>107</v>
      </c>
      <c r="Y406" s="38" t="s">
        <v>60</v>
      </c>
      <c r="Z406" s="38" t="s">
        <v>61</v>
      </c>
      <c r="AA406" s="38" t="s">
        <v>78</v>
      </c>
      <c r="AB406" s="38">
        <v>50000</v>
      </c>
      <c r="AC406" s="6">
        <v>205649</v>
      </c>
      <c r="AD406" s="6" t="s">
        <v>1169</v>
      </c>
      <c r="AE406" s="6" t="s">
        <v>93</v>
      </c>
      <c r="AF406" s="38"/>
    </row>
    <row r="407" spans="1:32" ht="12.75" x14ac:dyDescent="0.2">
      <c r="A407" s="35">
        <v>45544.988625451297</v>
      </c>
      <c r="B407" s="36" t="s">
        <v>2097</v>
      </c>
      <c r="C407" s="36" t="s">
        <v>2098</v>
      </c>
      <c r="D407" s="36" t="s">
        <v>52</v>
      </c>
      <c r="E407" s="38" t="s">
        <v>53</v>
      </c>
      <c r="F407" s="38">
        <v>92418808</v>
      </c>
      <c r="G407" s="37">
        <v>25092</v>
      </c>
      <c r="H407" s="38">
        <v>1151035512</v>
      </c>
      <c r="I407" s="38">
        <v>5492213176347</v>
      </c>
      <c r="J407" s="38" t="s">
        <v>2099</v>
      </c>
      <c r="K407" s="38" t="s">
        <v>55</v>
      </c>
      <c r="L407" s="38" t="s">
        <v>547</v>
      </c>
      <c r="M407" s="38" t="s">
        <v>47</v>
      </c>
      <c r="N407" s="38" t="s">
        <v>39</v>
      </c>
      <c r="O407" s="6"/>
      <c r="P407" s="6">
        <v>140069</v>
      </c>
      <c r="Q407" s="38"/>
      <c r="R407" s="38"/>
      <c r="S407" s="38"/>
      <c r="T407" s="38"/>
      <c r="U407" s="38"/>
      <c r="V407" s="38"/>
      <c r="W407" s="38"/>
      <c r="X407" s="40" t="s">
        <v>2100</v>
      </c>
      <c r="Y407" s="38" t="s">
        <v>77</v>
      </c>
      <c r="Z407" s="38" t="s">
        <v>61</v>
      </c>
      <c r="AA407" s="38" t="s">
        <v>109</v>
      </c>
      <c r="AB407" s="38"/>
      <c r="AC407" s="6"/>
      <c r="AD407" s="6"/>
      <c r="AE407" s="6" t="s">
        <v>80</v>
      </c>
      <c r="AF407" s="38"/>
    </row>
    <row r="408" spans="1:32" ht="12.75" x14ac:dyDescent="0.2">
      <c r="A408" s="35">
        <v>45544.9911000231</v>
      </c>
      <c r="B408" s="36" t="s">
        <v>2101</v>
      </c>
      <c r="C408" s="36" t="s">
        <v>2102</v>
      </c>
      <c r="D408" s="36" t="s">
        <v>52</v>
      </c>
      <c r="E408" s="38" t="s">
        <v>53</v>
      </c>
      <c r="F408" s="38">
        <v>25704972</v>
      </c>
      <c r="G408" s="37">
        <v>28100</v>
      </c>
      <c r="H408" s="38">
        <v>1130315602</v>
      </c>
      <c r="I408" s="38">
        <v>5492213176347</v>
      </c>
      <c r="J408" s="38" t="s">
        <v>2103</v>
      </c>
      <c r="K408" s="38" t="s">
        <v>66</v>
      </c>
      <c r="L408" s="38" t="s">
        <v>547</v>
      </c>
      <c r="M408" s="38" t="s">
        <v>631</v>
      </c>
      <c r="N408" s="38" t="s">
        <v>39</v>
      </c>
      <c r="O408" s="6"/>
      <c r="P408" s="6">
        <v>140089</v>
      </c>
      <c r="Q408" s="38"/>
      <c r="R408" s="38"/>
      <c r="S408" s="38"/>
      <c r="T408" s="38"/>
      <c r="U408" s="38"/>
      <c r="V408" s="38"/>
      <c r="W408" s="38"/>
      <c r="X408" s="40" t="s">
        <v>2104</v>
      </c>
      <c r="Y408" s="38" t="s">
        <v>77</v>
      </c>
      <c r="Z408" s="38" t="s">
        <v>61</v>
      </c>
      <c r="AA408" s="38" t="s">
        <v>109</v>
      </c>
      <c r="AB408" s="38"/>
      <c r="AC408" s="6"/>
      <c r="AD408" s="6"/>
      <c r="AE408" s="6" t="s">
        <v>80</v>
      </c>
      <c r="AF408" s="38"/>
    </row>
    <row r="409" spans="1:32" ht="12.75" x14ac:dyDescent="0.2">
      <c r="A409" s="35">
        <v>45545.168573310097</v>
      </c>
      <c r="B409" s="36" t="s">
        <v>1601</v>
      </c>
      <c r="C409" s="36" t="s">
        <v>2105</v>
      </c>
      <c r="D409" s="36" t="s">
        <v>329</v>
      </c>
      <c r="E409" s="38" t="s">
        <v>53</v>
      </c>
      <c r="F409" s="38">
        <v>52703082</v>
      </c>
      <c r="G409" s="37">
        <v>41168</v>
      </c>
      <c r="H409" s="38">
        <v>1164697301</v>
      </c>
      <c r="I409" s="38">
        <v>1169625716</v>
      </c>
      <c r="J409" s="38" t="s">
        <v>2106</v>
      </c>
      <c r="K409" s="38" t="s">
        <v>55</v>
      </c>
      <c r="L409" s="38" t="s">
        <v>1069</v>
      </c>
      <c r="M409" s="38" t="s">
        <v>2107</v>
      </c>
      <c r="N409" s="38" t="s">
        <v>35</v>
      </c>
      <c r="O409" s="6"/>
      <c r="P409" s="6">
        <v>4071</v>
      </c>
      <c r="Q409" s="38"/>
      <c r="R409" s="38"/>
      <c r="S409" s="38"/>
      <c r="T409" s="38"/>
      <c r="U409" s="38"/>
      <c r="V409" s="38"/>
      <c r="W409" s="38"/>
      <c r="X409" s="40" t="s">
        <v>2108</v>
      </c>
      <c r="Y409" s="38" t="s">
        <v>60</v>
      </c>
      <c r="Z409" s="38" t="s">
        <v>61</v>
      </c>
      <c r="AA409" s="38" t="s">
        <v>78</v>
      </c>
      <c r="AB409" s="38">
        <v>50000</v>
      </c>
      <c r="AC409" s="6">
        <v>205639</v>
      </c>
      <c r="AD409" s="6" t="s">
        <v>92</v>
      </c>
      <c r="AE409" s="6" t="s">
        <v>93</v>
      </c>
      <c r="AF409" s="38"/>
    </row>
    <row r="410" spans="1:32" ht="12.75" x14ac:dyDescent="0.2">
      <c r="A410" s="35">
        <v>45545.349167083303</v>
      </c>
      <c r="B410" s="36" t="s">
        <v>845</v>
      </c>
      <c r="C410" s="36" t="s">
        <v>2109</v>
      </c>
      <c r="D410" s="36" t="s">
        <v>2110</v>
      </c>
      <c r="E410" s="38" t="s">
        <v>53</v>
      </c>
      <c r="F410" s="38">
        <v>46416265</v>
      </c>
      <c r="G410" s="37">
        <v>38364</v>
      </c>
      <c r="H410" s="38">
        <v>1155925520</v>
      </c>
      <c r="I410" s="38"/>
      <c r="J410" s="38" t="s">
        <v>2111</v>
      </c>
      <c r="K410" s="38" t="s">
        <v>55</v>
      </c>
      <c r="L410" s="38" t="s">
        <v>2112</v>
      </c>
      <c r="M410" s="38"/>
      <c r="N410" s="38">
        <v>420</v>
      </c>
      <c r="O410" s="6" t="s">
        <v>939</v>
      </c>
      <c r="P410" s="6">
        <v>57290</v>
      </c>
      <c r="Q410" s="38"/>
      <c r="R410" s="38" t="s">
        <v>2113</v>
      </c>
      <c r="S410" s="38"/>
      <c r="T410" s="38"/>
      <c r="U410" s="38"/>
      <c r="V410" s="38"/>
      <c r="W410" s="38"/>
      <c r="X410" s="40"/>
      <c r="Y410" s="38" t="s">
        <v>77</v>
      </c>
      <c r="Z410" s="38" t="s">
        <v>61</v>
      </c>
      <c r="AA410" s="38" t="s">
        <v>78</v>
      </c>
      <c r="AB410" s="38">
        <v>65000</v>
      </c>
      <c r="AC410" s="6">
        <v>205653</v>
      </c>
      <c r="AD410" s="6" t="s">
        <v>1169</v>
      </c>
      <c r="AE410" s="6" t="s">
        <v>80</v>
      </c>
      <c r="AF410" s="38" t="s">
        <v>60</v>
      </c>
    </row>
    <row r="411" spans="1:32" ht="12.75" x14ac:dyDescent="0.2">
      <c r="A411" s="35">
        <v>45545.358510300903</v>
      </c>
      <c r="B411" s="36" t="s">
        <v>2114</v>
      </c>
      <c r="C411" s="36" t="s">
        <v>2115</v>
      </c>
      <c r="D411" s="36" t="s">
        <v>1886</v>
      </c>
      <c r="E411" s="38" t="s">
        <v>53</v>
      </c>
      <c r="F411" s="38">
        <v>52703564</v>
      </c>
      <c r="G411" s="37">
        <v>41158</v>
      </c>
      <c r="H411" s="38">
        <v>1149747273</v>
      </c>
      <c r="I411" s="38">
        <v>1149747273</v>
      </c>
      <c r="J411" s="38" t="s">
        <v>2116</v>
      </c>
      <c r="K411" s="38" t="s">
        <v>55</v>
      </c>
      <c r="L411" s="38" t="s">
        <v>428</v>
      </c>
      <c r="M411" s="38"/>
      <c r="N411" s="38" t="s">
        <v>35</v>
      </c>
      <c r="O411" s="6"/>
      <c r="P411" s="6">
        <v>3527</v>
      </c>
      <c r="Q411" s="38" t="s">
        <v>2117</v>
      </c>
      <c r="R411" s="38"/>
      <c r="S411" s="38"/>
      <c r="T411" s="38"/>
      <c r="U411" s="38"/>
      <c r="V411" s="38"/>
      <c r="W411" s="38"/>
      <c r="X411" s="40" t="s">
        <v>2118</v>
      </c>
      <c r="Y411" s="38" t="s">
        <v>60</v>
      </c>
      <c r="Z411" s="38" t="s">
        <v>61</v>
      </c>
      <c r="AA411" s="38" t="s">
        <v>109</v>
      </c>
      <c r="AB411" s="38"/>
      <c r="AC411" s="6"/>
      <c r="AD411" s="6"/>
      <c r="AE411" s="6" t="s">
        <v>93</v>
      </c>
      <c r="AF411" s="38" t="s">
        <v>172</v>
      </c>
    </row>
    <row r="412" spans="1:32" ht="12.75" x14ac:dyDescent="0.2">
      <c r="A412" s="35">
        <v>45545.360743090198</v>
      </c>
      <c r="B412" s="36" t="s">
        <v>2119</v>
      </c>
      <c r="C412" s="36" t="s">
        <v>2120</v>
      </c>
      <c r="D412" s="36" t="s">
        <v>2121</v>
      </c>
      <c r="E412" s="38" t="s">
        <v>53</v>
      </c>
      <c r="F412" s="38">
        <v>52069861</v>
      </c>
      <c r="G412" s="37">
        <v>40940</v>
      </c>
      <c r="H412" s="38" t="s">
        <v>2122</v>
      </c>
      <c r="I412" s="38" t="s">
        <v>2123</v>
      </c>
      <c r="J412" s="38" t="s">
        <v>2124</v>
      </c>
      <c r="K412" s="38" t="s">
        <v>55</v>
      </c>
      <c r="L412" s="38" t="s">
        <v>2125</v>
      </c>
      <c r="M412" s="38" t="s">
        <v>151</v>
      </c>
      <c r="N412" s="38" t="s">
        <v>35</v>
      </c>
      <c r="O412" s="6"/>
      <c r="P412" s="6">
        <v>3244</v>
      </c>
      <c r="Q412" s="38" t="s">
        <v>2126</v>
      </c>
      <c r="R412" s="38"/>
      <c r="S412" s="38"/>
      <c r="T412" s="38"/>
      <c r="U412" s="38"/>
      <c r="V412" s="38"/>
      <c r="W412" s="38"/>
      <c r="X412" s="40">
        <v>61017100204</v>
      </c>
      <c r="Y412" s="38" t="s">
        <v>60</v>
      </c>
      <c r="Z412" s="38" t="s">
        <v>61</v>
      </c>
      <c r="AA412" s="38" t="s">
        <v>78</v>
      </c>
      <c r="AB412" s="38">
        <v>42500</v>
      </c>
      <c r="AC412" s="6">
        <v>205662</v>
      </c>
      <c r="AD412" s="6" t="s">
        <v>1169</v>
      </c>
      <c r="AE412" s="6" t="s">
        <v>93</v>
      </c>
      <c r="AF412" s="38"/>
    </row>
    <row r="413" spans="1:32" ht="12.75" x14ac:dyDescent="0.2">
      <c r="A413" s="35">
        <v>45545.379902499997</v>
      </c>
      <c r="B413" s="36" t="s">
        <v>2127</v>
      </c>
      <c r="C413" s="36" t="s">
        <v>2128</v>
      </c>
      <c r="D413" s="36" t="s">
        <v>279</v>
      </c>
      <c r="E413" s="38" t="s">
        <v>53</v>
      </c>
      <c r="F413" s="38">
        <v>26583473</v>
      </c>
      <c r="G413" s="37">
        <v>28590</v>
      </c>
      <c r="H413" s="38">
        <v>541141716090</v>
      </c>
      <c r="I413" s="38"/>
      <c r="J413" s="38" t="s">
        <v>2129</v>
      </c>
      <c r="K413" s="38" t="s">
        <v>66</v>
      </c>
      <c r="L413" s="38" t="s">
        <v>254</v>
      </c>
      <c r="M413" s="38" t="s">
        <v>631</v>
      </c>
      <c r="N413" s="38" t="s">
        <v>39</v>
      </c>
      <c r="O413" s="6"/>
      <c r="P413" s="6">
        <v>200516</v>
      </c>
      <c r="Q413" s="38" t="s">
        <v>2130</v>
      </c>
      <c r="R413" s="38"/>
      <c r="S413" s="38"/>
      <c r="T413" s="38"/>
      <c r="U413" s="38"/>
      <c r="V413" s="38"/>
      <c r="W413" s="38"/>
      <c r="X413" s="40"/>
      <c r="Y413" s="38" t="s">
        <v>77</v>
      </c>
      <c r="Z413" s="38" t="s">
        <v>61</v>
      </c>
      <c r="AA413" s="38" t="s">
        <v>109</v>
      </c>
      <c r="AB413" s="38"/>
      <c r="AC413" s="6"/>
      <c r="AD413" s="6"/>
      <c r="AE413" s="6" t="s">
        <v>80</v>
      </c>
      <c r="AF413" s="38"/>
    </row>
    <row r="414" spans="1:32" ht="12.75" x14ac:dyDescent="0.2">
      <c r="A414" s="35">
        <v>45545.380035277703</v>
      </c>
      <c r="B414" s="36" t="s">
        <v>2131</v>
      </c>
      <c r="C414" s="36" t="s">
        <v>2132</v>
      </c>
      <c r="D414" s="36" t="s">
        <v>279</v>
      </c>
      <c r="E414" s="38" t="s">
        <v>53</v>
      </c>
      <c r="F414" s="38">
        <v>31089637</v>
      </c>
      <c r="G414" s="37">
        <v>30873</v>
      </c>
      <c r="H414" s="38">
        <v>1157500110</v>
      </c>
      <c r="I414" s="38">
        <v>1135900259</v>
      </c>
      <c r="J414" s="38" t="s">
        <v>2133</v>
      </c>
      <c r="K414" s="38" t="s">
        <v>55</v>
      </c>
      <c r="L414" s="38" t="s">
        <v>547</v>
      </c>
      <c r="M414" s="38" t="s">
        <v>47</v>
      </c>
      <c r="N414" s="38" t="s">
        <v>39</v>
      </c>
      <c r="O414" s="6"/>
      <c r="P414" s="6">
        <v>192117</v>
      </c>
      <c r="Q414" s="38" t="s">
        <v>2134</v>
      </c>
      <c r="R414" s="38"/>
      <c r="S414" s="38"/>
      <c r="T414" s="38"/>
      <c r="U414" s="38"/>
      <c r="V414" s="38"/>
      <c r="W414" s="38"/>
      <c r="X414" s="40"/>
      <c r="Y414" s="38" t="s">
        <v>77</v>
      </c>
      <c r="Z414" s="38" t="s">
        <v>61</v>
      </c>
      <c r="AA414" s="38" t="s">
        <v>78</v>
      </c>
      <c r="AB414" s="38">
        <v>45000</v>
      </c>
      <c r="AC414" s="6">
        <v>205645</v>
      </c>
      <c r="AD414" s="6" t="s">
        <v>1169</v>
      </c>
      <c r="AE414" s="6" t="s">
        <v>80</v>
      </c>
      <c r="AF414" s="38"/>
    </row>
    <row r="415" spans="1:32" ht="12.75" x14ac:dyDescent="0.2">
      <c r="A415" s="35">
        <v>45545.397056284703</v>
      </c>
      <c r="B415" s="36" t="s">
        <v>1532</v>
      </c>
      <c r="C415" s="36" t="s">
        <v>2135</v>
      </c>
      <c r="D415" s="36" t="s">
        <v>148</v>
      </c>
      <c r="E415" s="38" t="s">
        <v>53</v>
      </c>
      <c r="F415" s="38">
        <v>33562001</v>
      </c>
      <c r="G415" s="37">
        <v>32113</v>
      </c>
      <c r="H415" s="38">
        <v>3416930095</v>
      </c>
      <c r="I415" s="38">
        <v>3416116318</v>
      </c>
      <c r="J415" s="38" t="s">
        <v>2136</v>
      </c>
      <c r="K415" s="38" t="s">
        <v>55</v>
      </c>
      <c r="L415" s="38" t="s">
        <v>1033</v>
      </c>
      <c r="M415" s="38" t="s">
        <v>137</v>
      </c>
      <c r="N415" s="38" t="s">
        <v>75</v>
      </c>
      <c r="O415" s="6"/>
      <c r="P415" s="6">
        <v>31160</v>
      </c>
      <c r="Q415" s="38"/>
      <c r="R415" s="38" t="s">
        <v>2137</v>
      </c>
      <c r="S415" s="38"/>
      <c r="T415" s="38"/>
      <c r="U415" s="38"/>
      <c r="V415" s="38"/>
      <c r="W415" s="38"/>
      <c r="X415" s="40" t="s">
        <v>2138</v>
      </c>
      <c r="Y415" s="38" t="s">
        <v>60</v>
      </c>
      <c r="Z415" s="38" t="s">
        <v>61</v>
      </c>
      <c r="AA415" s="38" t="s">
        <v>78</v>
      </c>
      <c r="AB415" s="38">
        <v>51000</v>
      </c>
      <c r="AC415" s="6">
        <v>205682</v>
      </c>
      <c r="AD415" s="6" t="s">
        <v>108</v>
      </c>
      <c r="AE415" s="6" t="s">
        <v>80</v>
      </c>
      <c r="AF415" s="38"/>
    </row>
    <row r="416" spans="1:32" ht="12.75" x14ac:dyDescent="0.2">
      <c r="A416" s="35">
        <v>45545.4557189236</v>
      </c>
      <c r="B416" s="36" t="s">
        <v>1345</v>
      </c>
      <c r="C416" s="36" t="s">
        <v>2139</v>
      </c>
      <c r="D416" s="36" t="s">
        <v>262</v>
      </c>
      <c r="E416" s="38" t="s">
        <v>53</v>
      </c>
      <c r="F416" s="38">
        <v>43513461</v>
      </c>
      <c r="G416" s="37">
        <v>37166</v>
      </c>
      <c r="H416" s="38">
        <v>3329316637</v>
      </c>
      <c r="I416" s="38"/>
      <c r="J416" s="38" t="s">
        <v>2140</v>
      </c>
      <c r="K416" s="38" t="s">
        <v>55</v>
      </c>
      <c r="L416" s="38" t="s">
        <v>2141</v>
      </c>
      <c r="M416" s="38"/>
      <c r="N416" s="38" t="s">
        <v>41</v>
      </c>
      <c r="O416" s="6"/>
      <c r="P416" s="6" t="s">
        <v>2142</v>
      </c>
      <c r="Q416" s="38"/>
      <c r="R416" s="38" t="s">
        <v>2143</v>
      </c>
      <c r="S416" s="38"/>
      <c r="T416" s="38"/>
      <c r="U416" s="38"/>
      <c r="V416" s="38"/>
      <c r="W416" s="38"/>
      <c r="X416" s="40"/>
      <c r="Y416" s="38" t="s">
        <v>77</v>
      </c>
      <c r="Z416" s="38" t="s">
        <v>61</v>
      </c>
      <c r="AA416" s="38" t="s">
        <v>109</v>
      </c>
      <c r="AB416" s="38"/>
      <c r="AC416" s="6"/>
      <c r="AD416" s="6"/>
      <c r="AE416" s="6" t="s">
        <v>80</v>
      </c>
      <c r="AF416" s="38"/>
    </row>
    <row r="417" spans="1:32" ht="12.75" x14ac:dyDescent="0.2">
      <c r="A417" s="35">
        <v>45545.4830349189</v>
      </c>
      <c r="B417" s="36" t="s">
        <v>2144</v>
      </c>
      <c r="C417" s="36" t="s">
        <v>2145</v>
      </c>
      <c r="D417" s="36" t="s">
        <v>2146</v>
      </c>
      <c r="E417" s="38" t="s">
        <v>53</v>
      </c>
      <c r="F417" s="38">
        <v>22080721</v>
      </c>
      <c r="G417" s="37">
        <v>26007</v>
      </c>
      <c r="H417" s="38">
        <v>1137828753</v>
      </c>
      <c r="I417" s="38"/>
      <c r="J417" s="38" t="s">
        <v>2147</v>
      </c>
      <c r="K417" s="38" t="s">
        <v>55</v>
      </c>
      <c r="L417" s="38" t="s">
        <v>367</v>
      </c>
      <c r="M417" s="38"/>
      <c r="N417" s="38" t="s">
        <v>75</v>
      </c>
      <c r="O417" s="6"/>
      <c r="P417" s="6">
        <v>31547</v>
      </c>
      <c r="Q417" s="38"/>
      <c r="R417" s="38" t="s">
        <v>2148</v>
      </c>
      <c r="S417" s="38"/>
      <c r="T417" s="38"/>
      <c r="U417" s="38"/>
      <c r="V417" s="38"/>
      <c r="W417" s="38"/>
      <c r="X417" s="40"/>
      <c r="Y417" s="38" t="s">
        <v>77</v>
      </c>
      <c r="Z417" s="38" t="s">
        <v>61</v>
      </c>
      <c r="AA417" s="38" t="s">
        <v>109</v>
      </c>
      <c r="AB417" s="38"/>
      <c r="AC417" s="6"/>
      <c r="AD417" s="6"/>
      <c r="AE417" s="6" t="s">
        <v>80</v>
      </c>
      <c r="AF417" s="38"/>
    </row>
    <row r="418" spans="1:32" ht="12.75" x14ac:dyDescent="0.2">
      <c r="A418" s="35">
        <v>45545.484999120301</v>
      </c>
      <c r="B418" s="36" t="s">
        <v>2149</v>
      </c>
      <c r="C418" s="36" t="s">
        <v>2150</v>
      </c>
      <c r="D418" s="36" t="s">
        <v>52</v>
      </c>
      <c r="E418" s="38" t="s">
        <v>53</v>
      </c>
      <c r="F418" s="38">
        <v>51511518</v>
      </c>
      <c r="G418" s="37">
        <v>40833</v>
      </c>
      <c r="H418" s="38">
        <v>1161649489</v>
      </c>
      <c r="I418" s="38" t="s">
        <v>2151</v>
      </c>
      <c r="J418" s="38" t="s">
        <v>2152</v>
      </c>
      <c r="K418" s="38" t="s">
        <v>55</v>
      </c>
      <c r="L418" s="38" t="s">
        <v>254</v>
      </c>
      <c r="M418" s="38"/>
      <c r="N418" s="38" t="s">
        <v>36</v>
      </c>
      <c r="O418" s="6"/>
      <c r="P418" s="6">
        <v>3158</v>
      </c>
      <c r="Q418" s="38"/>
      <c r="R418" s="38"/>
      <c r="S418" s="38"/>
      <c r="T418" s="38"/>
      <c r="U418" s="38"/>
      <c r="V418" s="38"/>
      <c r="W418" s="38"/>
      <c r="X418" s="40" t="s">
        <v>2153</v>
      </c>
      <c r="Y418" s="38" t="s">
        <v>60</v>
      </c>
      <c r="Z418" s="38" t="s">
        <v>61</v>
      </c>
      <c r="AA418" s="38" t="s">
        <v>78</v>
      </c>
      <c r="AB418" s="38">
        <v>50000</v>
      </c>
      <c r="AC418" s="6">
        <v>205652</v>
      </c>
      <c r="AD418" s="6" t="s">
        <v>1169</v>
      </c>
      <c r="AE418" s="6" t="s">
        <v>93</v>
      </c>
      <c r="AF418" s="38" t="s">
        <v>172</v>
      </c>
    </row>
    <row r="419" spans="1:32" ht="12.75" x14ac:dyDescent="0.2">
      <c r="A419" s="35">
        <v>45545.524953298598</v>
      </c>
      <c r="B419" s="36" t="s">
        <v>2154</v>
      </c>
      <c r="C419" s="36" t="s">
        <v>2155</v>
      </c>
      <c r="D419" s="36" t="s">
        <v>2155</v>
      </c>
      <c r="E419" s="38" t="s">
        <v>53</v>
      </c>
      <c r="F419" s="38">
        <v>111</v>
      </c>
      <c r="G419" s="37">
        <v>40493</v>
      </c>
      <c r="H419" s="38"/>
      <c r="I419" s="38"/>
      <c r="J419" s="38" t="s">
        <v>2156</v>
      </c>
      <c r="K419" s="38" t="s">
        <v>55</v>
      </c>
      <c r="L419" s="38" t="s">
        <v>2157</v>
      </c>
      <c r="M419" s="38" t="s">
        <v>151</v>
      </c>
      <c r="N419" s="38" t="s">
        <v>35</v>
      </c>
      <c r="O419" s="6">
        <v>223</v>
      </c>
      <c r="P419" s="6">
        <v>2112</v>
      </c>
      <c r="Q419" s="38"/>
      <c r="R419" s="38"/>
      <c r="S419" s="38"/>
      <c r="T419" s="38"/>
      <c r="U419" s="38"/>
      <c r="V419" s="38"/>
      <c r="W419" s="38"/>
      <c r="X419" s="40"/>
      <c r="Y419" s="38" t="s">
        <v>77</v>
      </c>
      <c r="Z419" s="38" t="s">
        <v>61</v>
      </c>
      <c r="AA419" s="38" t="s">
        <v>109</v>
      </c>
      <c r="AB419" s="38"/>
      <c r="AC419" s="6"/>
      <c r="AD419" s="6"/>
      <c r="AE419" s="6" t="s">
        <v>109</v>
      </c>
      <c r="AF419" s="38"/>
    </row>
    <row r="420" spans="1:32" ht="12.75" x14ac:dyDescent="0.2">
      <c r="A420" s="35">
        <v>45545.526711018501</v>
      </c>
      <c r="B420" s="36" t="s">
        <v>2158</v>
      </c>
      <c r="C420" s="36" t="s">
        <v>2159</v>
      </c>
      <c r="D420" s="36" t="s">
        <v>163</v>
      </c>
      <c r="E420" s="38" t="s">
        <v>53</v>
      </c>
      <c r="F420" s="38">
        <v>55074992</v>
      </c>
      <c r="G420" s="37">
        <v>42264</v>
      </c>
      <c r="H420" s="38">
        <v>1163028894</v>
      </c>
      <c r="I420" s="38">
        <v>1163028894</v>
      </c>
      <c r="J420" s="38" t="s">
        <v>2160</v>
      </c>
      <c r="K420" s="38" t="s">
        <v>66</v>
      </c>
      <c r="L420" s="38" t="s">
        <v>56</v>
      </c>
      <c r="M420" s="38" t="s">
        <v>151</v>
      </c>
      <c r="N420" s="38" t="s">
        <v>35</v>
      </c>
      <c r="O420" s="6"/>
      <c r="P420" s="6">
        <v>3278</v>
      </c>
      <c r="Q420" s="38"/>
      <c r="R420" s="38"/>
      <c r="S420" s="38"/>
      <c r="T420" s="38"/>
      <c r="U420" s="38"/>
      <c r="V420" s="38"/>
      <c r="W420" s="38"/>
      <c r="X420" s="40" t="s">
        <v>107</v>
      </c>
      <c r="Y420" s="38" t="s">
        <v>60</v>
      </c>
      <c r="Z420" s="38" t="s">
        <v>61</v>
      </c>
      <c r="AA420" s="38" t="s">
        <v>109</v>
      </c>
      <c r="AB420" s="38"/>
      <c r="AC420" s="6"/>
      <c r="AD420" s="6"/>
      <c r="AE420" s="6" t="s">
        <v>109</v>
      </c>
      <c r="AF420" s="38"/>
    </row>
    <row r="421" spans="1:32" ht="12.75" x14ac:dyDescent="0.2">
      <c r="A421" s="35">
        <v>45545.529550706</v>
      </c>
      <c r="B421" s="36" t="s">
        <v>2158</v>
      </c>
      <c r="C421" s="36" t="s">
        <v>2159</v>
      </c>
      <c r="D421" s="36" t="s">
        <v>2161</v>
      </c>
      <c r="E421" s="38" t="s">
        <v>53</v>
      </c>
      <c r="F421" s="38">
        <v>55074992</v>
      </c>
      <c r="G421" s="37">
        <v>42264</v>
      </c>
      <c r="H421" s="38">
        <v>1163928894</v>
      </c>
      <c r="I421" s="38">
        <v>1103028894</v>
      </c>
      <c r="J421" s="38" t="s">
        <v>2160</v>
      </c>
      <c r="K421" s="38" t="s">
        <v>66</v>
      </c>
      <c r="L421" s="38" t="s">
        <v>56</v>
      </c>
      <c r="M421" s="38" t="s">
        <v>66</v>
      </c>
      <c r="N421" s="38" t="s">
        <v>35</v>
      </c>
      <c r="O421" s="6"/>
      <c r="P421" s="6">
        <v>3278</v>
      </c>
      <c r="Q421" s="38"/>
      <c r="R421" s="38"/>
      <c r="S421" s="38"/>
      <c r="T421" s="38"/>
      <c r="U421" s="38"/>
      <c r="V421" s="38"/>
      <c r="W421" s="38"/>
      <c r="X421" s="40" t="s">
        <v>107</v>
      </c>
      <c r="Y421" s="38" t="s">
        <v>60</v>
      </c>
      <c r="Z421" s="38" t="s">
        <v>61</v>
      </c>
      <c r="AA421" s="38" t="s">
        <v>184</v>
      </c>
      <c r="AB421" s="38"/>
      <c r="AC421" s="6"/>
      <c r="AD421" s="6"/>
      <c r="AE421" s="6" t="s">
        <v>109</v>
      </c>
      <c r="AF421" s="38"/>
    </row>
    <row r="422" spans="1:32" ht="12.75" x14ac:dyDescent="0.2">
      <c r="A422" s="35">
        <v>45545.550604965203</v>
      </c>
      <c r="B422" s="36" t="s">
        <v>2162</v>
      </c>
      <c r="C422" s="36" t="s">
        <v>2163</v>
      </c>
      <c r="D422" s="36" t="s">
        <v>317</v>
      </c>
      <c r="E422" s="38" t="s">
        <v>53</v>
      </c>
      <c r="F422" s="38">
        <v>45749525</v>
      </c>
      <c r="G422" s="37">
        <v>38111</v>
      </c>
      <c r="H422" s="38">
        <v>1125169438</v>
      </c>
      <c r="I422" s="38">
        <v>1135529126</v>
      </c>
      <c r="J422" s="38" t="s">
        <v>2164</v>
      </c>
      <c r="K422" s="38" t="s">
        <v>55</v>
      </c>
      <c r="L422" s="38" t="s">
        <v>106</v>
      </c>
      <c r="M422" s="38"/>
      <c r="N422" s="38" t="s">
        <v>41</v>
      </c>
      <c r="O422" s="6"/>
      <c r="P422" s="6">
        <v>90</v>
      </c>
      <c r="Q422" s="38"/>
      <c r="R422" s="38" t="s">
        <v>2165</v>
      </c>
      <c r="S422" s="38"/>
      <c r="T422" s="38"/>
      <c r="U422" s="38"/>
      <c r="V422" s="38"/>
      <c r="W422" s="38"/>
      <c r="X422" s="40"/>
      <c r="Y422" s="38" t="s">
        <v>77</v>
      </c>
      <c r="Z422" s="38" t="s">
        <v>61</v>
      </c>
      <c r="AA422" s="38" t="s">
        <v>109</v>
      </c>
      <c r="AB422" s="38"/>
      <c r="AC422" s="6"/>
      <c r="AD422" s="6"/>
      <c r="AE422" s="6" t="s">
        <v>80</v>
      </c>
      <c r="AF422" s="38"/>
    </row>
    <row r="423" spans="1:32" ht="12.75" x14ac:dyDescent="0.2">
      <c r="A423" s="35">
        <v>45545.594908009203</v>
      </c>
      <c r="B423" s="36" t="s">
        <v>1605</v>
      </c>
      <c r="C423" s="36" t="s">
        <v>2166</v>
      </c>
      <c r="D423" s="36" t="s">
        <v>163</v>
      </c>
      <c r="E423" s="38" t="s">
        <v>53</v>
      </c>
      <c r="F423" s="38">
        <v>13995051</v>
      </c>
      <c r="G423" s="37">
        <v>21942</v>
      </c>
      <c r="H423" s="38">
        <v>1150222553</v>
      </c>
      <c r="I423" s="38">
        <v>1155266231</v>
      </c>
      <c r="J423" s="38" t="s">
        <v>2167</v>
      </c>
      <c r="K423" s="38" t="s">
        <v>55</v>
      </c>
      <c r="L423" s="38" t="s">
        <v>1845</v>
      </c>
      <c r="M423" s="38"/>
      <c r="N423" s="38" t="s">
        <v>41</v>
      </c>
      <c r="O423" s="6"/>
      <c r="P423" s="6">
        <v>1062</v>
      </c>
      <c r="Q423" s="38"/>
      <c r="R423" s="38" t="s">
        <v>2168</v>
      </c>
      <c r="S423" s="38"/>
      <c r="T423" s="38"/>
      <c r="U423" s="38"/>
      <c r="V423" s="38"/>
      <c r="W423" s="38"/>
      <c r="X423" s="40" t="s">
        <v>2169</v>
      </c>
      <c r="Y423" s="38" t="s">
        <v>77</v>
      </c>
      <c r="Z423" s="38" t="s">
        <v>61</v>
      </c>
      <c r="AA423" s="38" t="s">
        <v>109</v>
      </c>
      <c r="AB423" s="38"/>
      <c r="AC423" s="6"/>
      <c r="AD423" s="6"/>
      <c r="AE423" s="6" t="s">
        <v>80</v>
      </c>
      <c r="AF423" s="38"/>
    </row>
    <row r="424" spans="1:32" ht="12.75" x14ac:dyDescent="0.2">
      <c r="A424" s="35">
        <v>45545.632140671201</v>
      </c>
      <c r="B424" s="36" t="s">
        <v>2170</v>
      </c>
      <c r="C424" s="36" t="s">
        <v>2171</v>
      </c>
      <c r="D424" s="36" t="s">
        <v>1004</v>
      </c>
      <c r="E424" s="38" t="s">
        <v>53</v>
      </c>
      <c r="F424" s="38">
        <v>24892642</v>
      </c>
      <c r="G424" s="37">
        <v>27733</v>
      </c>
      <c r="H424" s="38">
        <v>1149353764</v>
      </c>
      <c r="I424" s="38">
        <v>1136979873</v>
      </c>
      <c r="J424" s="38" t="s">
        <v>2172</v>
      </c>
      <c r="K424" s="38" t="s">
        <v>55</v>
      </c>
      <c r="L424" s="38" t="s">
        <v>106</v>
      </c>
      <c r="M424" s="38" t="s">
        <v>2173</v>
      </c>
      <c r="N424" s="38" t="s">
        <v>41</v>
      </c>
      <c r="O424" s="6"/>
      <c r="P424" s="6" t="s">
        <v>2174</v>
      </c>
      <c r="Q424" s="38" t="s">
        <v>2175</v>
      </c>
      <c r="R424" s="38" t="s">
        <v>2176</v>
      </c>
      <c r="S424" s="38"/>
      <c r="T424" s="38"/>
      <c r="U424" s="38"/>
      <c r="V424" s="38"/>
      <c r="W424" s="38"/>
      <c r="X424" s="40"/>
      <c r="Y424" s="38" t="s">
        <v>60</v>
      </c>
      <c r="Z424" s="38" t="s">
        <v>61</v>
      </c>
      <c r="AA424" s="38" t="s">
        <v>78</v>
      </c>
      <c r="AB424" s="38">
        <v>60000</v>
      </c>
      <c r="AC424" s="6">
        <v>205651</v>
      </c>
      <c r="AD424" s="6" t="s">
        <v>1169</v>
      </c>
      <c r="AE424" s="6" t="s">
        <v>80</v>
      </c>
      <c r="AF424" s="38"/>
    </row>
    <row r="425" spans="1:32" ht="12.75" x14ac:dyDescent="0.2">
      <c r="A425" s="35">
        <v>45545.703993402698</v>
      </c>
      <c r="B425" s="36" t="s">
        <v>565</v>
      </c>
      <c r="C425" s="36" t="s">
        <v>2177</v>
      </c>
      <c r="D425" s="36" t="s">
        <v>203</v>
      </c>
      <c r="E425" s="38" t="s">
        <v>53</v>
      </c>
      <c r="F425" s="38">
        <v>54055425</v>
      </c>
      <c r="G425" s="37">
        <v>41765</v>
      </c>
      <c r="H425" s="38">
        <v>1134014525</v>
      </c>
      <c r="I425" s="38">
        <v>1134014521</v>
      </c>
      <c r="J425" s="38" t="s">
        <v>2178</v>
      </c>
      <c r="K425" s="38" t="s">
        <v>66</v>
      </c>
      <c r="L425" s="38" t="s">
        <v>428</v>
      </c>
      <c r="M425" s="38" t="s">
        <v>66</v>
      </c>
      <c r="N425" s="38" t="s">
        <v>35</v>
      </c>
      <c r="O425" s="6"/>
      <c r="P425" s="6">
        <v>13676</v>
      </c>
      <c r="Q425" s="38"/>
      <c r="R425" s="38"/>
      <c r="S425" s="38"/>
      <c r="T425" s="38"/>
      <c r="U425" s="38"/>
      <c r="V425" s="38"/>
      <c r="W425" s="38"/>
      <c r="X425" s="40" t="s">
        <v>333</v>
      </c>
      <c r="Y425" s="38" t="s">
        <v>60</v>
      </c>
      <c r="Z425" s="38" t="s">
        <v>61</v>
      </c>
      <c r="AA425" s="38" t="s">
        <v>78</v>
      </c>
      <c r="AB425" s="38">
        <v>50000</v>
      </c>
      <c r="AC425" s="6">
        <v>205664</v>
      </c>
      <c r="AD425" s="6" t="s">
        <v>1169</v>
      </c>
      <c r="AE425" s="6" t="s">
        <v>93</v>
      </c>
      <c r="AF425" s="38" t="s">
        <v>172</v>
      </c>
    </row>
    <row r="426" spans="1:32" ht="12.75" x14ac:dyDescent="0.2">
      <c r="A426" s="35">
        <v>45545.746037222198</v>
      </c>
      <c r="B426" s="36" t="s">
        <v>882</v>
      </c>
      <c r="C426" s="36" t="s">
        <v>2179</v>
      </c>
      <c r="D426" s="36" t="s">
        <v>776</v>
      </c>
      <c r="E426" s="38" t="s">
        <v>53</v>
      </c>
      <c r="F426" s="38">
        <v>52784897</v>
      </c>
      <c r="G426" s="37">
        <v>41198</v>
      </c>
      <c r="H426" s="38">
        <v>2914184760</v>
      </c>
      <c r="I426" s="38">
        <v>2914184760</v>
      </c>
      <c r="J426" s="38" t="s">
        <v>2180</v>
      </c>
      <c r="K426" s="38" t="s">
        <v>66</v>
      </c>
      <c r="L426" s="38" t="s">
        <v>849</v>
      </c>
      <c r="M426" s="38" t="s">
        <v>151</v>
      </c>
      <c r="N426" s="38" t="s">
        <v>35</v>
      </c>
      <c r="O426" s="6"/>
      <c r="P426" s="6">
        <v>3809</v>
      </c>
      <c r="Q426" s="38" t="s">
        <v>2181</v>
      </c>
      <c r="R426" s="38"/>
      <c r="S426" s="38"/>
      <c r="T426" s="38"/>
      <c r="U426" s="38"/>
      <c r="V426" s="38"/>
      <c r="W426" s="38"/>
      <c r="X426" s="40" t="s">
        <v>2182</v>
      </c>
      <c r="Y426" s="38" t="s">
        <v>60</v>
      </c>
      <c r="Z426" s="38" t="s">
        <v>61</v>
      </c>
      <c r="AA426" s="38" t="s">
        <v>78</v>
      </c>
      <c r="AB426" s="38">
        <v>42500</v>
      </c>
      <c r="AC426" s="6">
        <v>205655</v>
      </c>
      <c r="AD426" s="6" t="s">
        <v>1169</v>
      </c>
      <c r="AE426" s="6" t="s">
        <v>93</v>
      </c>
      <c r="AF426" s="38"/>
    </row>
    <row r="427" spans="1:32" ht="12.75" x14ac:dyDescent="0.2">
      <c r="A427" s="35">
        <v>45545.758324050897</v>
      </c>
      <c r="B427" s="36" t="s">
        <v>425</v>
      </c>
      <c r="C427" s="36" t="s">
        <v>2183</v>
      </c>
      <c r="D427" s="36" t="s">
        <v>2184</v>
      </c>
      <c r="E427" s="38" t="s">
        <v>53</v>
      </c>
      <c r="F427" s="38">
        <v>30654303</v>
      </c>
      <c r="G427" s="37">
        <v>30668</v>
      </c>
      <c r="H427" s="38">
        <v>1157450073</v>
      </c>
      <c r="I427" s="38">
        <v>1166719827</v>
      </c>
      <c r="J427" s="38" t="s">
        <v>2185</v>
      </c>
      <c r="K427" s="38" t="s">
        <v>55</v>
      </c>
      <c r="L427" s="38" t="s">
        <v>2186</v>
      </c>
      <c r="M427" s="38" t="s">
        <v>47</v>
      </c>
      <c r="N427" s="38" t="s">
        <v>40</v>
      </c>
      <c r="O427" s="6"/>
      <c r="P427" s="6">
        <v>202581</v>
      </c>
      <c r="Q427" s="38" t="s">
        <v>342</v>
      </c>
      <c r="R427" s="38"/>
      <c r="S427" s="38"/>
      <c r="T427" s="38"/>
      <c r="U427" s="38"/>
      <c r="V427" s="38"/>
      <c r="W427" s="38"/>
      <c r="X427" s="40" t="s">
        <v>170</v>
      </c>
      <c r="Y427" s="38" t="s">
        <v>60</v>
      </c>
      <c r="Z427" s="38" t="s">
        <v>61</v>
      </c>
      <c r="AA427" s="38" t="s">
        <v>78</v>
      </c>
      <c r="AB427" s="38">
        <v>45000</v>
      </c>
      <c r="AC427" s="6">
        <v>205656</v>
      </c>
      <c r="AD427" s="6" t="s">
        <v>1169</v>
      </c>
      <c r="AE427" s="6" t="s">
        <v>80</v>
      </c>
      <c r="AF427" s="38"/>
    </row>
    <row r="428" spans="1:32" ht="12.75" x14ac:dyDescent="0.2">
      <c r="A428" s="35">
        <v>45545.775456458301</v>
      </c>
      <c r="B428" s="36" t="s">
        <v>2187</v>
      </c>
      <c r="C428" s="36" t="s">
        <v>2188</v>
      </c>
      <c r="D428" s="36" t="s">
        <v>144</v>
      </c>
      <c r="E428" s="38" t="s">
        <v>53</v>
      </c>
      <c r="F428" s="38">
        <v>49825462</v>
      </c>
      <c r="G428" s="37">
        <v>40539</v>
      </c>
      <c r="H428" s="38">
        <v>1524973959</v>
      </c>
      <c r="I428" s="38">
        <v>1130107759</v>
      </c>
      <c r="J428" s="38" t="s">
        <v>2189</v>
      </c>
      <c r="K428" s="38" t="s">
        <v>55</v>
      </c>
      <c r="L428" s="38" t="s">
        <v>2190</v>
      </c>
      <c r="M428" s="38"/>
      <c r="N428" s="38" t="s">
        <v>36</v>
      </c>
      <c r="O428" s="6"/>
      <c r="P428" s="6">
        <v>3981</v>
      </c>
      <c r="Q428" s="38" t="s">
        <v>2191</v>
      </c>
      <c r="R428" s="38"/>
      <c r="S428" s="38"/>
      <c r="T428" s="38"/>
      <c r="U428" s="38"/>
      <c r="V428" s="38"/>
      <c r="W428" s="38"/>
      <c r="X428" s="40">
        <v>61129936305</v>
      </c>
      <c r="Y428" s="38" t="s">
        <v>60</v>
      </c>
      <c r="Z428" s="38" t="s">
        <v>61</v>
      </c>
      <c r="AA428" s="38" t="s">
        <v>78</v>
      </c>
      <c r="AB428" s="38">
        <v>50000</v>
      </c>
      <c r="AC428" s="6">
        <v>205665</v>
      </c>
      <c r="AD428" s="6" t="s">
        <v>1169</v>
      </c>
      <c r="AE428" s="6" t="s">
        <v>93</v>
      </c>
      <c r="AF428" s="38"/>
    </row>
    <row r="429" spans="1:32" ht="12.75" x14ac:dyDescent="0.2">
      <c r="A429" s="35">
        <v>45545.800053749997</v>
      </c>
      <c r="B429" s="36" t="s">
        <v>2192</v>
      </c>
      <c r="C429" s="36" t="s">
        <v>2193</v>
      </c>
      <c r="D429" s="36" t="s">
        <v>292</v>
      </c>
      <c r="E429" s="38" t="s">
        <v>53</v>
      </c>
      <c r="F429" s="38">
        <v>52164372</v>
      </c>
      <c r="G429" s="37">
        <v>40962</v>
      </c>
      <c r="H429" s="38">
        <v>1132320706</v>
      </c>
      <c r="I429" s="38">
        <v>1132320706</v>
      </c>
      <c r="J429" s="38" t="s">
        <v>2194</v>
      </c>
      <c r="K429" s="38" t="s">
        <v>66</v>
      </c>
      <c r="L429" s="38" t="s">
        <v>2195</v>
      </c>
      <c r="M429" s="38" t="s">
        <v>66</v>
      </c>
      <c r="N429" s="38" t="s">
        <v>36</v>
      </c>
      <c r="O429" s="6"/>
      <c r="P429" s="6">
        <v>3584</v>
      </c>
      <c r="Q429" s="38"/>
      <c r="R429" s="38"/>
      <c r="S429" s="38"/>
      <c r="T429" s="38"/>
      <c r="U429" s="38"/>
      <c r="V429" s="38"/>
      <c r="W429" s="38"/>
      <c r="X429" s="40" t="s">
        <v>1758</v>
      </c>
      <c r="Y429" s="38" t="s">
        <v>60</v>
      </c>
      <c r="Z429" s="38" t="s">
        <v>61</v>
      </c>
      <c r="AA429" s="38" t="s">
        <v>78</v>
      </c>
      <c r="AB429" s="38">
        <v>50000</v>
      </c>
      <c r="AC429" s="6">
        <v>205658</v>
      </c>
      <c r="AD429" s="6" t="s">
        <v>1169</v>
      </c>
      <c r="AE429" s="6" t="s">
        <v>93</v>
      </c>
      <c r="AF429" s="38"/>
    </row>
    <row r="430" spans="1:32" ht="12.75" x14ac:dyDescent="0.2">
      <c r="A430" s="35">
        <v>45545.802590462903</v>
      </c>
      <c r="B430" s="36" t="s">
        <v>2196</v>
      </c>
      <c r="C430" s="36" t="s">
        <v>2193</v>
      </c>
      <c r="D430" s="36" t="s">
        <v>292</v>
      </c>
      <c r="E430" s="38" t="s">
        <v>53</v>
      </c>
      <c r="F430" s="38">
        <v>49192992</v>
      </c>
      <c r="G430" s="37">
        <v>39825</v>
      </c>
      <c r="H430" s="38">
        <v>1156404268</v>
      </c>
      <c r="I430" s="38">
        <v>1132320706</v>
      </c>
      <c r="J430" s="38" t="s">
        <v>2197</v>
      </c>
      <c r="K430" s="38" t="s">
        <v>55</v>
      </c>
      <c r="L430" s="38" t="s">
        <v>2195</v>
      </c>
      <c r="M430" s="38"/>
      <c r="N430" s="38" t="s">
        <v>36</v>
      </c>
      <c r="O430" s="6"/>
      <c r="P430" s="6">
        <v>4117</v>
      </c>
      <c r="Q430" s="38"/>
      <c r="R430" s="38"/>
      <c r="S430" s="38"/>
      <c r="T430" s="38"/>
      <c r="U430" s="38"/>
      <c r="V430" s="38"/>
      <c r="W430" s="38"/>
      <c r="X430" s="40" t="s">
        <v>1758</v>
      </c>
      <c r="Y430" s="38" t="s">
        <v>60</v>
      </c>
      <c r="Z430" s="38" t="s">
        <v>61</v>
      </c>
      <c r="AA430" s="38" t="s">
        <v>78</v>
      </c>
      <c r="AB430" s="38">
        <v>50000</v>
      </c>
      <c r="AC430" s="6">
        <v>205658</v>
      </c>
      <c r="AD430" s="6" t="s">
        <v>1169</v>
      </c>
      <c r="AE430" s="6" t="s">
        <v>93</v>
      </c>
      <c r="AF430" s="38"/>
    </row>
    <row r="431" spans="1:32" ht="12.75" x14ac:dyDescent="0.2">
      <c r="A431" s="35">
        <v>45545.807067604102</v>
      </c>
      <c r="B431" s="36" t="s">
        <v>411</v>
      </c>
      <c r="C431" s="36" t="s">
        <v>2198</v>
      </c>
      <c r="D431" s="36" t="s">
        <v>329</v>
      </c>
      <c r="E431" s="38" t="s">
        <v>53</v>
      </c>
      <c r="F431" s="38">
        <v>50701994</v>
      </c>
      <c r="G431" s="37">
        <v>40526</v>
      </c>
      <c r="H431" s="38" t="s">
        <v>2199</v>
      </c>
      <c r="I431" s="38">
        <v>1162200871</v>
      </c>
      <c r="J431" s="38" t="s">
        <v>2200</v>
      </c>
      <c r="K431" s="38" t="s">
        <v>55</v>
      </c>
      <c r="L431" s="38" t="s">
        <v>205</v>
      </c>
      <c r="M431" s="38" t="s">
        <v>2201</v>
      </c>
      <c r="N431" s="38" t="s">
        <v>36</v>
      </c>
      <c r="O431" s="6"/>
      <c r="P431" s="6">
        <v>3534</v>
      </c>
      <c r="Q431" s="38"/>
      <c r="R431" s="38"/>
      <c r="S431" s="38"/>
      <c r="T431" s="38"/>
      <c r="U431" s="38"/>
      <c r="V431" s="38"/>
      <c r="W431" s="38"/>
      <c r="X431" s="40" t="s">
        <v>2202</v>
      </c>
      <c r="Y431" s="38" t="s">
        <v>60</v>
      </c>
      <c r="Z431" s="38" t="s">
        <v>61</v>
      </c>
      <c r="AA431" s="38" t="s">
        <v>78</v>
      </c>
      <c r="AB431" s="38">
        <v>50000</v>
      </c>
      <c r="AC431" s="6">
        <v>205666</v>
      </c>
      <c r="AD431" s="6" t="s">
        <v>1169</v>
      </c>
      <c r="AE431" s="6" t="s">
        <v>93</v>
      </c>
      <c r="AF431" s="38"/>
    </row>
    <row r="432" spans="1:32" ht="12.75" x14ac:dyDescent="0.2">
      <c r="A432" s="35">
        <v>45545.818980104101</v>
      </c>
      <c r="B432" s="36" t="s">
        <v>2203</v>
      </c>
      <c r="C432" s="36" t="s">
        <v>2204</v>
      </c>
      <c r="D432" s="36" t="s">
        <v>512</v>
      </c>
      <c r="E432" s="38" t="s">
        <v>53</v>
      </c>
      <c r="F432" s="38">
        <v>50244437</v>
      </c>
      <c r="G432" s="37">
        <v>40282</v>
      </c>
      <c r="H432" s="38">
        <v>2215060649</v>
      </c>
      <c r="I432" s="38">
        <v>2215055637</v>
      </c>
      <c r="J432" s="38" t="s">
        <v>2205</v>
      </c>
      <c r="K432" s="38" t="s">
        <v>55</v>
      </c>
      <c r="L432" s="38" t="s">
        <v>225</v>
      </c>
      <c r="M432" s="38" t="s">
        <v>47</v>
      </c>
      <c r="N432" s="38" t="s">
        <v>38</v>
      </c>
      <c r="O432" s="6"/>
      <c r="P432" s="6">
        <v>223928</v>
      </c>
      <c r="Q432" s="38"/>
      <c r="R432" s="38"/>
      <c r="S432" s="38"/>
      <c r="T432" s="38"/>
      <c r="U432" s="38"/>
      <c r="V432" s="38"/>
      <c r="W432" s="38"/>
      <c r="X432" s="40" t="s">
        <v>2206</v>
      </c>
      <c r="Y432" s="38" t="s">
        <v>77</v>
      </c>
      <c r="Z432" s="38" t="s">
        <v>61</v>
      </c>
      <c r="AA432" s="38" t="s">
        <v>78</v>
      </c>
      <c r="AB432" s="38">
        <v>45000</v>
      </c>
      <c r="AC432" s="6">
        <v>205657</v>
      </c>
      <c r="AD432" s="6" t="s">
        <v>1169</v>
      </c>
      <c r="AE432" s="6" t="s">
        <v>93</v>
      </c>
      <c r="AF432" s="38"/>
    </row>
    <row r="433" spans="1:32" ht="12.75" x14ac:dyDescent="0.2">
      <c r="A433" s="35">
        <v>45545.831283749998</v>
      </c>
      <c r="B433" s="36" t="s">
        <v>2207</v>
      </c>
      <c r="C433" s="36" t="s">
        <v>2208</v>
      </c>
      <c r="D433" s="36" t="s">
        <v>2209</v>
      </c>
      <c r="E433" s="38" t="s">
        <v>53</v>
      </c>
      <c r="F433" s="38">
        <v>5071752</v>
      </c>
      <c r="G433" s="37">
        <v>17594</v>
      </c>
      <c r="H433" s="38" t="s">
        <v>2210</v>
      </c>
      <c r="I433" s="38"/>
      <c r="J433" s="38" t="s">
        <v>2211</v>
      </c>
      <c r="K433" s="38" t="s">
        <v>55</v>
      </c>
      <c r="L433" s="38" t="s">
        <v>56</v>
      </c>
      <c r="M433" s="38" t="s">
        <v>47</v>
      </c>
      <c r="N433" s="38" t="s">
        <v>39</v>
      </c>
      <c r="O433" s="6"/>
      <c r="P433" s="48">
        <v>217115</v>
      </c>
      <c r="Q433" s="38"/>
      <c r="R433" s="38"/>
      <c r="S433" s="38"/>
      <c r="T433" s="38"/>
      <c r="U433" s="38"/>
      <c r="V433" s="38"/>
      <c r="W433" s="38"/>
      <c r="X433" s="40"/>
      <c r="Y433" s="38" t="s">
        <v>60</v>
      </c>
      <c r="Z433" s="38" t="s">
        <v>61</v>
      </c>
      <c r="AA433" s="38" t="s">
        <v>78</v>
      </c>
      <c r="AB433" s="38">
        <v>45000</v>
      </c>
      <c r="AC433" s="6"/>
      <c r="AD433" s="6" t="s">
        <v>85</v>
      </c>
      <c r="AE433" s="6" t="s">
        <v>80</v>
      </c>
      <c r="AF433" s="38"/>
    </row>
    <row r="434" spans="1:32" ht="12.75" x14ac:dyDescent="0.2">
      <c r="A434" s="35">
        <v>45545.843675404998</v>
      </c>
      <c r="B434" s="36" t="s">
        <v>487</v>
      </c>
      <c r="C434" s="36" t="s">
        <v>2212</v>
      </c>
      <c r="D434" s="36" t="s">
        <v>2213</v>
      </c>
      <c r="E434" s="38" t="s">
        <v>53</v>
      </c>
      <c r="F434" s="38">
        <v>21834331</v>
      </c>
      <c r="G434" s="37">
        <v>25878</v>
      </c>
      <c r="H434" s="38">
        <v>1159880088</v>
      </c>
      <c r="I434" s="38">
        <v>1159887328</v>
      </c>
      <c r="J434" s="38" t="s">
        <v>2214</v>
      </c>
      <c r="K434" s="38" t="s">
        <v>55</v>
      </c>
      <c r="L434" s="38" t="s">
        <v>2215</v>
      </c>
      <c r="M434" s="38" t="s">
        <v>34</v>
      </c>
      <c r="N434" s="38" t="s">
        <v>75</v>
      </c>
      <c r="O434" s="6"/>
      <c r="P434" s="6">
        <v>31701</v>
      </c>
      <c r="Q434" s="38" t="s">
        <v>2216</v>
      </c>
      <c r="R434" s="38" t="s">
        <v>2217</v>
      </c>
      <c r="S434" s="38"/>
      <c r="T434" s="38"/>
      <c r="U434" s="38"/>
      <c r="V434" s="38"/>
      <c r="W434" s="38"/>
      <c r="X434" s="40" t="s">
        <v>259</v>
      </c>
      <c r="Y434" s="38" t="s">
        <v>60</v>
      </c>
      <c r="Z434" s="38" t="s">
        <v>61</v>
      </c>
      <c r="AA434" s="38" t="s">
        <v>109</v>
      </c>
      <c r="AB434" s="38"/>
      <c r="AC434" s="6"/>
      <c r="AD434" s="6"/>
      <c r="AE434" s="6" t="s">
        <v>80</v>
      </c>
      <c r="AF434" s="38"/>
    </row>
    <row r="435" spans="1:32" ht="12.75" x14ac:dyDescent="0.2">
      <c r="A435" s="35">
        <v>45545.858170821703</v>
      </c>
      <c r="B435" s="36" t="s">
        <v>1719</v>
      </c>
      <c r="C435" s="36" t="s">
        <v>2218</v>
      </c>
      <c r="D435" s="36" t="s">
        <v>2219</v>
      </c>
      <c r="E435" s="38" t="s">
        <v>53</v>
      </c>
      <c r="F435" s="38">
        <v>50899423</v>
      </c>
      <c r="G435" s="37">
        <v>40689</v>
      </c>
      <c r="H435" s="38">
        <v>3364511513</v>
      </c>
      <c r="I435" s="38">
        <v>3364511554</v>
      </c>
      <c r="J435" s="38" t="s">
        <v>2220</v>
      </c>
      <c r="K435" s="38" t="s">
        <v>55</v>
      </c>
      <c r="L435" s="38" t="s">
        <v>1895</v>
      </c>
      <c r="M435" s="38" t="s">
        <v>151</v>
      </c>
      <c r="N435" s="38" t="s">
        <v>36</v>
      </c>
      <c r="O435" s="6"/>
      <c r="P435" s="6">
        <v>3953</v>
      </c>
      <c r="Q435" s="38"/>
      <c r="R435" s="38" t="s">
        <v>2221</v>
      </c>
      <c r="S435" s="38"/>
      <c r="T435" s="38"/>
      <c r="U435" s="38"/>
      <c r="V435" s="38"/>
      <c r="W435" s="38"/>
      <c r="X435" s="40" t="s">
        <v>220</v>
      </c>
      <c r="Y435" s="38" t="s">
        <v>60</v>
      </c>
      <c r="Z435" s="38" t="s">
        <v>61</v>
      </c>
      <c r="AA435" s="38" t="s">
        <v>78</v>
      </c>
      <c r="AB435" s="38">
        <v>42500</v>
      </c>
      <c r="AC435" s="6">
        <v>205659</v>
      </c>
      <c r="AD435" s="6" t="s">
        <v>2222</v>
      </c>
      <c r="AE435" s="6" t="s">
        <v>93</v>
      </c>
      <c r="AF435" s="38"/>
    </row>
    <row r="436" spans="1:32" ht="12.75" x14ac:dyDescent="0.2">
      <c r="A436" s="35">
        <v>45545.870518657401</v>
      </c>
      <c r="B436" s="36" t="s">
        <v>2088</v>
      </c>
      <c r="C436" s="36" t="s">
        <v>2223</v>
      </c>
      <c r="D436" s="36" t="s">
        <v>144</v>
      </c>
      <c r="E436" s="38" t="s">
        <v>53</v>
      </c>
      <c r="F436" s="38">
        <v>50438482</v>
      </c>
      <c r="G436" s="37">
        <v>40453</v>
      </c>
      <c r="H436" s="38">
        <v>1565227000</v>
      </c>
      <c r="I436" s="38">
        <v>1534690802</v>
      </c>
      <c r="J436" s="38" t="s">
        <v>2224</v>
      </c>
      <c r="K436" s="38" t="s">
        <v>66</v>
      </c>
      <c r="L436" s="38" t="s">
        <v>1845</v>
      </c>
      <c r="M436" s="38" t="s">
        <v>66</v>
      </c>
      <c r="N436" s="38" t="s">
        <v>36</v>
      </c>
      <c r="O436" s="6"/>
      <c r="P436" s="6">
        <v>4089</v>
      </c>
      <c r="Q436" s="38" t="s">
        <v>2225</v>
      </c>
      <c r="R436" s="38"/>
      <c r="S436" s="38"/>
      <c r="T436" s="38"/>
      <c r="U436" s="38"/>
      <c r="V436" s="38"/>
      <c r="W436" s="38"/>
      <c r="X436" s="40" t="s">
        <v>256</v>
      </c>
      <c r="Y436" s="38" t="s">
        <v>60</v>
      </c>
      <c r="Z436" s="38" t="s">
        <v>61</v>
      </c>
      <c r="AA436" s="38" t="s">
        <v>78</v>
      </c>
      <c r="AB436" s="38">
        <v>50000</v>
      </c>
      <c r="AC436" s="6">
        <v>205660</v>
      </c>
      <c r="AD436" s="6" t="s">
        <v>1169</v>
      </c>
      <c r="AE436" s="6" t="s">
        <v>93</v>
      </c>
      <c r="AF436" s="38"/>
    </row>
    <row r="437" spans="1:32" ht="12.75" x14ac:dyDescent="0.2">
      <c r="A437" s="35">
        <v>45545.884586342501</v>
      </c>
      <c r="B437" s="36" t="s">
        <v>2226</v>
      </c>
      <c r="C437" s="36" t="s">
        <v>2227</v>
      </c>
      <c r="D437" s="36" t="s">
        <v>1434</v>
      </c>
      <c r="E437" s="38" t="s">
        <v>53</v>
      </c>
      <c r="F437" s="38">
        <v>54098565</v>
      </c>
      <c r="G437" s="37">
        <v>41815</v>
      </c>
      <c r="H437" s="38">
        <v>1131830240</v>
      </c>
      <c r="I437" s="38">
        <v>1131830240</v>
      </c>
      <c r="J437" s="38" t="s">
        <v>2228</v>
      </c>
      <c r="K437" s="38" t="s">
        <v>66</v>
      </c>
      <c r="L437" s="38" t="s">
        <v>56</v>
      </c>
      <c r="M437" s="38" t="s">
        <v>2229</v>
      </c>
      <c r="N437" s="38" t="s">
        <v>35</v>
      </c>
      <c r="O437" s="6"/>
      <c r="P437" s="6" t="s">
        <v>926</v>
      </c>
      <c r="Q437" s="38"/>
      <c r="R437" s="38"/>
      <c r="S437" s="38"/>
      <c r="T437" s="38"/>
      <c r="U437" s="38"/>
      <c r="V437" s="38"/>
      <c r="W437" s="38"/>
      <c r="X437" s="40" t="s">
        <v>170</v>
      </c>
      <c r="Y437" s="38" t="s">
        <v>60</v>
      </c>
      <c r="Z437" s="38" t="s">
        <v>61</v>
      </c>
      <c r="AA437" s="38" t="s">
        <v>78</v>
      </c>
      <c r="AB437" s="38">
        <v>50000</v>
      </c>
      <c r="AC437" s="6"/>
      <c r="AD437" s="6" t="s">
        <v>85</v>
      </c>
      <c r="AE437" s="6" t="s">
        <v>109</v>
      </c>
      <c r="AF437" s="38"/>
    </row>
    <row r="438" spans="1:32" ht="12.75" x14ac:dyDescent="0.2">
      <c r="A438" s="35">
        <v>45545.896917534701</v>
      </c>
      <c r="B438" s="36" t="s">
        <v>769</v>
      </c>
      <c r="C438" s="36" t="s">
        <v>2230</v>
      </c>
      <c r="D438" s="36" t="s">
        <v>317</v>
      </c>
      <c r="E438" s="38" t="s">
        <v>53</v>
      </c>
      <c r="F438" s="38">
        <v>47350258</v>
      </c>
      <c r="G438" s="37">
        <v>38876</v>
      </c>
      <c r="H438" s="38">
        <v>1141471909</v>
      </c>
      <c r="I438" s="38">
        <v>1141471909</v>
      </c>
      <c r="J438" s="38" t="s">
        <v>2231</v>
      </c>
      <c r="K438" s="38" t="s">
        <v>66</v>
      </c>
      <c r="L438" s="38" t="s">
        <v>1152</v>
      </c>
      <c r="M438" s="38" t="s">
        <v>66</v>
      </c>
      <c r="N438" s="38">
        <v>420</v>
      </c>
      <c r="O438" s="6">
        <v>77</v>
      </c>
      <c r="P438" s="6">
        <v>56303</v>
      </c>
      <c r="Q438" s="38"/>
      <c r="R438" s="38" t="s">
        <v>2232</v>
      </c>
      <c r="S438" s="38"/>
      <c r="T438" s="38"/>
      <c r="U438" s="38"/>
      <c r="V438" s="38"/>
      <c r="W438" s="38"/>
      <c r="X438" s="40" t="s">
        <v>2233</v>
      </c>
      <c r="Y438" s="38" t="s">
        <v>77</v>
      </c>
      <c r="Z438" s="38" t="s">
        <v>61</v>
      </c>
      <c r="AA438" s="38" t="s">
        <v>78</v>
      </c>
      <c r="AB438" s="38">
        <v>65000</v>
      </c>
      <c r="AC438" s="6">
        <v>205661</v>
      </c>
      <c r="AD438" s="6" t="s">
        <v>1169</v>
      </c>
      <c r="AE438" s="6" t="s">
        <v>80</v>
      </c>
      <c r="AF438" s="38"/>
    </row>
    <row r="439" spans="1:32" ht="12.75" x14ac:dyDescent="0.2">
      <c r="A439" s="35">
        <v>45545.899570833302</v>
      </c>
      <c r="B439" s="36" t="s">
        <v>142</v>
      </c>
      <c r="C439" s="36" t="s">
        <v>2234</v>
      </c>
      <c r="D439" s="36" t="s">
        <v>1327</v>
      </c>
      <c r="E439" s="38" t="s">
        <v>53</v>
      </c>
      <c r="F439" s="38">
        <v>22843538</v>
      </c>
      <c r="G439" s="37">
        <v>26585</v>
      </c>
      <c r="H439" s="38">
        <v>5493584251353</v>
      </c>
      <c r="I439" s="38">
        <v>5491140782289</v>
      </c>
      <c r="J439" s="38" t="s">
        <v>2235</v>
      </c>
      <c r="K439" s="38" t="s">
        <v>55</v>
      </c>
      <c r="L439" s="38" t="s">
        <v>1845</v>
      </c>
      <c r="M439" s="38"/>
      <c r="N439" s="38" t="s">
        <v>41</v>
      </c>
      <c r="O439" s="6"/>
      <c r="P439" s="6">
        <v>27</v>
      </c>
      <c r="Q439" s="38" t="s">
        <v>2236</v>
      </c>
      <c r="R439" s="38" t="s">
        <v>2237</v>
      </c>
      <c r="S439" s="38"/>
      <c r="T439" s="38"/>
      <c r="U439" s="38"/>
      <c r="V439" s="38"/>
      <c r="W439" s="38"/>
      <c r="X439" s="40" t="s">
        <v>2238</v>
      </c>
      <c r="Y439" s="38" t="s">
        <v>77</v>
      </c>
      <c r="Z439" s="38" t="s">
        <v>61</v>
      </c>
      <c r="AA439" s="38" t="s">
        <v>109</v>
      </c>
      <c r="AB439" s="38"/>
      <c r="AC439" s="6"/>
      <c r="AD439" s="6"/>
      <c r="AE439" s="6" t="s">
        <v>80</v>
      </c>
      <c r="AF439" s="38"/>
    </row>
    <row r="440" spans="1:32" ht="12.75" x14ac:dyDescent="0.2">
      <c r="A440" s="35">
        <v>45545.978054814797</v>
      </c>
      <c r="B440" s="36" t="s">
        <v>71</v>
      </c>
      <c r="C440" s="36" t="s">
        <v>2239</v>
      </c>
      <c r="D440" s="36" t="s">
        <v>52</v>
      </c>
      <c r="E440" s="38" t="s">
        <v>53</v>
      </c>
      <c r="F440" s="38">
        <v>47801314</v>
      </c>
      <c r="G440" s="37">
        <v>39105</v>
      </c>
      <c r="H440" s="38">
        <v>1132358538</v>
      </c>
      <c r="I440" s="38">
        <v>1166910296</v>
      </c>
      <c r="J440" s="38" t="s">
        <v>2240</v>
      </c>
      <c r="K440" s="38" t="s">
        <v>55</v>
      </c>
      <c r="L440" s="38" t="s">
        <v>89</v>
      </c>
      <c r="M440" s="38"/>
      <c r="N440" s="38">
        <v>420</v>
      </c>
      <c r="O440" s="6">
        <v>23</v>
      </c>
      <c r="P440" s="6">
        <v>57297</v>
      </c>
      <c r="Q440" s="38"/>
      <c r="R440" s="38" t="s">
        <v>2241</v>
      </c>
      <c r="S440" s="38"/>
      <c r="T440" s="38"/>
      <c r="U440" s="38"/>
      <c r="V440" s="38"/>
      <c r="W440" s="38"/>
      <c r="X440" s="40" t="s">
        <v>107</v>
      </c>
      <c r="Y440" s="38" t="s">
        <v>77</v>
      </c>
      <c r="Z440" s="38" t="s">
        <v>61</v>
      </c>
      <c r="AA440" s="38" t="s">
        <v>78</v>
      </c>
      <c r="AB440" s="38">
        <v>65000</v>
      </c>
      <c r="AC440" s="6">
        <v>205687</v>
      </c>
      <c r="AD440" s="6" t="s">
        <v>108</v>
      </c>
      <c r="AE440" s="6" t="s">
        <v>93</v>
      </c>
      <c r="AF440" s="38" t="s">
        <v>172</v>
      </c>
    </row>
    <row r="441" spans="1:32" ht="12.75" x14ac:dyDescent="0.2">
      <c r="A441" s="35">
        <v>45546.304781053201</v>
      </c>
      <c r="B441" s="36" t="s">
        <v>2242</v>
      </c>
      <c r="C441" s="36" t="s">
        <v>2243</v>
      </c>
      <c r="D441" s="36" t="s">
        <v>2244</v>
      </c>
      <c r="E441" s="38" t="s">
        <v>53</v>
      </c>
      <c r="F441" s="38">
        <v>51422775</v>
      </c>
      <c r="G441" s="37">
        <v>40855</v>
      </c>
      <c r="H441" s="38">
        <v>3435213588</v>
      </c>
      <c r="I441" s="38">
        <v>3435213588</v>
      </c>
      <c r="J441" s="38" t="s">
        <v>2245</v>
      </c>
      <c r="K441" s="38" t="s">
        <v>66</v>
      </c>
      <c r="L441" s="38" t="s">
        <v>2074</v>
      </c>
      <c r="M441" s="38" t="s">
        <v>189</v>
      </c>
      <c r="N441" s="38" t="s">
        <v>36</v>
      </c>
      <c r="O441" s="6"/>
      <c r="P441" s="6">
        <v>3862</v>
      </c>
      <c r="Q441" s="38"/>
      <c r="R441" s="38"/>
      <c r="S441" s="38"/>
      <c r="T441" s="38"/>
      <c r="U441" s="38"/>
      <c r="V441" s="38"/>
      <c r="W441" s="38"/>
      <c r="X441" s="40" t="s">
        <v>2246</v>
      </c>
      <c r="Y441" s="38" t="s">
        <v>60</v>
      </c>
      <c r="Z441" s="38" t="s">
        <v>61</v>
      </c>
      <c r="AA441" s="38" t="s">
        <v>109</v>
      </c>
      <c r="AB441" s="38"/>
      <c r="AC441" s="6"/>
      <c r="AD441" s="6"/>
      <c r="AE441" s="6" t="s">
        <v>93</v>
      </c>
      <c r="AF441" s="38"/>
    </row>
    <row r="442" spans="1:32" ht="12.75" x14ac:dyDescent="0.2">
      <c r="A442" s="35">
        <v>45546.3284920601</v>
      </c>
      <c r="B442" s="36" t="s">
        <v>370</v>
      </c>
      <c r="C442" s="36" t="s">
        <v>2247</v>
      </c>
      <c r="D442" s="36" t="s">
        <v>163</v>
      </c>
      <c r="E442" s="38" t="s">
        <v>53</v>
      </c>
      <c r="F442" s="38">
        <v>22657058</v>
      </c>
      <c r="G442" s="37">
        <v>26433</v>
      </c>
      <c r="H442" s="38">
        <v>1169536564</v>
      </c>
      <c r="I442" s="38">
        <v>1157674944</v>
      </c>
      <c r="J442" s="38" t="s">
        <v>2248</v>
      </c>
      <c r="K442" s="38" t="s">
        <v>55</v>
      </c>
      <c r="L442" s="38" t="s">
        <v>56</v>
      </c>
      <c r="M442" s="38" t="s">
        <v>47</v>
      </c>
      <c r="N442" s="38" t="s">
        <v>40</v>
      </c>
      <c r="O442" s="6"/>
      <c r="P442" s="6">
        <v>8</v>
      </c>
      <c r="Q442" s="38" t="s">
        <v>2249</v>
      </c>
      <c r="R442" s="38"/>
      <c r="S442" s="38"/>
      <c r="T442" s="38"/>
      <c r="U442" s="38"/>
      <c r="V442" s="38"/>
      <c r="W442" s="38"/>
      <c r="X442" s="40"/>
      <c r="Y442" s="38" t="s">
        <v>60</v>
      </c>
      <c r="Z442" s="38" t="s">
        <v>61</v>
      </c>
      <c r="AA442" s="38" t="s">
        <v>109</v>
      </c>
      <c r="AB442" s="38"/>
      <c r="AC442" s="6"/>
      <c r="AD442" s="6"/>
      <c r="AE442" s="6" t="s">
        <v>80</v>
      </c>
      <c r="AF442" s="38"/>
    </row>
    <row r="443" spans="1:32" ht="12.75" x14ac:dyDescent="0.2">
      <c r="A443" s="35">
        <v>45546.374428680501</v>
      </c>
      <c r="B443" s="36" t="s">
        <v>1651</v>
      </c>
      <c r="C443" s="36" t="s">
        <v>2250</v>
      </c>
      <c r="D443" s="36" t="s">
        <v>83</v>
      </c>
      <c r="E443" s="38" t="s">
        <v>53</v>
      </c>
      <c r="F443" s="38">
        <v>50417527</v>
      </c>
      <c r="G443" s="37">
        <v>40358</v>
      </c>
      <c r="H443" s="38">
        <v>1154789906</v>
      </c>
      <c r="I443" s="38">
        <v>1144952526</v>
      </c>
      <c r="J443" s="38" t="s">
        <v>2251</v>
      </c>
      <c r="K443" s="38" t="s">
        <v>55</v>
      </c>
      <c r="L443" s="38" t="s">
        <v>205</v>
      </c>
      <c r="M443" s="38" t="s">
        <v>151</v>
      </c>
      <c r="N443" s="38" t="s">
        <v>36</v>
      </c>
      <c r="O443" s="6"/>
      <c r="P443" s="6">
        <v>4059</v>
      </c>
      <c r="Q443" s="38"/>
      <c r="R443" s="38"/>
      <c r="S443" s="38"/>
      <c r="T443" s="38"/>
      <c r="U443" s="38"/>
      <c r="V443" s="38"/>
      <c r="W443" s="38"/>
      <c r="X443" s="40" t="s">
        <v>2252</v>
      </c>
      <c r="Y443" s="38" t="s">
        <v>60</v>
      </c>
      <c r="Z443" s="38" t="s">
        <v>61</v>
      </c>
      <c r="AA443" s="38" t="s">
        <v>109</v>
      </c>
      <c r="AB443" s="38"/>
      <c r="AC443" s="6"/>
      <c r="AD443" s="6"/>
      <c r="AE443" s="6" t="s">
        <v>93</v>
      </c>
      <c r="AF443" s="38"/>
    </row>
    <row r="444" spans="1:32" ht="12.75" x14ac:dyDescent="0.2">
      <c r="A444" s="35">
        <v>45546.417744108701</v>
      </c>
      <c r="B444" s="36" t="s">
        <v>2253</v>
      </c>
      <c r="C444" s="36" t="s">
        <v>2254</v>
      </c>
      <c r="D444" s="36" t="s">
        <v>776</v>
      </c>
      <c r="E444" s="38" t="s">
        <v>53</v>
      </c>
      <c r="F444" s="38">
        <v>30423379</v>
      </c>
      <c r="G444" s="37">
        <v>30573</v>
      </c>
      <c r="H444" s="38">
        <v>3624943611</v>
      </c>
      <c r="I444" s="38"/>
      <c r="J444" s="38" t="s">
        <v>2255</v>
      </c>
      <c r="K444" s="38" t="s">
        <v>55</v>
      </c>
      <c r="L444" s="38" t="s">
        <v>2256</v>
      </c>
      <c r="M444" s="38"/>
      <c r="N444" s="38" t="s">
        <v>75</v>
      </c>
      <c r="O444" s="6"/>
      <c r="P444" s="6">
        <v>31474</v>
      </c>
      <c r="Q444" s="38" t="s">
        <v>2257</v>
      </c>
      <c r="R444" s="38" t="s">
        <v>2258</v>
      </c>
      <c r="S444" s="38"/>
      <c r="T444" s="38"/>
      <c r="U444" s="38"/>
      <c r="V444" s="38"/>
      <c r="W444" s="38"/>
      <c r="X444" s="40"/>
      <c r="Y444" s="38" t="s">
        <v>60</v>
      </c>
      <c r="Z444" s="38" t="s">
        <v>61</v>
      </c>
      <c r="AA444" s="38" t="s">
        <v>109</v>
      </c>
      <c r="AB444" s="38"/>
      <c r="AC444" s="6"/>
      <c r="AD444" s="6"/>
      <c r="AE444" s="6" t="s">
        <v>80</v>
      </c>
      <c r="AF444" s="38"/>
    </row>
    <row r="445" spans="1:32" ht="12.75" x14ac:dyDescent="0.2">
      <c r="A445" s="35">
        <v>45546.426234409701</v>
      </c>
      <c r="B445" s="36" t="s">
        <v>1633</v>
      </c>
      <c r="C445" s="36" t="s">
        <v>2259</v>
      </c>
      <c r="D445" s="36" t="s">
        <v>52</v>
      </c>
      <c r="E445" s="38" t="s">
        <v>53</v>
      </c>
      <c r="F445" s="38">
        <v>51267743</v>
      </c>
      <c r="G445" s="37">
        <v>40723</v>
      </c>
      <c r="H445" s="38">
        <v>1161607139</v>
      </c>
      <c r="I445" s="38">
        <v>1156401702</v>
      </c>
      <c r="J445" s="38" t="s">
        <v>2260</v>
      </c>
      <c r="K445" s="38" t="s">
        <v>66</v>
      </c>
      <c r="L445" s="38" t="s">
        <v>89</v>
      </c>
      <c r="M445" s="38" t="s">
        <v>66</v>
      </c>
      <c r="N445" s="38" t="s">
        <v>36</v>
      </c>
      <c r="O445" s="6"/>
      <c r="P445" s="6">
        <v>3895</v>
      </c>
      <c r="Q445" s="38" t="s">
        <v>2261</v>
      </c>
      <c r="R445" s="38"/>
      <c r="S445" s="38"/>
      <c r="T445" s="38"/>
      <c r="U445" s="38"/>
      <c r="V445" s="38"/>
      <c r="W445" s="38"/>
      <c r="X445" s="40" t="s">
        <v>2262</v>
      </c>
      <c r="Y445" s="38" t="s">
        <v>60</v>
      </c>
      <c r="Z445" s="38" t="s">
        <v>61</v>
      </c>
      <c r="AA445" s="38" t="s">
        <v>78</v>
      </c>
      <c r="AB445" s="38">
        <v>50000</v>
      </c>
      <c r="AC445" s="6">
        <v>205685</v>
      </c>
      <c r="AD445" s="6" t="s">
        <v>108</v>
      </c>
      <c r="AE445" s="6" t="s">
        <v>93</v>
      </c>
      <c r="AF445" s="38"/>
    </row>
    <row r="446" spans="1:32" ht="12.75" x14ac:dyDescent="0.2">
      <c r="A446" s="35">
        <v>45546.427971261503</v>
      </c>
      <c r="B446" s="36" t="s">
        <v>2263</v>
      </c>
      <c r="C446" s="36" t="s">
        <v>2259</v>
      </c>
      <c r="D446" s="36" t="s">
        <v>52</v>
      </c>
      <c r="E446" s="38" t="s">
        <v>53</v>
      </c>
      <c r="F446" s="38">
        <v>54184438</v>
      </c>
      <c r="G446" s="37">
        <v>41848</v>
      </c>
      <c r="H446" s="38">
        <v>1161607139</v>
      </c>
      <c r="I446" s="38">
        <v>1156401702</v>
      </c>
      <c r="J446" s="38" t="s">
        <v>2260</v>
      </c>
      <c r="K446" s="38" t="s">
        <v>55</v>
      </c>
      <c r="L446" s="38" t="s">
        <v>89</v>
      </c>
      <c r="M446" s="38"/>
      <c r="N446" s="38" t="s">
        <v>35</v>
      </c>
      <c r="O446" s="6"/>
      <c r="P446" s="6">
        <v>3434</v>
      </c>
      <c r="Q446" s="38" t="s">
        <v>2264</v>
      </c>
      <c r="R446" s="38"/>
      <c r="S446" s="38"/>
      <c r="T446" s="38"/>
      <c r="U446" s="38"/>
      <c r="V446" s="38"/>
      <c r="W446" s="38"/>
      <c r="X446" s="40" t="s">
        <v>2265</v>
      </c>
      <c r="Y446" s="38" t="s">
        <v>60</v>
      </c>
      <c r="Z446" s="38" t="s">
        <v>61</v>
      </c>
      <c r="AA446" s="38" t="s">
        <v>78</v>
      </c>
      <c r="AB446" s="38">
        <v>50000</v>
      </c>
      <c r="AC446" s="6">
        <v>205684</v>
      </c>
      <c r="AD446" s="6" t="s">
        <v>108</v>
      </c>
      <c r="AE446" s="6" t="s">
        <v>93</v>
      </c>
      <c r="AF446" s="38"/>
    </row>
    <row r="447" spans="1:32" ht="12.75" x14ac:dyDescent="0.2">
      <c r="A447" s="35">
        <v>45546.4361556597</v>
      </c>
      <c r="B447" s="36" t="s">
        <v>2266</v>
      </c>
      <c r="C447" s="36" t="s">
        <v>1992</v>
      </c>
      <c r="D447" s="36" t="s">
        <v>251</v>
      </c>
      <c r="E447" s="38" t="s">
        <v>53</v>
      </c>
      <c r="F447" s="38">
        <v>24335085</v>
      </c>
      <c r="G447" s="37">
        <v>27375</v>
      </c>
      <c r="H447" s="38">
        <v>1151577012</v>
      </c>
      <c r="I447" s="38">
        <v>1168640170</v>
      </c>
      <c r="J447" s="38" t="s">
        <v>2267</v>
      </c>
      <c r="K447" s="38" t="s">
        <v>55</v>
      </c>
      <c r="L447" s="38" t="s">
        <v>2268</v>
      </c>
      <c r="M447" s="38" t="s">
        <v>47</v>
      </c>
      <c r="N447" s="38" t="s">
        <v>39</v>
      </c>
      <c r="O447" s="6"/>
      <c r="P447" s="6">
        <v>210809</v>
      </c>
      <c r="Q447" s="38" t="s">
        <v>2269</v>
      </c>
      <c r="R447" s="38"/>
      <c r="S447" s="38"/>
      <c r="T447" s="38"/>
      <c r="U447" s="38"/>
      <c r="V447" s="38"/>
      <c r="W447" s="38"/>
      <c r="X447" s="40" t="s">
        <v>107</v>
      </c>
      <c r="Y447" s="38" t="s">
        <v>60</v>
      </c>
      <c r="Z447" s="38" t="s">
        <v>61</v>
      </c>
      <c r="AA447" s="38" t="s">
        <v>109</v>
      </c>
      <c r="AB447" s="38"/>
      <c r="AC447" s="6"/>
      <c r="AD447" s="6"/>
      <c r="AE447" s="6" t="s">
        <v>80</v>
      </c>
      <c r="AF447" s="38"/>
    </row>
    <row r="448" spans="1:32" ht="12.75" x14ac:dyDescent="0.2">
      <c r="A448" s="35">
        <v>45546.445131018503</v>
      </c>
      <c r="B448" s="36" t="s">
        <v>2270</v>
      </c>
      <c r="C448" s="36" t="s">
        <v>2145</v>
      </c>
      <c r="D448" s="36" t="s">
        <v>1633</v>
      </c>
      <c r="E448" s="38" t="s">
        <v>53</v>
      </c>
      <c r="F448" s="38">
        <v>46025948</v>
      </c>
      <c r="G448" s="37">
        <v>38250</v>
      </c>
      <c r="H448" s="38">
        <v>1137828754</v>
      </c>
      <c r="I448" s="38">
        <v>1137828753</v>
      </c>
      <c r="J448" s="38" t="s">
        <v>2271</v>
      </c>
      <c r="K448" s="38" t="s">
        <v>55</v>
      </c>
      <c r="L448" s="38" t="s">
        <v>367</v>
      </c>
      <c r="M448" s="38"/>
      <c r="N448" s="38" t="s">
        <v>40</v>
      </c>
      <c r="O448" s="6"/>
      <c r="P448" s="6">
        <v>238</v>
      </c>
      <c r="Q448" s="38" t="s">
        <v>2272</v>
      </c>
      <c r="R448" s="38"/>
      <c r="S448" s="38"/>
      <c r="T448" s="38"/>
      <c r="U448" s="38"/>
      <c r="V448" s="38"/>
      <c r="W448" s="38"/>
      <c r="X448" s="40"/>
      <c r="Y448" s="38" t="s">
        <v>77</v>
      </c>
      <c r="Z448" s="38" t="s">
        <v>61</v>
      </c>
      <c r="AA448" s="38" t="s">
        <v>109</v>
      </c>
      <c r="AB448" s="38"/>
      <c r="AC448" s="6"/>
      <c r="AD448" s="6"/>
      <c r="AE448" s="6" t="s">
        <v>80</v>
      </c>
      <c r="AF448" s="38"/>
    </row>
    <row r="449" spans="1:32" ht="12.75" x14ac:dyDescent="0.2">
      <c r="A449" s="35">
        <v>45546.496220208297</v>
      </c>
      <c r="B449" s="36" t="s">
        <v>2273</v>
      </c>
      <c r="C449" s="36" t="s">
        <v>2274</v>
      </c>
      <c r="D449" s="36" t="s">
        <v>2275</v>
      </c>
      <c r="E449" s="38" t="s">
        <v>53</v>
      </c>
      <c r="F449" s="38">
        <v>49121519</v>
      </c>
      <c r="G449" s="37">
        <v>39736</v>
      </c>
      <c r="H449" s="38" t="s">
        <v>2276</v>
      </c>
      <c r="I449" s="38" t="s">
        <v>2276</v>
      </c>
      <c r="J449" s="38" t="s">
        <v>2277</v>
      </c>
      <c r="K449" s="38" t="s">
        <v>55</v>
      </c>
      <c r="L449" s="38" t="s">
        <v>428</v>
      </c>
      <c r="M449" s="38"/>
      <c r="N449" s="38">
        <v>420</v>
      </c>
      <c r="O449" s="6">
        <v>81</v>
      </c>
      <c r="P449" s="6">
        <v>56307</v>
      </c>
      <c r="Q449" s="38"/>
      <c r="R449" s="38" t="s">
        <v>2278</v>
      </c>
      <c r="S449" s="38"/>
      <c r="T449" s="38"/>
      <c r="U449" s="38"/>
      <c r="V449" s="38"/>
      <c r="W449" s="38"/>
      <c r="X449" s="40"/>
      <c r="Y449" s="38" t="s">
        <v>77</v>
      </c>
      <c r="Z449" s="38" t="s">
        <v>61</v>
      </c>
      <c r="AA449" s="38" t="s">
        <v>109</v>
      </c>
      <c r="AB449" s="38"/>
      <c r="AC449" s="6"/>
      <c r="AD449" s="6"/>
      <c r="AE449" s="6" t="s">
        <v>93</v>
      </c>
      <c r="AF449" s="38"/>
    </row>
    <row r="450" spans="1:32" ht="12.75" x14ac:dyDescent="0.2">
      <c r="A450" s="35">
        <v>45546.497523229104</v>
      </c>
      <c r="B450" s="36" t="s">
        <v>2279</v>
      </c>
      <c r="C450" s="36" t="s">
        <v>716</v>
      </c>
      <c r="D450" s="36" t="s">
        <v>2280</v>
      </c>
      <c r="E450" s="38" t="s">
        <v>53</v>
      </c>
      <c r="F450" s="38">
        <v>48590122</v>
      </c>
      <c r="G450" s="37">
        <v>39519</v>
      </c>
      <c r="H450" s="38">
        <v>125083999</v>
      </c>
      <c r="I450" s="38">
        <v>1169661972</v>
      </c>
      <c r="J450" s="38" t="s">
        <v>2281</v>
      </c>
      <c r="K450" s="38" t="s">
        <v>55</v>
      </c>
      <c r="L450" s="38" t="s">
        <v>254</v>
      </c>
      <c r="M450" s="38"/>
      <c r="N450" s="38">
        <v>420</v>
      </c>
      <c r="O450" s="6">
        <v>72</v>
      </c>
      <c r="P450" s="6">
        <v>55348</v>
      </c>
      <c r="Q450" s="38"/>
      <c r="R450" s="38" t="s">
        <v>2282</v>
      </c>
      <c r="S450" s="38" t="s">
        <v>2283</v>
      </c>
      <c r="T450" s="38"/>
      <c r="U450" s="38"/>
      <c r="V450" s="38"/>
      <c r="W450" s="38"/>
      <c r="X450" s="40" t="s">
        <v>2284</v>
      </c>
      <c r="Y450" s="38" t="s">
        <v>77</v>
      </c>
      <c r="Z450" s="38" t="s">
        <v>61</v>
      </c>
      <c r="AA450" s="38" t="s">
        <v>109</v>
      </c>
      <c r="AB450" s="38"/>
      <c r="AC450" s="6"/>
      <c r="AD450" s="6"/>
      <c r="AE450" s="6" t="s">
        <v>93</v>
      </c>
      <c r="AF450" s="38"/>
    </row>
    <row r="451" spans="1:32" ht="12.75" x14ac:dyDescent="0.2">
      <c r="A451" s="35">
        <v>45546.522915891197</v>
      </c>
      <c r="B451" s="36" t="s">
        <v>2285</v>
      </c>
      <c r="C451" s="36" t="s">
        <v>2286</v>
      </c>
      <c r="D451" s="36" t="s">
        <v>1094</v>
      </c>
      <c r="E451" s="38" t="s">
        <v>53</v>
      </c>
      <c r="F451" s="38">
        <v>53718044</v>
      </c>
      <c r="G451" s="37">
        <v>41678</v>
      </c>
      <c r="H451" s="38">
        <v>1134139930</v>
      </c>
      <c r="I451" s="38">
        <v>1134139930</v>
      </c>
      <c r="J451" s="38" t="s">
        <v>2287</v>
      </c>
      <c r="K451" s="38" t="s">
        <v>66</v>
      </c>
      <c r="L451" s="38" t="s">
        <v>106</v>
      </c>
      <c r="M451" s="38" t="s">
        <v>66</v>
      </c>
      <c r="N451" s="38" t="s">
        <v>35</v>
      </c>
      <c r="O451" s="6"/>
      <c r="P451" s="6">
        <v>3507</v>
      </c>
      <c r="Q451" s="38" t="s">
        <v>2288</v>
      </c>
      <c r="R451" s="38"/>
      <c r="S451" s="38"/>
      <c r="T451" s="38"/>
      <c r="U451" s="38"/>
      <c r="V451" s="38"/>
      <c r="W451" s="38"/>
      <c r="X451" s="40" t="s">
        <v>107</v>
      </c>
      <c r="Y451" s="38" t="s">
        <v>77</v>
      </c>
      <c r="Z451" s="38" t="s">
        <v>61</v>
      </c>
      <c r="AA451" s="38" t="s">
        <v>78</v>
      </c>
      <c r="AB451" s="38">
        <v>50000</v>
      </c>
      <c r="AC451" s="6">
        <v>205679</v>
      </c>
      <c r="AD451" s="6" t="s">
        <v>108</v>
      </c>
      <c r="AE451" s="6" t="s">
        <v>93</v>
      </c>
      <c r="AF451" s="38"/>
    </row>
    <row r="452" spans="1:32" ht="12.75" x14ac:dyDescent="0.2">
      <c r="A452" s="35">
        <v>45546.532998900402</v>
      </c>
      <c r="B452" s="36" t="s">
        <v>586</v>
      </c>
      <c r="C452" s="36" t="s">
        <v>2289</v>
      </c>
      <c r="D452" s="36" t="s">
        <v>2290</v>
      </c>
      <c r="E452" s="38" t="s">
        <v>53</v>
      </c>
      <c r="F452" s="38">
        <v>46571854</v>
      </c>
      <c r="G452" s="37">
        <v>38525</v>
      </c>
      <c r="H452" s="38" t="s">
        <v>2291</v>
      </c>
      <c r="I452" s="38" t="s">
        <v>2292</v>
      </c>
      <c r="J452" s="38" t="s">
        <v>2293</v>
      </c>
      <c r="K452" s="38" t="s">
        <v>66</v>
      </c>
      <c r="L452" s="38" t="s">
        <v>205</v>
      </c>
      <c r="M452" s="38" t="s">
        <v>66</v>
      </c>
      <c r="N452" s="38" t="s">
        <v>39</v>
      </c>
      <c r="O452" s="6"/>
      <c r="P452" s="6">
        <v>202568</v>
      </c>
      <c r="Q452" s="38" t="s">
        <v>2294</v>
      </c>
      <c r="R452" s="38"/>
      <c r="S452" s="38"/>
      <c r="T452" s="38"/>
      <c r="U452" s="38"/>
      <c r="V452" s="38"/>
      <c r="W452" s="38"/>
      <c r="X452" s="40" t="s">
        <v>878</v>
      </c>
      <c r="Y452" s="38" t="s">
        <v>77</v>
      </c>
      <c r="Z452" s="38" t="s">
        <v>61</v>
      </c>
      <c r="AA452" s="38" t="s">
        <v>78</v>
      </c>
      <c r="AB452" s="38">
        <v>45000</v>
      </c>
      <c r="AC452" s="6">
        <v>205690</v>
      </c>
      <c r="AD452" s="6" t="s">
        <v>108</v>
      </c>
      <c r="AE452" s="6" t="s">
        <v>80</v>
      </c>
      <c r="AF452" s="38" t="s">
        <v>172</v>
      </c>
    </row>
    <row r="453" spans="1:32" ht="12.75" x14ac:dyDescent="0.2">
      <c r="A453" s="35">
        <v>45546.569363576302</v>
      </c>
      <c r="B453" s="36" t="s">
        <v>1148</v>
      </c>
      <c r="C453" s="36" t="s">
        <v>2295</v>
      </c>
      <c r="D453" s="36" t="s">
        <v>163</v>
      </c>
      <c r="E453" s="38" t="s">
        <v>53</v>
      </c>
      <c r="F453" s="38">
        <v>49059091</v>
      </c>
      <c r="G453" s="37">
        <v>39752</v>
      </c>
      <c r="H453" s="38">
        <v>1146738058</v>
      </c>
      <c r="I453" s="38">
        <v>1149151135</v>
      </c>
      <c r="J453" s="38" t="s">
        <v>2296</v>
      </c>
      <c r="K453" s="38" t="s">
        <v>55</v>
      </c>
      <c r="L453" s="38" t="s">
        <v>752</v>
      </c>
      <c r="M453" s="38"/>
      <c r="N453" s="38" t="s">
        <v>42</v>
      </c>
      <c r="O453" s="6"/>
      <c r="P453" s="6">
        <v>9728</v>
      </c>
      <c r="Q453" s="38"/>
      <c r="R453" s="38" t="s">
        <v>2297</v>
      </c>
      <c r="S453" s="38"/>
      <c r="T453" s="38"/>
      <c r="U453" s="38"/>
      <c r="V453" s="38"/>
      <c r="W453" s="38"/>
      <c r="X453" s="40" t="s">
        <v>256</v>
      </c>
      <c r="Y453" s="38" t="s">
        <v>77</v>
      </c>
      <c r="Z453" s="38" t="s">
        <v>61</v>
      </c>
      <c r="AA453" s="38" t="s">
        <v>109</v>
      </c>
      <c r="AB453" s="38"/>
      <c r="AC453" s="6"/>
      <c r="AD453" s="6"/>
      <c r="AE453" s="6" t="s">
        <v>93</v>
      </c>
      <c r="AF453" s="38"/>
    </row>
    <row r="454" spans="1:32" ht="12.75" x14ac:dyDescent="0.2">
      <c r="A454" s="35">
        <v>45546.572913101802</v>
      </c>
      <c r="B454" s="36" t="s">
        <v>2298</v>
      </c>
      <c r="C454" s="36" t="s">
        <v>2299</v>
      </c>
      <c r="D454" s="36" t="s">
        <v>1496</v>
      </c>
      <c r="E454" s="38" t="s">
        <v>53</v>
      </c>
      <c r="F454" s="38">
        <v>50305090</v>
      </c>
      <c r="G454" s="37">
        <v>40306</v>
      </c>
      <c r="H454" s="38">
        <v>1168212201</v>
      </c>
      <c r="I454" s="38">
        <v>1168212201</v>
      </c>
      <c r="J454" s="38" t="s">
        <v>2300</v>
      </c>
      <c r="K454" s="38" t="s">
        <v>55</v>
      </c>
      <c r="L454" s="38" t="s">
        <v>106</v>
      </c>
      <c r="M454" s="38"/>
      <c r="N454" s="38" t="s">
        <v>35</v>
      </c>
      <c r="O454" s="6"/>
      <c r="P454" s="6" t="s">
        <v>2301</v>
      </c>
      <c r="Q454" s="38" t="s">
        <v>2302</v>
      </c>
      <c r="R454" s="38"/>
      <c r="S454" s="38"/>
      <c r="T454" s="38"/>
      <c r="U454" s="38"/>
      <c r="V454" s="38"/>
      <c r="W454" s="38"/>
      <c r="X454" s="40" t="s">
        <v>2303</v>
      </c>
      <c r="Y454" s="38" t="s">
        <v>77</v>
      </c>
      <c r="Z454" s="38" t="s">
        <v>61</v>
      </c>
      <c r="AA454" s="38" t="s">
        <v>78</v>
      </c>
      <c r="AB454" s="38">
        <v>50000</v>
      </c>
      <c r="AC454" s="6">
        <v>205691</v>
      </c>
      <c r="AD454" s="6" t="s">
        <v>108</v>
      </c>
      <c r="AE454" s="6" t="s">
        <v>93</v>
      </c>
      <c r="AF454" s="38"/>
    </row>
    <row r="455" spans="1:32" ht="12.75" x14ac:dyDescent="0.2">
      <c r="A455" s="35">
        <v>45546.633278634203</v>
      </c>
      <c r="B455" s="36" t="s">
        <v>425</v>
      </c>
      <c r="C455" s="36" t="s">
        <v>2304</v>
      </c>
      <c r="D455" s="36" t="s">
        <v>2305</v>
      </c>
      <c r="E455" s="38" t="s">
        <v>53</v>
      </c>
      <c r="F455" s="38">
        <v>52030773</v>
      </c>
      <c r="G455" s="37">
        <v>40956</v>
      </c>
      <c r="H455" s="38">
        <v>1140960504</v>
      </c>
      <c r="I455" s="38">
        <v>1140960504</v>
      </c>
      <c r="J455" s="38" t="s">
        <v>2306</v>
      </c>
      <c r="K455" s="38" t="s">
        <v>55</v>
      </c>
      <c r="L455" s="38" t="s">
        <v>281</v>
      </c>
      <c r="M455" s="38" t="s">
        <v>151</v>
      </c>
      <c r="N455" s="38" t="s">
        <v>36</v>
      </c>
      <c r="O455" s="6"/>
      <c r="P455" s="6" t="s">
        <v>1215</v>
      </c>
      <c r="Q455" s="38"/>
      <c r="R455" s="38"/>
      <c r="S455" s="38"/>
      <c r="T455" s="38"/>
      <c r="U455" s="38"/>
      <c r="V455" s="38"/>
      <c r="W455" s="38"/>
      <c r="X455" s="40" t="s">
        <v>256</v>
      </c>
      <c r="Y455" s="38" t="s">
        <v>60</v>
      </c>
      <c r="Z455" s="38" t="s">
        <v>61</v>
      </c>
      <c r="AA455" s="38" t="s">
        <v>109</v>
      </c>
      <c r="AB455" s="38"/>
      <c r="AC455" s="6"/>
      <c r="AD455" s="6"/>
      <c r="AE455" s="6" t="s">
        <v>93</v>
      </c>
      <c r="AF455" s="38" t="s">
        <v>172</v>
      </c>
    </row>
    <row r="456" spans="1:32" ht="12.75" x14ac:dyDescent="0.2">
      <c r="A456" s="35">
        <v>45546.635367673603</v>
      </c>
      <c r="B456" s="36" t="s">
        <v>221</v>
      </c>
      <c r="C456" s="36" t="s">
        <v>2304</v>
      </c>
      <c r="D456" s="36" t="s">
        <v>2307</v>
      </c>
      <c r="E456" s="38" t="s">
        <v>53</v>
      </c>
      <c r="F456" s="38">
        <v>50075107</v>
      </c>
      <c r="G456" s="37">
        <v>40197</v>
      </c>
      <c r="H456" s="38">
        <v>1140960504</v>
      </c>
      <c r="I456" s="38">
        <v>1140960504</v>
      </c>
      <c r="J456" s="38" t="s">
        <v>2306</v>
      </c>
      <c r="K456" s="38" t="s">
        <v>55</v>
      </c>
      <c r="L456" s="38" t="s">
        <v>281</v>
      </c>
      <c r="M456" s="38" t="s">
        <v>151</v>
      </c>
      <c r="N456" s="38" t="s">
        <v>36</v>
      </c>
      <c r="O456" s="6"/>
      <c r="P456" s="6">
        <v>4045</v>
      </c>
      <c r="Q456" s="38"/>
      <c r="R456" s="38"/>
      <c r="S456" s="38"/>
      <c r="T456" s="38"/>
      <c r="U456" s="38"/>
      <c r="V456" s="38"/>
      <c r="W456" s="38"/>
      <c r="X456" s="40" t="s">
        <v>256</v>
      </c>
      <c r="Y456" s="38" t="s">
        <v>60</v>
      </c>
      <c r="Z456" s="38" t="s">
        <v>61</v>
      </c>
      <c r="AA456" s="38" t="s">
        <v>109</v>
      </c>
      <c r="AB456" s="38"/>
      <c r="AC456" s="6"/>
      <c r="AD456" s="6"/>
      <c r="AE456" s="6" t="s">
        <v>93</v>
      </c>
      <c r="AF456" s="38" t="s">
        <v>172</v>
      </c>
    </row>
    <row r="457" spans="1:32" ht="12.75" x14ac:dyDescent="0.2">
      <c r="A457" s="35">
        <v>45546.637749826303</v>
      </c>
      <c r="B457" s="36" t="s">
        <v>2308</v>
      </c>
      <c r="C457" s="36" t="s">
        <v>2304</v>
      </c>
      <c r="D457" s="36" t="s">
        <v>2307</v>
      </c>
      <c r="E457" s="38" t="s">
        <v>53</v>
      </c>
      <c r="F457" s="38">
        <v>54038691</v>
      </c>
      <c r="G457" s="37">
        <v>41779</v>
      </c>
      <c r="H457" s="38">
        <v>1140960504</v>
      </c>
      <c r="I457" s="38">
        <v>1140960504</v>
      </c>
      <c r="J457" s="38" t="s">
        <v>2306</v>
      </c>
      <c r="K457" s="38" t="s">
        <v>55</v>
      </c>
      <c r="L457" s="38" t="s">
        <v>281</v>
      </c>
      <c r="M457" s="38" t="s">
        <v>151</v>
      </c>
      <c r="N457" s="38" t="s">
        <v>36</v>
      </c>
      <c r="O457" s="6"/>
      <c r="P457" s="6">
        <v>3316</v>
      </c>
      <c r="Q457" s="38"/>
      <c r="R457" s="38"/>
      <c r="S457" s="38"/>
      <c r="T457" s="38"/>
      <c r="U457" s="38"/>
      <c r="V457" s="38"/>
      <c r="W457" s="38"/>
      <c r="X457" s="40" t="s">
        <v>256</v>
      </c>
      <c r="Y457" s="38" t="s">
        <v>60</v>
      </c>
      <c r="Z457" s="38" t="s">
        <v>61</v>
      </c>
      <c r="AA457" s="38" t="s">
        <v>109</v>
      </c>
      <c r="AB457" s="38"/>
      <c r="AC457" s="6"/>
      <c r="AD457" s="6"/>
      <c r="AE457" s="6" t="s">
        <v>93</v>
      </c>
      <c r="AF457" s="38" t="s">
        <v>172</v>
      </c>
    </row>
    <row r="458" spans="1:32" ht="12.75" x14ac:dyDescent="0.2">
      <c r="A458" s="35">
        <v>45546.662834502298</v>
      </c>
      <c r="B458" s="36" t="s">
        <v>2309</v>
      </c>
      <c r="C458" s="36" t="s">
        <v>2310</v>
      </c>
      <c r="D458" s="36" t="s">
        <v>372</v>
      </c>
      <c r="E458" s="38" t="s">
        <v>53</v>
      </c>
      <c r="F458" s="38">
        <v>49123842</v>
      </c>
      <c r="G458" s="37">
        <v>-690722</v>
      </c>
      <c r="H458" s="38">
        <v>1139397002</v>
      </c>
      <c r="I458" s="38">
        <v>1144490201</v>
      </c>
      <c r="J458" s="38" t="s">
        <v>2311</v>
      </c>
      <c r="K458" s="38" t="s">
        <v>66</v>
      </c>
      <c r="L458" s="38" t="s">
        <v>106</v>
      </c>
      <c r="M458" s="38" t="s">
        <v>66</v>
      </c>
      <c r="N458" s="38">
        <v>420</v>
      </c>
      <c r="O458" s="6">
        <v>56</v>
      </c>
      <c r="P458" s="6">
        <v>54835</v>
      </c>
      <c r="Q458" s="38" t="s">
        <v>2312</v>
      </c>
      <c r="R458" s="38" t="s">
        <v>2313</v>
      </c>
      <c r="S458" s="38"/>
      <c r="T458" s="38"/>
      <c r="U458" s="38"/>
      <c r="V458" s="38"/>
      <c r="W458" s="38"/>
      <c r="X458" s="40" t="s">
        <v>107</v>
      </c>
      <c r="Y458" s="38" t="s">
        <v>77</v>
      </c>
      <c r="Z458" s="38" t="s">
        <v>61</v>
      </c>
      <c r="AA458" s="38" t="s">
        <v>78</v>
      </c>
      <c r="AB458" s="38">
        <v>65000</v>
      </c>
      <c r="AC458" s="6">
        <v>205693</v>
      </c>
      <c r="AD458" s="6" t="s">
        <v>108</v>
      </c>
      <c r="AE458" s="6" t="s">
        <v>93</v>
      </c>
      <c r="AF458" s="38" t="s">
        <v>172</v>
      </c>
    </row>
    <row r="459" spans="1:32" ht="12.75" x14ac:dyDescent="0.2">
      <c r="A459" s="35">
        <v>45546.668872314804</v>
      </c>
      <c r="B459" s="36" t="s">
        <v>2314</v>
      </c>
      <c r="C459" s="36" t="s">
        <v>2315</v>
      </c>
      <c r="D459" s="36" t="s">
        <v>163</v>
      </c>
      <c r="E459" s="38" t="s">
        <v>53</v>
      </c>
      <c r="F459" s="38">
        <v>53742144</v>
      </c>
      <c r="G459" s="37">
        <v>41789</v>
      </c>
      <c r="H459" s="38">
        <v>1153073821</v>
      </c>
      <c r="I459" s="38">
        <v>1153073821</v>
      </c>
      <c r="J459" s="38" t="s">
        <v>2316</v>
      </c>
      <c r="K459" s="38" t="s">
        <v>66</v>
      </c>
      <c r="L459" s="38" t="s">
        <v>325</v>
      </c>
      <c r="M459" s="38" t="s">
        <v>2317</v>
      </c>
      <c r="N459" s="38" t="s">
        <v>35</v>
      </c>
      <c r="O459" s="6"/>
      <c r="P459" s="6">
        <v>3111</v>
      </c>
      <c r="Q459" s="38"/>
      <c r="R459" s="38"/>
      <c r="S459" s="38"/>
      <c r="T459" s="38"/>
      <c r="U459" s="38"/>
      <c r="V459" s="38"/>
      <c r="W459" s="38"/>
      <c r="X459" s="40" t="s">
        <v>2318</v>
      </c>
      <c r="Y459" s="38" t="s">
        <v>60</v>
      </c>
      <c r="Z459" s="38" t="s">
        <v>61</v>
      </c>
      <c r="AA459" s="38" t="s">
        <v>78</v>
      </c>
      <c r="AB459" s="38">
        <v>50000</v>
      </c>
      <c r="AC459" s="6">
        <v>205694</v>
      </c>
      <c r="AD459" s="6" t="s">
        <v>108</v>
      </c>
      <c r="AE459" s="6" t="s">
        <v>93</v>
      </c>
      <c r="AF459" s="38" t="s">
        <v>172</v>
      </c>
    </row>
    <row r="460" spans="1:32" ht="12.75" x14ac:dyDescent="0.2">
      <c r="A460" s="35">
        <v>45546.671654780002</v>
      </c>
      <c r="B460" s="36" t="s">
        <v>2319</v>
      </c>
      <c r="C460" s="36" t="s">
        <v>2315</v>
      </c>
      <c r="D460" s="36" t="s">
        <v>245</v>
      </c>
      <c r="E460" s="38" t="s">
        <v>53</v>
      </c>
      <c r="F460" s="38">
        <v>52703398</v>
      </c>
      <c r="G460" s="37">
        <v>41228</v>
      </c>
      <c r="H460" s="38">
        <v>1153073821</v>
      </c>
      <c r="I460" s="38">
        <v>1153073821</v>
      </c>
      <c r="J460" s="38" t="s">
        <v>2320</v>
      </c>
      <c r="K460" s="38" t="s">
        <v>66</v>
      </c>
      <c r="L460" s="38" t="s">
        <v>325</v>
      </c>
      <c r="M460" s="38" t="s">
        <v>2317</v>
      </c>
      <c r="N460" s="38" t="s">
        <v>35</v>
      </c>
      <c r="O460" s="6"/>
      <c r="P460" s="6">
        <v>3898</v>
      </c>
      <c r="Q460" s="38"/>
      <c r="R460" s="38"/>
      <c r="S460" s="38"/>
      <c r="T460" s="38"/>
      <c r="U460" s="38"/>
      <c r="V460" s="38"/>
      <c r="W460" s="38"/>
      <c r="X460" s="40" t="s">
        <v>2318</v>
      </c>
      <c r="Y460" s="38" t="s">
        <v>60</v>
      </c>
      <c r="Z460" s="38" t="s">
        <v>61</v>
      </c>
      <c r="AA460" s="38" t="s">
        <v>78</v>
      </c>
      <c r="AB460" s="38">
        <v>50000</v>
      </c>
      <c r="AC460" s="6">
        <v>205694</v>
      </c>
      <c r="AD460" s="6" t="s">
        <v>108</v>
      </c>
      <c r="AE460" s="6" t="s">
        <v>93</v>
      </c>
      <c r="AF460" s="38" t="s">
        <v>172</v>
      </c>
    </row>
    <row r="461" spans="1:32" ht="12.75" x14ac:dyDescent="0.2">
      <c r="A461" s="35">
        <v>45546.784238935099</v>
      </c>
      <c r="B461" s="36" t="s">
        <v>2321</v>
      </c>
      <c r="C461" s="36" t="s">
        <v>1144</v>
      </c>
      <c r="D461" s="36" t="s">
        <v>245</v>
      </c>
      <c r="E461" s="38" t="s">
        <v>53</v>
      </c>
      <c r="F461" s="38">
        <v>27050527</v>
      </c>
      <c r="G461" s="37">
        <v>28832</v>
      </c>
      <c r="H461" s="38">
        <v>1161997262</v>
      </c>
      <c r="I461" s="38">
        <v>1164655763</v>
      </c>
      <c r="J461" s="38" t="s">
        <v>1921</v>
      </c>
      <c r="K461" s="38" t="s">
        <v>66</v>
      </c>
      <c r="L461" s="38" t="s">
        <v>1845</v>
      </c>
      <c r="M461" s="38" t="s">
        <v>137</v>
      </c>
      <c r="N461" s="38" t="s">
        <v>75</v>
      </c>
      <c r="O461" s="6"/>
      <c r="P461" s="6">
        <v>28645</v>
      </c>
      <c r="Q461" s="38" t="s">
        <v>2322</v>
      </c>
      <c r="R461" s="38" t="s">
        <v>2323</v>
      </c>
      <c r="S461" s="38"/>
      <c r="T461" s="38"/>
      <c r="U461" s="38"/>
      <c r="V461" s="38"/>
      <c r="W461" s="38"/>
      <c r="X461" s="40"/>
      <c r="Y461" s="38" t="s">
        <v>60</v>
      </c>
      <c r="Z461" s="38" t="s">
        <v>61</v>
      </c>
      <c r="AA461" s="38" t="s">
        <v>78</v>
      </c>
      <c r="AB461" s="38">
        <v>60000</v>
      </c>
      <c r="AC461" s="6">
        <v>205698</v>
      </c>
      <c r="AD461" s="6" t="s">
        <v>108</v>
      </c>
      <c r="AE461" s="6" t="s">
        <v>80</v>
      </c>
      <c r="AF461" s="38"/>
    </row>
    <row r="462" spans="1:32" ht="12.75" x14ac:dyDescent="0.2">
      <c r="A462" s="35">
        <v>45546.825657581001</v>
      </c>
      <c r="B462" s="36" t="s">
        <v>2324</v>
      </c>
      <c r="C462" s="36" t="s">
        <v>2325</v>
      </c>
      <c r="D462" s="36" t="s">
        <v>1295</v>
      </c>
      <c r="E462" s="38" t="s">
        <v>53</v>
      </c>
      <c r="F462" s="38">
        <v>47692351</v>
      </c>
      <c r="G462" s="37">
        <v>39107</v>
      </c>
      <c r="H462" s="38">
        <v>1132976387</v>
      </c>
      <c r="I462" s="38">
        <v>1132977377</v>
      </c>
      <c r="J462" s="38" t="s">
        <v>2326</v>
      </c>
      <c r="K462" s="38" t="s">
        <v>55</v>
      </c>
      <c r="L462" s="38" t="s">
        <v>367</v>
      </c>
      <c r="M462" s="38"/>
      <c r="N462" s="38" t="s">
        <v>40</v>
      </c>
      <c r="O462" s="6"/>
      <c r="P462" s="6">
        <v>201297</v>
      </c>
      <c r="Q462" s="38"/>
      <c r="R462" s="38"/>
      <c r="S462" s="38"/>
      <c r="T462" s="38"/>
      <c r="U462" s="38"/>
      <c r="V462" s="38"/>
      <c r="W462" s="38"/>
      <c r="X462" s="40" t="s">
        <v>107</v>
      </c>
      <c r="Y462" s="38" t="s">
        <v>77</v>
      </c>
      <c r="Z462" s="38" t="s">
        <v>61</v>
      </c>
      <c r="AA462" s="38" t="s">
        <v>78</v>
      </c>
      <c r="AB462" s="38">
        <v>45000</v>
      </c>
      <c r="AC462" s="6">
        <v>205703</v>
      </c>
      <c r="AD462" s="6" t="s">
        <v>108</v>
      </c>
      <c r="AE462" s="6" t="s">
        <v>93</v>
      </c>
      <c r="AF462" s="38"/>
    </row>
    <row r="463" spans="1:32" ht="12.75" x14ac:dyDescent="0.2">
      <c r="A463" s="35">
        <v>45546.826440810102</v>
      </c>
      <c r="B463" s="36" t="s">
        <v>632</v>
      </c>
      <c r="C463" s="36" t="s">
        <v>2327</v>
      </c>
      <c r="D463" s="36" t="s">
        <v>1295</v>
      </c>
      <c r="E463" s="38" t="s">
        <v>53</v>
      </c>
      <c r="F463" s="38">
        <v>51218184</v>
      </c>
      <c r="G463" s="37">
        <v>40687</v>
      </c>
      <c r="H463" s="38">
        <v>1159609485</v>
      </c>
      <c r="I463" s="38">
        <v>1134119214</v>
      </c>
      <c r="J463" s="38" t="s">
        <v>2328</v>
      </c>
      <c r="K463" s="38" t="s">
        <v>55</v>
      </c>
      <c r="L463" s="38" t="s">
        <v>1845</v>
      </c>
      <c r="M463" s="38" t="s">
        <v>42</v>
      </c>
      <c r="N463" s="38" t="s">
        <v>42</v>
      </c>
      <c r="O463" s="6"/>
      <c r="P463" s="6">
        <v>9988</v>
      </c>
      <c r="Q463" s="38"/>
      <c r="R463" s="38" t="s">
        <v>2329</v>
      </c>
      <c r="S463" s="38"/>
      <c r="T463" s="38"/>
      <c r="U463" s="38"/>
      <c r="V463" s="38"/>
      <c r="W463" s="38"/>
      <c r="X463" s="40" t="s">
        <v>1448</v>
      </c>
      <c r="Y463" s="38" t="s">
        <v>77</v>
      </c>
      <c r="Z463" s="38" t="s">
        <v>61</v>
      </c>
      <c r="AA463" s="38" t="s">
        <v>78</v>
      </c>
      <c r="AB463" s="38">
        <v>55000</v>
      </c>
      <c r="AC463" s="6">
        <v>205681</v>
      </c>
      <c r="AD463" s="6" t="s">
        <v>108</v>
      </c>
      <c r="AE463" s="6" t="s">
        <v>109</v>
      </c>
      <c r="AF463" s="38"/>
    </row>
    <row r="464" spans="1:32" ht="12.75" x14ac:dyDescent="0.2">
      <c r="A464" s="35">
        <v>45546.828419062498</v>
      </c>
      <c r="B464" s="36" t="s">
        <v>1400</v>
      </c>
      <c r="C464" s="36" t="s">
        <v>2330</v>
      </c>
      <c r="D464" s="36" t="s">
        <v>1295</v>
      </c>
      <c r="E464" s="38" t="s">
        <v>53</v>
      </c>
      <c r="F464" s="38">
        <v>48521146</v>
      </c>
      <c r="G464" s="37">
        <v>39486</v>
      </c>
      <c r="H464" s="38">
        <v>1159609485</v>
      </c>
      <c r="I464" s="38">
        <v>1165227000</v>
      </c>
      <c r="J464" s="38" t="s">
        <v>2328</v>
      </c>
      <c r="K464" s="38" t="s">
        <v>55</v>
      </c>
      <c r="L464" s="38" t="s">
        <v>1845</v>
      </c>
      <c r="M464" s="38" t="s">
        <v>42</v>
      </c>
      <c r="N464" s="38" t="s">
        <v>42</v>
      </c>
      <c r="O464" s="6"/>
      <c r="P464" s="6">
        <v>10013</v>
      </c>
      <c r="Q464" s="38"/>
      <c r="R464" s="38" t="s">
        <v>2331</v>
      </c>
      <c r="S464" s="38"/>
      <c r="T464" s="38"/>
      <c r="U464" s="38"/>
      <c r="V464" s="38"/>
      <c r="W464" s="38"/>
      <c r="X464" s="40"/>
      <c r="Y464" s="38" t="s">
        <v>77</v>
      </c>
      <c r="Z464" s="38" t="s">
        <v>61</v>
      </c>
      <c r="AA464" s="38" t="s">
        <v>78</v>
      </c>
      <c r="AB464" s="38">
        <v>55000</v>
      </c>
      <c r="AC464" s="6">
        <v>205681</v>
      </c>
      <c r="AD464" s="6" t="s">
        <v>108</v>
      </c>
      <c r="AE464" s="6" t="s">
        <v>93</v>
      </c>
      <c r="AF464" s="38"/>
    </row>
    <row r="465" spans="1:32" ht="12.75" x14ac:dyDescent="0.2">
      <c r="A465" s="35">
        <v>45546.911295150399</v>
      </c>
      <c r="B465" s="36" t="s">
        <v>2332</v>
      </c>
      <c r="C465" s="36" t="s">
        <v>763</v>
      </c>
      <c r="D465" s="36" t="s">
        <v>675</v>
      </c>
      <c r="E465" s="38" t="s">
        <v>53</v>
      </c>
      <c r="F465" s="38">
        <v>50510057</v>
      </c>
      <c r="G465" s="37">
        <v>40431</v>
      </c>
      <c r="H465" s="38">
        <v>5491160461122</v>
      </c>
      <c r="I465" s="38">
        <v>5491140818515</v>
      </c>
      <c r="J465" s="38" t="s">
        <v>2333</v>
      </c>
      <c r="K465" s="38" t="s">
        <v>66</v>
      </c>
      <c r="L465" s="38" t="s">
        <v>106</v>
      </c>
      <c r="M465" s="38" t="s">
        <v>66</v>
      </c>
      <c r="N465" s="38" t="s">
        <v>36</v>
      </c>
      <c r="O465" s="6"/>
      <c r="P465" s="6">
        <v>3821</v>
      </c>
      <c r="Q465" s="38"/>
      <c r="R465" s="38"/>
      <c r="S465" s="38"/>
      <c r="T465" s="38"/>
      <c r="U465" s="38"/>
      <c r="V465" s="38"/>
      <c r="W465" s="38"/>
      <c r="X465" s="40" t="s">
        <v>857</v>
      </c>
      <c r="Y465" s="38" t="s">
        <v>77</v>
      </c>
      <c r="Z465" s="38" t="s">
        <v>61</v>
      </c>
      <c r="AA465" s="38" t="s">
        <v>78</v>
      </c>
      <c r="AB465" s="38">
        <v>50000</v>
      </c>
      <c r="AC465" s="6">
        <v>205702</v>
      </c>
      <c r="AD465" s="6" t="s">
        <v>108</v>
      </c>
      <c r="AE465" s="6" t="s">
        <v>93</v>
      </c>
      <c r="AF465" s="38"/>
    </row>
    <row r="466" spans="1:32" ht="12.75" x14ac:dyDescent="0.2">
      <c r="A466" s="35">
        <v>45546.9180496759</v>
      </c>
      <c r="B466" s="36" t="s">
        <v>1283</v>
      </c>
      <c r="C466" s="36" t="s">
        <v>2334</v>
      </c>
      <c r="D466" s="36" t="s">
        <v>2335</v>
      </c>
      <c r="E466" s="38" t="s">
        <v>53</v>
      </c>
      <c r="F466" s="38">
        <v>25032856</v>
      </c>
      <c r="G466" s="37">
        <v>27837</v>
      </c>
      <c r="H466" s="38">
        <v>3435127359</v>
      </c>
      <c r="I466" s="38">
        <v>3435124066</v>
      </c>
      <c r="J466" s="38" t="s">
        <v>2336</v>
      </c>
      <c r="K466" s="38" t="s">
        <v>55</v>
      </c>
      <c r="L466" s="38" t="s">
        <v>2337</v>
      </c>
      <c r="M466" s="38"/>
      <c r="N466" s="38" t="s">
        <v>41</v>
      </c>
      <c r="O466" s="6"/>
      <c r="P466" s="6">
        <v>4</v>
      </c>
      <c r="Q466" s="38" t="s">
        <v>2338</v>
      </c>
      <c r="R466" s="38" t="s">
        <v>2339</v>
      </c>
      <c r="S466" s="38"/>
      <c r="T466" s="38"/>
      <c r="U466" s="38"/>
      <c r="V466" s="38"/>
      <c r="W466" s="38"/>
      <c r="X466" s="40" t="s">
        <v>256</v>
      </c>
      <c r="Y466" s="38" t="s">
        <v>77</v>
      </c>
      <c r="Z466" s="38" t="s">
        <v>61</v>
      </c>
      <c r="AA466" s="38" t="s">
        <v>78</v>
      </c>
      <c r="AB466" s="38">
        <v>51000</v>
      </c>
      <c r="AC466" s="6">
        <v>205704</v>
      </c>
      <c r="AD466" s="6" t="s">
        <v>108</v>
      </c>
      <c r="AE466" s="6" t="s">
        <v>80</v>
      </c>
      <c r="AF466" s="38"/>
    </row>
    <row r="467" spans="1:32" ht="12.75" x14ac:dyDescent="0.2">
      <c r="A467" s="35">
        <v>45546.964917974503</v>
      </c>
      <c r="B467" s="36" t="s">
        <v>2340</v>
      </c>
      <c r="C467" s="36" t="s">
        <v>2341</v>
      </c>
      <c r="D467" s="36" t="s">
        <v>203</v>
      </c>
      <c r="E467" s="38" t="s">
        <v>53</v>
      </c>
      <c r="F467" s="38">
        <v>48679981</v>
      </c>
      <c r="G467" s="37">
        <v>39638</v>
      </c>
      <c r="H467" s="38">
        <v>1170204401</v>
      </c>
      <c r="I467" s="38">
        <v>1168368970</v>
      </c>
      <c r="J467" s="38" t="s">
        <v>2342</v>
      </c>
      <c r="K467" s="38" t="s">
        <v>55</v>
      </c>
      <c r="L467" s="38" t="s">
        <v>1845</v>
      </c>
      <c r="M467" s="38"/>
      <c r="N467" s="38" t="s">
        <v>42</v>
      </c>
      <c r="O467" s="6"/>
      <c r="P467" s="6">
        <v>6160</v>
      </c>
      <c r="Q467" s="38" t="s">
        <v>2343</v>
      </c>
      <c r="R467" s="38" t="s">
        <v>2344</v>
      </c>
      <c r="S467" s="38"/>
      <c r="T467" s="38"/>
      <c r="U467" s="38"/>
      <c r="V467" s="38"/>
      <c r="W467" s="38"/>
      <c r="X467" s="40" t="s">
        <v>2345</v>
      </c>
      <c r="Y467" s="38" t="s">
        <v>77</v>
      </c>
      <c r="Z467" s="38" t="s">
        <v>61</v>
      </c>
      <c r="AA467" s="38" t="s">
        <v>78</v>
      </c>
      <c r="AB467" s="38">
        <v>55000</v>
      </c>
      <c r="AC467" s="6">
        <v>205706</v>
      </c>
      <c r="AD467" s="6" t="s">
        <v>108</v>
      </c>
      <c r="AE467" s="6" t="s">
        <v>109</v>
      </c>
      <c r="AF467" s="38"/>
    </row>
    <row r="468" spans="1:32" ht="12.75" x14ac:dyDescent="0.2">
      <c r="A468" s="35">
        <v>45547.3009191319</v>
      </c>
      <c r="B468" s="36" t="s">
        <v>1915</v>
      </c>
      <c r="C468" s="36" t="s">
        <v>2346</v>
      </c>
      <c r="D468" s="36" t="s">
        <v>52</v>
      </c>
      <c r="E468" s="38" t="s">
        <v>53</v>
      </c>
      <c r="F468" s="38">
        <v>52613001</v>
      </c>
      <c r="G468" s="37">
        <v>41040</v>
      </c>
      <c r="H468" s="38">
        <v>1140624064</v>
      </c>
      <c r="I468" s="38">
        <v>1140624064</v>
      </c>
      <c r="J468" s="38" t="s">
        <v>1917</v>
      </c>
      <c r="K468" s="38" t="s">
        <v>66</v>
      </c>
      <c r="L468" s="38" t="s">
        <v>205</v>
      </c>
      <c r="M468" s="38" t="s">
        <v>66</v>
      </c>
      <c r="N468" s="38" t="s">
        <v>36</v>
      </c>
      <c r="O468" s="6"/>
      <c r="P468" s="6" t="s">
        <v>1918</v>
      </c>
      <c r="Q468" s="38"/>
      <c r="R468" s="38"/>
      <c r="S468" s="38"/>
      <c r="T468" s="38"/>
      <c r="U468" s="38"/>
      <c r="V468" s="38"/>
      <c r="W468" s="38"/>
      <c r="X468" s="40" t="s">
        <v>2347</v>
      </c>
      <c r="Y468" s="38" t="s">
        <v>60</v>
      </c>
      <c r="Z468" s="38" t="s">
        <v>61</v>
      </c>
      <c r="AA468" s="38" t="s">
        <v>109</v>
      </c>
      <c r="AB468" s="38"/>
      <c r="AC468" s="6"/>
      <c r="AD468" s="6"/>
      <c r="AE468" s="6" t="s">
        <v>93</v>
      </c>
      <c r="AF468" s="38"/>
    </row>
    <row r="469" spans="1:32" ht="12.75" x14ac:dyDescent="0.2">
      <c r="A469" s="35">
        <v>45547.317589687496</v>
      </c>
      <c r="B469" s="36" t="s">
        <v>756</v>
      </c>
      <c r="C469" s="36" t="s">
        <v>2243</v>
      </c>
      <c r="D469" s="36" t="s">
        <v>187</v>
      </c>
      <c r="E469" s="38" t="s">
        <v>53</v>
      </c>
      <c r="F469" s="38">
        <v>51422775</v>
      </c>
      <c r="G469" s="37">
        <v>40855</v>
      </c>
      <c r="H469" s="38">
        <v>3435213588</v>
      </c>
      <c r="I469" s="38">
        <v>3435213588</v>
      </c>
      <c r="J469" s="38" t="s">
        <v>2348</v>
      </c>
      <c r="K469" s="38" t="s">
        <v>66</v>
      </c>
      <c r="L469" s="38" t="s">
        <v>2074</v>
      </c>
      <c r="M469" s="38" t="s">
        <v>189</v>
      </c>
      <c r="N469" s="38" t="s">
        <v>36</v>
      </c>
      <c r="O469" s="6" t="s">
        <v>77</v>
      </c>
      <c r="P469" s="6">
        <v>3862</v>
      </c>
      <c r="Q469" s="38"/>
      <c r="R469" s="38"/>
      <c r="S469" s="38"/>
      <c r="T469" s="38"/>
      <c r="U469" s="38"/>
      <c r="V469" s="38"/>
      <c r="W469" s="38"/>
      <c r="X469" s="40" t="s">
        <v>2349</v>
      </c>
      <c r="Y469" s="38" t="s">
        <v>60</v>
      </c>
      <c r="Z469" s="38" t="s">
        <v>61</v>
      </c>
      <c r="AA469" s="38" t="s">
        <v>109</v>
      </c>
      <c r="AB469" s="38"/>
      <c r="AC469" s="6"/>
      <c r="AD469" s="6"/>
      <c r="AE469" s="6" t="s">
        <v>93</v>
      </c>
      <c r="AF469" s="38"/>
    </row>
    <row r="470" spans="1:32" ht="12.75" x14ac:dyDescent="0.2">
      <c r="A470" s="35">
        <v>45547.330103310102</v>
      </c>
      <c r="B470" s="36" t="s">
        <v>393</v>
      </c>
      <c r="C470" s="36" t="s">
        <v>2350</v>
      </c>
      <c r="D470" s="36" t="s">
        <v>52</v>
      </c>
      <c r="E470" s="38" t="s">
        <v>53</v>
      </c>
      <c r="F470" s="38">
        <v>51122233</v>
      </c>
      <c r="G470" s="37">
        <v>40668</v>
      </c>
      <c r="H470" s="38">
        <v>1157655571</v>
      </c>
      <c r="I470" s="38">
        <v>1135114510</v>
      </c>
      <c r="J470" s="38" t="s">
        <v>2351</v>
      </c>
      <c r="K470" s="38" t="s">
        <v>66</v>
      </c>
      <c r="L470" s="38" t="s">
        <v>1504</v>
      </c>
      <c r="M470" s="38" t="s">
        <v>151</v>
      </c>
      <c r="N470" s="38" t="s">
        <v>35</v>
      </c>
      <c r="O470" s="6"/>
      <c r="P470" s="6">
        <v>351</v>
      </c>
      <c r="Q470" s="38"/>
      <c r="R470" s="38"/>
      <c r="S470" s="38"/>
      <c r="T470" s="38"/>
      <c r="U470" s="38"/>
      <c r="V470" s="38"/>
      <c r="W470" s="38"/>
      <c r="X470" s="40" t="s">
        <v>2352</v>
      </c>
      <c r="Y470" s="38" t="s">
        <v>60</v>
      </c>
      <c r="Z470" s="38" t="s">
        <v>61</v>
      </c>
      <c r="AA470" s="38" t="s">
        <v>109</v>
      </c>
      <c r="AB470" s="38"/>
      <c r="AC470" s="6"/>
      <c r="AD470" s="6"/>
      <c r="AE470" s="6" t="s">
        <v>93</v>
      </c>
      <c r="AF470" s="38"/>
    </row>
    <row r="471" spans="1:32" ht="12.75" x14ac:dyDescent="0.2">
      <c r="A471" s="35">
        <v>45547.340097986104</v>
      </c>
      <c r="B471" s="36" t="s">
        <v>2242</v>
      </c>
      <c r="C471" s="36" t="s">
        <v>2353</v>
      </c>
      <c r="D471" s="36" t="s">
        <v>187</v>
      </c>
      <c r="E471" s="38" t="s">
        <v>53</v>
      </c>
      <c r="F471" s="38">
        <v>51422775</v>
      </c>
      <c r="G471" s="37">
        <v>40855</v>
      </c>
      <c r="H471" s="38">
        <v>3435213588</v>
      </c>
      <c r="I471" s="38">
        <v>3435213588</v>
      </c>
      <c r="J471" s="38" t="s">
        <v>2348</v>
      </c>
      <c r="K471" s="38" t="s">
        <v>66</v>
      </c>
      <c r="L471" s="38" t="s">
        <v>2074</v>
      </c>
      <c r="M471" s="38" t="s">
        <v>189</v>
      </c>
      <c r="N471" s="38" t="s">
        <v>36</v>
      </c>
      <c r="O471" s="6"/>
      <c r="P471" s="6">
        <v>3862</v>
      </c>
      <c r="Q471" s="38"/>
      <c r="R471" s="38"/>
      <c r="S471" s="38"/>
      <c r="T471" s="38"/>
      <c r="U471" s="38"/>
      <c r="V471" s="38"/>
      <c r="W471" s="38"/>
      <c r="X471" s="40" t="s">
        <v>2354</v>
      </c>
      <c r="Y471" s="38" t="s">
        <v>60</v>
      </c>
      <c r="Z471" s="38" t="s">
        <v>61</v>
      </c>
      <c r="AA471" s="38" t="s">
        <v>184</v>
      </c>
      <c r="AB471" s="38"/>
      <c r="AC471" s="6"/>
      <c r="AD471" s="6"/>
      <c r="AE471" s="6"/>
      <c r="AF471" s="38"/>
    </row>
    <row r="472" spans="1:32" ht="12.75" x14ac:dyDescent="0.2">
      <c r="A472" s="35">
        <v>45547.417016307802</v>
      </c>
      <c r="B472" s="36" t="s">
        <v>1279</v>
      </c>
      <c r="C472" s="36" t="s">
        <v>2355</v>
      </c>
      <c r="D472" s="36" t="s">
        <v>52</v>
      </c>
      <c r="E472" s="38" t="s">
        <v>53</v>
      </c>
      <c r="F472" s="38">
        <v>22482481</v>
      </c>
      <c r="G472" s="37">
        <v>26260</v>
      </c>
      <c r="H472" s="38" t="s">
        <v>2356</v>
      </c>
      <c r="I472" s="38" t="s">
        <v>2357</v>
      </c>
      <c r="J472" s="38" t="s">
        <v>2358</v>
      </c>
      <c r="K472" s="38" t="s">
        <v>55</v>
      </c>
      <c r="L472" s="38" t="s">
        <v>254</v>
      </c>
      <c r="M472" s="38" t="s">
        <v>47</v>
      </c>
      <c r="N472" s="38" t="s">
        <v>39</v>
      </c>
      <c r="O472" s="6"/>
      <c r="P472" s="6">
        <v>172311</v>
      </c>
      <c r="Q472" s="38"/>
      <c r="R472" s="38"/>
      <c r="S472" s="38"/>
      <c r="T472" s="38"/>
      <c r="U472" s="38"/>
      <c r="V472" s="38"/>
      <c r="W472" s="38"/>
      <c r="X472" s="40" t="s">
        <v>2359</v>
      </c>
      <c r="Y472" s="38" t="s">
        <v>77</v>
      </c>
      <c r="Z472" s="38" t="s">
        <v>61</v>
      </c>
      <c r="AA472" s="38" t="s">
        <v>109</v>
      </c>
      <c r="AB472" s="38"/>
      <c r="AC472" s="6"/>
      <c r="AD472" s="6"/>
      <c r="AE472" s="6" t="s">
        <v>80</v>
      </c>
      <c r="AF472" s="38"/>
    </row>
    <row r="473" spans="1:32" ht="12.75" x14ac:dyDescent="0.2">
      <c r="A473" s="35">
        <v>45547.422011041599</v>
      </c>
      <c r="B473" s="36" t="s">
        <v>2360</v>
      </c>
      <c r="C473" s="36" t="s">
        <v>2361</v>
      </c>
      <c r="D473" s="36" t="s">
        <v>1207</v>
      </c>
      <c r="E473" s="38" t="s">
        <v>53</v>
      </c>
      <c r="F473" s="38">
        <v>35657397</v>
      </c>
      <c r="G473" s="37">
        <v>33377</v>
      </c>
      <c r="H473" s="38" t="s">
        <v>2362</v>
      </c>
      <c r="I473" s="38"/>
      <c r="J473" s="38" t="s">
        <v>2363</v>
      </c>
      <c r="K473" s="38" t="s">
        <v>55</v>
      </c>
      <c r="L473" s="38" t="s">
        <v>205</v>
      </c>
      <c r="M473" s="38"/>
      <c r="N473" s="38" t="s">
        <v>41</v>
      </c>
      <c r="O473" s="6"/>
      <c r="P473" s="6" t="s">
        <v>2364</v>
      </c>
      <c r="Q473" s="38"/>
      <c r="R473" s="38" t="s">
        <v>2365</v>
      </c>
      <c r="S473" s="38"/>
      <c r="T473" s="38"/>
      <c r="U473" s="38"/>
      <c r="V473" s="38"/>
      <c r="W473" s="38"/>
      <c r="X473" s="40"/>
      <c r="Y473" s="38" t="s">
        <v>77</v>
      </c>
      <c r="Z473" s="38" t="s">
        <v>61</v>
      </c>
      <c r="AA473" s="38" t="s">
        <v>109</v>
      </c>
      <c r="AB473" s="38"/>
      <c r="AC473" s="6"/>
      <c r="AD473" s="6"/>
      <c r="AE473" s="6" t="s">
        <v>80</v>
      </c>
      <c r="AF473" s="38"/>
    </row>
    <row r="474" spans="1:32" ht="12.75" x14ac:dyDescent="0.2">
      <c r="A474" s="35">
        <v>45547.4385058564</v>
      </c>
      <c r="B474" s="36" t="s">
        <v>2366</v>
      </c>
      <c r="C474" s="36" t="s">
        <v>2367</v>
      </c>
      <c r="D474" s="36" t="s">
        <v>52</v>
      </c>
      <c r="E474" s="38" t="s">
        <v>53</v>
      </c>
      <c r="F474" s="38">
        <v>46586199</v>
      </c>
      <c r="G474" s="37">
        <v>38468</v>
      </c>
      <c r="H474" s="38">
        <v>1131322604</v>
      </c>
      <c r="I474" s="38">
        <v>1167960175</v>
      </c>
      <c r="J474" s="38" t="s">
        <v>2368</v>
      </c>
      <c r="K474" s="38" t="s">
        <v>55</v>
      </c>
      <c r="L474" s="38" t="s">
        <v>56</v>
      </c>
      <c r="M474" s="38" t="s">
        <v>678</v>
      </c>
      <c r="N474" s="38" t="s">
        <v>39</v>
      </c>
      <c r="O474" s="6"/>
      <c r="P474" s="6">
        <v>211551</v>
      </c>
      <c r="Q474" s="38"/>
      <c r="R474" s="38" t="s">
        <v>2369</v>
      </c>
      <c r="S474" s="38"/>
      <c r="T474" s="38"/>
      <c r="U474" s="38"/>
      <c r="V474" s="38"/>
      <c r="W474" s="38"/>
      <c r="X474" s="40" t="s">
        <v>2370</v>
      </c>
      <c r="Y474" s="38" t="s">
        <v>60</v>
      </c>
      <c r="Z474" s="38" t="s">
        <v>61</v>
      </c>
      <c r="AA474" s="38" t="s">
        <v>109</v>
      </c>
      <c r="AB474" s="38"/>
      <c r="AC474" s="6"/>
      <c r="AD474" s="6"/>
      <c r="AE474" s="6" t="s">
        <v>80</v>
      </c>
      <c r="AF474" s="38"/>
    </row>
    <row r="475" spans="1:32" ht="12.75" x14ac:dyDescent="0.2">
      <c r="A475" s="35">
        <v>45547.439762465197</v>
      </c>
      <c r="B475" s="36" t="s">
        <v>2371</v>
      </c>
      <c r="C475" s="36" t="s">
        <v>2372</v>
      </c>
      <c r="D475" s="36" t="s">
        <v>1886</v>
      </c>
      <c r="E475" s="38" t="s">
        <v>53</v>
      </c>
      <c r="F475" s="38">
        <v>20007959</v>
      </c>
      <c r="G475" s="37">
        <v>24874</v>
      </c>
      <c r="H475" s="38">
        <v>1168304004</v>
      </c>
      <c r="I475" s="38">
        <v>1151608831</v>
      </c>
      <c r="J475" s="38" t="s">
        <v>2373</v>
      </c>
      <c r="K475" s="38" t="s">
        <v>55</v>
      </c>
      <c r="L475" s="38" t="s">
        <v>2374</v>
      </c>
      <c r="M475" s="38"/>
      <c r="N475" s="38" t="s">
        <v>41</v>
      </c>
      <c r="O475" s="6" t="s">
        <v>2375</v>
      </c>
      <c r="P475" s="6">
        <v>81</v>
      </c>
      <c r="Q475" s="38" t="s">
        <v>2376</v>
      </c>
      <c r="R475" s="38" t="s">
        <v>2377</v>
      </c>
      <c r="S475" s="38" t="s">
        <v>2378</v>
      </c>
      <c r="T475" s="38"/>
      <c r="U475" s="38"/>
      <c r="V475" s="38"/>
      <c r="W475" s="38"/>
      <c r="X475" s="40" t="s">
        <v>107</v>
      </c>
      <c r="Y475" s="38" t="s">
        <v>77</v>
      </c>
      <c r="Z475" s="38" t="s">
        <v>61</v>
      </c>
      <c r="AA475" s="38" t="s">
        <v>109</v>
      </c>
      <c r="AB475" s="38"/>
      <c r="AC475" s="6"/>
      <c r="AD475" s="6"/>
      <c r="AE475" s="6" t="s">
        <v>80</v>
      </c>
      <c r="AF475" s="38"/>
    </row>
    <row r="476" spans="1:32" ht="12.75" x14ac:dyDescent="0.2">
      <c r="A476" s="35">
        <v>45547.458604143503</v>
      </c>
      <c r="B476" s="36" t="s">
        <v>518</v>
      </c>
      <c r="C476" s="36" t="s">
        <v>2379</v>
      </c>
      <c r="D476" s="36" t="s">
        <v>163</v>
      </c>
      <c r="E476" s="38" t="s">
        <v>53</v>
      </c>
      <c r="F476" s="38">
        <v>52643126</v>
      </c>
      <c r="G476" s="37">
        <v>41105</v>
      </c>
      <c r="H476" s="38">
        <v>1165754774</v>
      </c>
      <c r="I476" s="38">
        <v>1160952334</v>
      </c>
      <c r="J476" s="38" t="s">
        <v>2380</v>
      </c>
      <c r="K476" s="38" t="s">
        <v>66</v>
      </c>
      <c r="L476" s="38" t="s">
        <v>1069</v>
      </c>
      <c r="M476" s="38" t="s">
        <v>66</v>
      </c>
      <c r="N476" s="38" t="s">
        <v>35</v>
      </c>
      <c r="O476" s="6"/>
      <c r="P476" s="6">
        <v>3544</v>
      </c>
      <c r="Q476" s="38" t="s">
        <v>2381</v>
      </c>
      <c r="R476" s="38"/>
      <c r="S476" s="38"/>
      <c r="T476" s="38"/>
      <c r="U476" s="38"/>
      <c r="V476" s="38"/>
      <c r="W476" s="38"/>
      <c r="X476" s="40" t="s">
        <v>2382</v>
      </c>
      <c r="Y476" s="38" t="s">
        <v>60</v>
      </c>
      <c r="Z476" s="38" t="s">
        <v>61</v>
      </c>
      <c r="AA476" s="38" t="s">
        <v>109</v>
      </c>
      <c r="AB476" s="38"/>
      <c r="AC476" s="6"/>
      <c r="AD476" s="6"/>
      <c r="AE476" s="6" t="s">
        <v>109</v>
      </c>
      <c r="AF476" s="38"/>
    </row>
    <row r="477" spans="1:32" ht="12.75" x14ac:dyDescent="0.2">
      <c r="A477" s="35">
        <v>45547.4675791435</v>
      </c>
      <c r="B477" s="36" t="s">
        <v>2383</v>
      </c>
      <c r="C477" s="36" t="s">
        <v>2384</v>
      </c>
      <c r="D477" s="36" t="s">
        <v>83</v>
      </c>
      <c r="E477" s="38" t="s">
        <v>53</v>
      </c>
      <c r="F477" s="38">
        <v>52703218</v>
      </c>
      <c r="G477" s="37">
        <v>41170</v>
      </c>
      <c r="H477" s="38" t="s">
        <v>2385</v>
      </c>
      <c r="I477" s="38" t="s">
        <v>2386</v>
      </c>
      <c r="J477" s="38" t="s">
        <v>2387</v>
      </c>
      <c r="K477" s="38" t="s">
        <v>66</v>
      </c>
      <c r="L477" s="38" t="s">
        <v>1069</v>
      </c>
      <c r="M477" s="38" t="s">
        <v>66</v>
      </c>
      <c r="N477" s="38" t="s">
        <v>35</v>
      </c>
      <c r="O477" s="6"/>
      <c r="P477" s="6">
        <v>3634</v>
      </c>
      <c r="Q477" s="38" t="s">
        <v>2388</v>
      </c>
      <c r="R477" s="38"/>
      <c r="S477" s="38"/>
      <c r="T477" s="38"/>
      <c r="U477" s="38"/>
      <c r="V477" s="38"/>
      <c r="W477" s="38"/>
      <c r="X477" s="40" t="s">
        <v>2389</v>
      </c>
      <c r="Y477" s="38" t="s">
        <v>60</v>
      </c>
      <c r="Z477" s="38" t="s">
        <v>61</v>
      </c>
      <c r="AA477" s="38" t="s">
        <v>109</v>
      </c>
      <c r="AB477" s="38"/>
      <c r="AC477" s="6"/>
      <c r="AD477" s="6"/>
      <c r="AE477" s="6" t="s">
        <v>172</v>
      </c>
      <c r="AF477" s="38"/>
    </row>
    <row r="478" spans="1:32" ht="12.75" x14ac:dyDescent="0.2">
      <c r="A478" s="35">
        <v>45547.4776078703</v>
      </c>
      <c r="B478" s="36" t="s">
        <v>2026</v>
      </c>
      <c r="C478" s="36" t="s">
        <v>2390</v>
      </c>
      <c r="D478" s="36" t="s">
        <v>317</v>
      </c>
      <c r="E478" s="38" t="s">
        <v>53</v>
      </c>
      <c r="F478" s="38">
        <v>36594987</v>
      </c>
      <c r="G478" s="37">
        <v>33578</v>
      </c>
      <c r="H478" s="38"/>
      <c r="I478" s="38"/>
      <c r="J478" s="38" t="s">
        <v>2391</v>
      </c>
      <c r="K478" s="38" t="s">
        <v>55</v>
      </c>
      <c r="L478" s="38" t="s">
        <v>89</v>
      </c>
      <c r="M478" s="38" t="s">
        <v>47</v>
      </c>
      <c r="N478" s="38" t="s">
        <v>40</v>
      </c>
      <c r="O478" s="6"/>
      <c r="P478" s="6">
        <v>223035</v>
      </c>
      <c r="Q478" s="38"/>
      <c r="R478" s="38"/>
      <c r="S478" s="38"/>
      <c r="T478" s="38"/>
      <c r="U478" s="38"/>
      <c r="V478" s="38"/>
      <c r="W478" s="38"/>
      <c r="X478" s="40"/>
      <c r="Y478" s="38" t="s">
        <v>77</v>
      </c>
      <c r="Z478" s="38" t="s">
        <v>61</v>
      </c>
      <c r="AA478" s="38" t="s">
        <v>109</v>
      </c>
      <c r="AB478" s="38"/>
      <c r="AC478" s="6"/>
      <c r="AD478" s="6"/>
      <c r="AE478" s="6" t="s">
        <v>80</v>
      </c>
      <c r="AF478" s="38"/>
    </row>
    <row r="479" spans="1:32" ht="12.75" x14ac:dyDescent="0.2">
      <c r="A479" s="35">
        <v>45547.478487754597</v>
      </c>
      <c r="B479" s="36" t="s">
        <v>2392</v>
      </c>
      <c r="C479" s="36" t="s">
        <v>2393</v>
      </c>
      <c r="D479" s="36" t="s">
        <v>1362</v>
      </c>
      <c r="E479" s="38" t="s">
        <v>53</v>
      </c>
      <c r="F479" s="38">
        <v>46566436</v>
      </c>
      <c r="G479" s="37">
        <v>38496</v>
      </c>
      <c r="H479" s="38">
        <v>2213537863</v>
      </c>
      <c r="I479" s="38">
        <v>2213537863</v>
      </c>
      <c r="J479" s="38" t="s">
        <v>2394</v>
      </c>
      <c r="K479" s="38" t="s">
        <v>66</v>
      </c>
      <c r="L479" s="38" t="s">
        <v>225</v>
      </c>
      <c r="M479" s="38" t="s">
        <v>2395</v>
      </c>
      <c r="N479" s="38" t="s">
        <v>36</v>
      </c>
      <c r="O479" s="6"/>
      <c r="P479" s="6">
        <v>111</v>
      </c>
      <c r="Q479" s="38"/>
      <c r="R479" s="38"/>
      <c r="S479" s="38"/>
      <c r="T479" s="38"/>
      <c r="U479" s="38"/>
      <c r="V479" s="38"/>
      <c r="W479" s="38"/>
      <c r="X479" s="40" t="s">
        <v>220</v>
      </c>
      <c r="Y479" s="38" t="s">
        <v>60</v>
      </c>
      <c r="Z479" s="38" t="s">
        <v>61</v>
      </c>
      <c r="AA479" s="38" t="s">
        <v>109</v>
      </c>
      <c r="AB479" s="38"/>
      <c r="AC479" s="6"/>
      <c r="AD479" s="6"/>
      <c r="AE479" s="6" t="s">
        <v>80</v>
      </c>
      <c r="AF479" s="38"/>
    </row>
    <row r="480" spans="1:32" ht="12.75" x14ac:dyDescent="0.2">
      <c r="A480" s="35">
        <v>45547.536358113401</v>
      </c>
      <c r="B480" s="36" t="s">
        <v>1874</v>
      </c>
      <c r="C480" s="36" t="s">
        <v>2396</v>
      </c>
      <c r="D480" s="36" t="s">
        <v>163</v>
      </c>
      <c r="E480" s="38" t="s">
        <v>53</v>
      </c>
      <c r="F480" s="38">
        <v>48677539</v>
      </c>
      <c r="G480" s="37">
        <v>39569</v>
      </c>
      <c r="H480" s="38" t="s">
        <v>2397</v>
      </c>
      <c r="I480" s="38" t="s">
        <v>2398</v>
      </c>
      <c r="J480" s="38" t="s">
        <v>2399</v>
      </c>
      <c r="K480" s="38" t="s">
        <v>55</v>
      </c>
      <c r="L480" s="38" t="s">
        <v>1845</v>
      </c>
      <c r="M480" s="38" t="s">
        <v>635</v>
      </c>
      <c r="N480" s="38" t="s">
        <v>42</v>
      </c>
      <c r="O480" s="6"/>
      <c r="P480" s="6">
        <v>9989</v>
      </c>
      <c r="Q480" s="38" t="s">
        <v>2400</v>
      </c>
      <c r="R480" s="38" t="s">
        <v>2401</v>
      </c>
      <c r="S480" s="38"/>
      <c r="T480" s="38"/>
      <c r="U480" s="38"/>
      <c r="V480" s="38"/>
      <c r="W480" s="38"/>
      <c r="X480" s="40" t="s">
        <v>107</v>
      </c>
      <c r="Y480" s="38" t="s">
        <v>60</v>
      </c>
      <c r="Z480" s="38" t="s">
        <v>61</v>
      </c>
      <c r="AA480" s="38" t="s">
        <v>109</v>
      </c>
      <c r="AB480" s="38"/>
      <c r="AC480" s="6"/>
      <c r="AD480" s="6"/>
      <c r="AE480" s="6" t="s">
        <v>93</v>
      </c>
      <c r="AF480" s="38"/>
    </row>
    <row r="481" spans="1:32" ht="12.75" x14ac:dyDescent="0.2">
      <c r="A481" s="35">
        <v>45547.541345057798</v>
      </c>
      <c r="B481" s="36" t="s">
        <v>2402</v>
      </c>
      <c r="C481" s="36" t="s">
        <v>2403</v>
      </c>
      <c r="D481" s="36" t="s">
        <v>1886</v>
      </c>
      <c r="E481" s="38" t="s">
        <v>53</v>
      </c>
      <c r="F481" s="38">
        <v>49764015</v>
      </c>
      <c r="G481" s="37">
        <v>40037</v>
      </c>
      <c r="H481" s="38">
        <v>1163766785</v>
      </c>
      <c r="I481" s="38">
        <v>1163766785</v>
      </c>
      <c r="J481" s="38" t="s">
        <v>2404</v>
      </c>
      <c r="K481" s="38" t="s">
        <v>66</v>
      </c>
      <c r="L481" s="38" t="s">
        <v>1069</v>
      </c>
      <c r="M481" s="38" t="s">
        <v>66</v>
      </c>
      <c r="N481" s="38" t="s">
        <v>35</v>
      </c>
      <c r="O481" s="6"/>
      <c r="P481" s="6">
        <v>3550</v>
      </c>
      <c r="Q481" s="38" t="s">
        <v>2405</v>
      </c>
      <c r="R481" s="38"/>
      <c r="S481" s="38"/>
      <c r="T481" s="38"/>
      <c r="U481" s="38"/>
      <c r="V481" s="38"/>
      <c r="W481" s="38"/>
      <c r="X481" s="40" t="s">
        <v>107</v>
      </c>
      <c r="Y481" s="38" t="s">
        <v>60</v>
      </c>
      <c r="Z481" s="38" t="s">
        <v>61</v>
      </c>
      <c r="AA481" s="38" t="s">
        <v>109</v>
      </c>
      <c r="AB481" s="38"/>
      <c r="AC481" s="6"/>
      <c r="AD481" s="6"/>
      <c r="AE481" s="6" t="s">
        <v>93</v>
      </c>
      <c r="AF481" s="38"/>
    </row>
    <row r="482" spans="1:32" ht="12.75" x14ac:dyDescent="0.2">
      <c r="A482" s="35">
        <v>45547.543429652702</v>
      </c>
      <c r="B482" s="36" t="s">
        <v>2406</v>
      </c>
      <c r="C482" s="36" t="s">
        <v>2407</v>
      </c>
      <c r="D482" s="36" t="s">
        <v>83</v>
      </c>
      <c r="E482" s="38" t="s">
        <v>53</v>
      </c>
      <c r="F482" s="38">
        <v>53468717</v>
      </c>
      <c r="G482" s="37">
        <v>41515</v>
      </c>
      <c r="H482" s="38">
        <v>1158550121</v>
      </c>
      <c r="I482" s="38" t="s">
        <v>2408</v>
      </c>
      <c r="J482" s="38" t="s">
        <v>2409</v>
      </c>
      <c r="K482" s="38" t="s">
        <v>55</v>
      </c>
      <c r="L482" s="38" t="s">
        <v>205</v>
      </c>
      <c r="M482" s="38" t="s">
        <v>35</v>
      </c>
      <c r="N482" s="38" t="s">
        <v>35</v>
      </c>
      <c r="O482" s="6"/>
      <c r="P482" s="6" t="s">
        <v>2410</v>
      </c>
      <c r="Q482" s="38" t="s">
        <v>2411</v>
      </c>
      <c r="R482" s="38"/>
      <c r="S482" s="38"/>
      <c r="T482" s="38"/>
      <c r="U482" s="38"/>
      <c r="V482" s="38"/>
      <c r="W482" s="38"/>
      <c r="X482" s="40" t="s">
        <v>857</v>
      </c>
      <c r="Y482" s="38" t="s">
        <v>60</v>
      </c>
      <c r="Z482" s="38" t="s">
        <v>61</v>
      </c>
      <c r="AA482" s="38" t="s">
        <v>109</v>
      </c>
      <c r="AB482" s="38"/>
      <c r="AC482" s="6"/>
      <c r="AD482" s="6"/>
      <c r="AE482" s="6" t="s">
        <v>93</v>
      </c>
      <c r="AF482" s="38"/>
    </row>
    <row r="483" spans="1:32" ht="12.75" x14ac:dyDescent="0.2">
      <c r="A483" s="35">
        <v>45547.6087628819</v>
      </c>
      <c r="B483" s="36" t="s">
        <v>1142</v>
      </c>
      <c r="C483" s="36" t="s">
        <v>2412</v>
      </c>
      <c r="D483" s="36" t="s">
        <v>2413</v>
      </c>
      <c r="E483" s="38" t="s">
        <v>53</v>
      </c>
      <c r="F483" s="38">
        <v>48178093</v>
      </c>
      <c r="G483" s="37">
        <v>39324</v>
      </c>
      <c r="H483" s="38" t="s">
        <v>2414</v>
      </c>
      <c r="I483" s="38" t="s">
        <v>2415</v>
      </c>
      <c r="J483" s="38" t="s">
        <v>2416</v>
      </c>
      <c r="K483" s="38" t="s">
        <v>66</v>
      </c>
      <c r="L483" s="38" t="s">
        <v>56</v>
      </c>
      <c r="M483" s="38" t="s">
        <v>66</v>
      </c>
      <c r="N483" s="38" t="s">
        <v>38</v>
      </c>
      <c r="O483" s="6"/>
      <c r="P483" s="6">
        <v>3</v>
      </c>
      <c r="Q483" s="38" t="s">
        <v>2417</v>
      </c>
      <c r="R483" s="38"/>
      <c r="S483" s="38"/>
      <c r="T483" s="38"/>
      <c r="U483" s="38"/>
      <c r="V483" s="38"/>
      <c r="W483" s="38"/>
      <c r="X483" s="40" t="s">
        <v>2418</v>
      </c>
      <c r="Y483" s="38" t="s">
        <v>60</v>
      </c>
      <c r="Z483" s="38" t="s">
        <v>61</v>
      </c>
      <c r="AA483" s="38" t="s">
        <v>109</v>
      </c>
      <c r="AB483" s="38"/>
      <c r="AC483" s="6"/>
      <c r="AD483" s="6"/>
      <c r="AE483" s="6" t="s">
        <v>93</v>
      </c>
      <c r="AF483" s="38"/>
    </row>
    <row r="484" spans="1:32" ht="12.75" x14ac:dyDescent="0.2">
      <c r="A484" s="35">
        <v>45547.612218009199</v>
      </c>
      <c r="B484" s="36" t="s">
        <v>1142</v>
      </c>
      <c r="C484" s="36" t="s">
        <v>2419</v>
      </c>
      <c r="D484" s="36" t="s">
        <v>2420</v>
      </c>
      <c r="E484" s="38" t="s">
        <v>53</v>
      </c>
      <c r="F484" s="38">
        <v>52095733</v>
      </c>
      <c r="G484" s="37">
        <v>40936</v>
      </c>
      <c r="H484" s="38">
        <v>1167952429</v>
      </c>
      <c r="I484" s="38">
        <v>1167952429</v>
      </c>
      <c r="J484" s="38" t="s">
        <v>2421</v>
      </c>
      <c r="K484" s="38" t="s">
        <v>66</v>
      </c>
      <c r="L484" s="38" t="s">
        <v>89</v>
      </c>
      <c r="M484" s="38" t="s">
        <v>151</v>
      </c>
      <c r="N484" s="38" t="s">
        <v>35</v>
      </c>
      <c r="O484" s="6"/>
      <c r="P484" s="6">
        <v>3869</v>
      </c>
      <c r="Q484" s="38" t="s">
        <v>2422</v>
      </c>
      <c r="R484" s="38"/>
      <c r="S484" s="38"/>
      <c r="T484" s="38"/>
      <c r="U484" s="38"/>
      <c r="V484" s="38"/>
      <c r="W484" s="38"/>
      <c r="X484" s="40"/>
      <c r="Y484" s="38" t="s">
        <v>60</v>
      </c>
      <c r="Z484" s="38" t="s">
        <v>61</v>
      </c>
      <c r="AA484" s="38" t="s">
        <v>109</v>
      </c>
      <c r="AB484" s="38"/>
      <c r="AC484" s="6"/>
      <c r="AD484" s="6"/>
      <c r="AE484" s="6" t="s">
        <v>109</v>
      </c>
      <c r="AF484" s="38"/>
    </row>
    <row r="485" spans="1:32" ht="12.75" x14ac:dyDescent="0.2">
      <c r="A485" s="35">
        <v>45547.621195775399</v>
      </c>
      <c r="B485" s="36" t="s">
        <v>2423</v>
      </c>
      <c r="C485" s="36" t="s">
        <v>2424</v>
      </c>
      <c r="D485" s="36" t="s">
        <v>317</v>
      </c>
      <c r="E485" s="38" t="s">
        <v>53</v>
      </c>
      <c r="F485" s="38">
        <v>52092349</v>
      </c>
      <c r="G485" s="37">
        <v>40893</v>
      </c>
      <c r="H485" s="38" t="s">
        <v>2425</v>
      </c>
      <c r="I485" s="38" t="s">
        <v>2426</v>
      </c>
      <c r="J485" s="38" t="s">
        <v>2427</v>
      </c>
      <c r="K485" s="38" t="s">
        <v>55</v>
      </c>
      <c r="L485" s="38" t="s">
        <v>428</v>
      </c>
      <c r="M485" s="38"/>
      <c r="N485" s="38" t="s">
        <v>38</v>
      </c>
      <c r="O485" s="6"/>
      <c r="P485" s="6">
        <v>171409</v>
      </c>
      <c r="Q485" s="38"/>
      <c r="R485" s="38"/>
      <c r="S485" s="38"/>
      <c r="T485" s="38"/>
      <c r="U485" s="38"/>
      <c r="V485" s="38"/>
      <c r="W485" s="38"/>
      <c r="X485" s="40" t="s">
        <v>2428</v>
      </c>
      <c r="Y485" s="38" t="s">
        <v>77</v>
      </c>
      <c r="Z485" s="38" t="s">
        <v>61</v>
      </c>
      <c r="AA485" s="38" t="s">
        <v>109</v>
      </c>
      <c r="AB485" s="38"/>
      <c r="AC485" s="6"/>
      <c r="AD485" s="6"/>
      <c r="AE485" s="6" t="s">
        <v>93</v>
      </c>
      <c r="AF485" s="38"/>
    </row>
    <row r="486" spans="1:32" ht="12.75" x14ac:dyDescent="0.2">
      <c r="A486" s="35">
        <v>45547.634314131901</v>
      </c>
      <c r="B486" s="36" t="s">
        <v>2429</v>
      </c>
      <c r="C486" s="36" t="s">
        <v>2310</v>
      </c>
      <c r="D486" s="36" t="s">
        <v>1450</v>
      </c>
      <c r="E486" s="38" t="s">
        <v>53</v>
      </c>
      <c r="F486" s="38">
        <v>47701108</v>
      </c>
      <c r="G486" s="37">
        <v>39064</v>
      </c>
      <c r="H486" s="38" t="s">
        <v>2430</v>
      </c>
      <c r="I486" s="38" t="s">
        <v>2431</v>
      </c>
      <c r="J486" s="38" t="s">
        <v>2432</v>
      </c>
      <c r="K486" s="38" t="s">
        <v>55</v>
      </c>
      <c r="L486" s="38" t="s">
        <v>106</v>
      </c>
      <c r="M486" s="38"/>
      <c r="N486" s="38" t="s">
        <v>39</v>
      </c>
      <c r="O486" s="6"/>
      <c r="P486" s="6">
        <v>22</v>
      </c>
      <c r="Q486" s="38" t="s">
        <v>2433</v>
      </c>
      <c r="R486" s="38" t="s">
        <v>2434</v>
      </c>
      <c r="S486" s="38"/>
      <c r="T486" s="38"/>
      <c r="U486" s="38"/>
      <c r="V486" s="38"/>
      <c r="W486" s="38"/>
      <c r="X486" s="40" t="s">
        <v>256</v>
      </c>
      <c r="Y486" s="38" t="s">
        <v>77</v>
      </c>
      <c r="Z486" s="38" t="s">
        <v>61</v>
      </c>
      <c r="AA486" s="38" t="s">
        <v>109</v>
      </c>
      <c r="AB486" s="38"/>
      <c r="AC486" s="6"/>
      <c r="AD486" s="6"/>
      <c r="AE486" s="6" t="s">
        <v>993</v>
      </c>
      <c r="AF486" s="38"/>
    </row>
    <row r="487" spans="1:32" ht="12.75" x14ac:dyDescent="0.2">
      <c r="A487" s="35">
        <v>45547.638054340197</v>
      </c>
      <c r="B487" s="36" t="s">
        <v>411</v>
      </c>
      <c r="C487" s="36" t="s">
        <v>2435</v>
      </c>
      <c r="D487" s="36" t="s">
        <v>317</v>
      </c>
      <c r="E487" s="38" t="s">
        <v>53</v>
      </c>
      <c r="F487" s="38">
        <v>50681138</v>
      </c>
      <c r="G487" s="37">
        <v>40448</v>
      </c>
      <c r="H487" s="38">
        <v>1154004972</v>
      </c>
      <c r="I487" s="38">
        <v>1154004972</v>
      </c>
      <c r="J487" s="38" t="s">
        <v>2436</v>
      </c>
      <c r="K487" s="38" t="s">
        <v>55</v>
      </c>
      <c r="L487" s="38" t="s">
        <v>428</v>
      </c>
      <c r="M487" s="38"/>
      <c r="N487" s="38" t="s">
        <v>36</v>
      </c>
      <c r="O487" s="6"/>
      <c r="P487" s="6">
        <v>4148</v>
      </c>
      <c r="Q487" s="38"/>
      <c r="R487" s="38"/>
      <c r="S487" s="38"/>
      <c r="T487" s="38"/>
      <c r="U487" s="38"/>
      <c r="V487" s="38"/>
      <c r="W487" s="38"/>
      <c r="X487" s="40" t="s">
        <v>2437</v>
      </c>
      <c r="Y487" s="38" t="s">
        <v>60</v>
      </c>
      <c r="Z487" s="38" t="s">
        <v>61</v>
      </c>
      <c r="AA487" s="38" t="s">
        <v>109</v>
      </c>
      <c r="AB487" s="38"/>
      <c r="AC487" s="6"/>
      <c r="AD487" s="6"/>
      <c r="AE487" s="6" t="s">
        <v>93</v>
      </c>
      <c r="AF487" s="38"/>
    </row>
    <row r="488" spans="1:32" ht="12.75" x14ac:dyDescent="0.2">
      <c r="A488" s="35">
        <v>45547.693848819399</v>
      </c>
      <c r="B488" s="36" t="s">
        <v>2438</v>
      </c>
      <c r="C488" s="36" t="s">
        <v>2439</v>
      </c>
      <c r="D488" s="36" t="s">
        <v>317</v>
      </c>
      <c r="E488" s="38" t="s">
        <v>53</v>
      </c>
      <c r="F488" s="38">
        <v>10966376</v>
      </c>
      <c r="G488" s="37">
        <v>20033</v>
      </c>
      <c r="H488" s="38" t="s">
        <v>2440</v>
      </c>
      <c r="I488" s="38" t="s">
        <v>2441</v>
      </c>
      <c r="J488" s="38" t="s">
        <v>2442</v>
      </c>
      <c r="K488" s="38" t="s">
        <v>55</v>
      </c>
      <c r="L488" s="38" t="s">
        <v>56</v>
      </c>
      <c r="M488" s="38" t="s">
        <v>47</v>
      </c>
      <c r="N488" s="38" t="s">
        <v>2443</v>
      </c>
      <c r="O488" s="6"/>
      <c r="P488" s="6">
        <v>213395</v>
      </c>
      <c r="Q488" s="38"/>
      <c r="R488" s="38"/>
      <c r="S488" s="38"/>
      <c r="T488" s="38"/>
      <c r="U488" s="38"/>
      <c r="V488" s="38"/>
      <c r="W488" s="38"/>
      <c r="X488" s="40" t="s">
        <v>2444</v>
      </c>
      <c r="Y488" s="38" t="s">
        <v>60</v>
      </c>
      <c r="Z488" s="38" t="s">
        <v>61</v>
      </c>
      <c r="AA488" s="38" t="s">
        <v>78</v>
      </c>
      <c r="AB488" s="38">
        <v>45000</v>
      </c>
      <c r="AC488" s="6"/>
      <c r="AD488" s="6" t="s">
        <v>85</v>
      </c>
      <c r="AE488" s="6" t="s">
        <v>80</v>
      </c>
      <c r="AF488" s="38"/>
    </row>
    <row r="489" spans="1:32" ht="12.75" x14ac:dyDescent="0.2">
      <c r="A489" s="35">
        <v>45547.717125798597</v>
      </c>
      <c r="B489" s="36" t="s">
        <v>2445</v>
      </c>
      <c r="C489" s="36" t="s">
        <v>2446</v>
      </c>
      <c r="D489" s="36" t="s">
        <v>317</v>
      </c>
      <c r="E489" s="38" t="s">
        <v>53</v>
      </c>
      <c r="F489" s="38">
        <v>52769391</v>
      </c>
      <c r="G489" s="37">
        <v>41226</v>
      </c>
      <c r="H489" s="38">
        <v>1556689111</v>
      </c>
      <c r="I489" s="38">
        <v>1565701907</v>
      </c>
      <c r="J489" s="38" t="s">
        <v>2447</v>
      </c>
      <c r="K489" s="38" t="s">
        <v>55</v>
      </c>
      <c r="L489" s="38" t="s">
        <v>89</v>
      </c>
      <c r="M489" s="38" t="s">
        <v>151</v>
      </c>
      <c r="N489" s="38" t="s">
        <v>665</v>
      </c>
      <c r="O489" s="6"/>
      <c r="P489" s="6">
        <v>3731</v>
      </c>
      <c r="Q489" s="38" t="s">
        <v>2448</v>
      </c>
      <c r="R489" s="38" t="s">
        <v>2449</v>
      </c>
      <c r="S489" s="38"/>
      <c r="T489" s="38"/>
      <c r="U489" s="38"/>
      <c r="V489" s="38"/>
      <c r="W489" s="38"/>
      <c r="X489" s="40" t="s">
        <v>2450</v>
      </c>
      <c r="Y489" s="38" t="s">
        <v>60</v>
      </c>
      <c r="Z489" s="38" t="s">
        <v>61</v>
      </c>
      <c r="AA489" s="38" t="s">
        <v>109</v>
      </c>
      <c r="AB489" s="38"/>
      <c r="AC489" s="6"/>
      <c r="AD489" s="6"/>
      <c r="AE489" s="6"/>
      <c r="AF489" s="38"/>
    </row>
    <row r="490" spans="1:32" ht="12.75" x14ac:dyDescent="0.2">
      <c r="A490" s="35">
        <v>45547.733964432802</v>
      </c>
      <c r="B490" s="36" t="s">
        <v>437</v>
      </c>
      <c r="C490" s="36" t="s">
        <v>2451</v>
      </c>
      <c r="D490" s="36" t="s">
        <v>52</v>
      </c>
      <c r="E490" s="38" t="s">
        <v>53</v>
      </c>
      <c r="F490" s="38">
        <v>48112453</v>
      </c>
      <c r="G490" s="37">
        <v>39315</v>
      </c>
      <c r="H490" s="38">
        <v>1122498369</v>
      </c>
      <c r="I490" s="38">
        <v>1141887459</v>
      </c>
      <c r="J490" s="38" t="s">
        <v>2452</v>
      </c>
      <c r="K490" s="38" t="s">
        <v>55</v>
      </c>
      <c r="L490" s="38" t="s">
        <v>205</v>
      </c>
      <c r="M490" s="38"/>
      <c r="N490" s="38" t="s">
        <v>2453</v>
      </c>
      <c r="O490" s="6"/>
      <c r="P490" s="6">
        <v>201297</v>
      </c>
      <c r="Q490" s="38"/>
      <c r="R490" s="38"/>
      <c r="S490" s="38"/>
      <c r="T490" s="38"/>
      <c r="U490" s="38"/>
      <c r="V490" s="38"/>
      <c r="W490" s="38"/>
      <c r="X490" s="40"/>
      <c r="Y490" s="38" t="s">
        <v>77</v>
      </c>
      <c r="Z490" s="38" t="s">
        <v>61</v>
      </c>
      <c r="AA490" s="38" t="s">
        <v>109</v>
      </c>
      <c r="AB490" s="38"/>
      <c r="AC490" s="6"/>
      <c r="AD490" s="6"/>
      <c r="AE490" s="6"/>
      <c r="AF490" s="38"/>
    </row>
    <row r="491" spans="1:32" ht="12.75" x14ac:dyDescent="0.2">
      <c r="A491" s="38"/>
      <c r="B491" s="36"/>
      <c r="C491" s="36"/>
      <c r="D491" s="36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6"/>
      <c r="P491" s="6"/>
      <c r="Q491" s="38"/>
      <c r="R491" s="38"/>
      <c r="S491" s="38"/>
      <c r="T491" s="38"/>
      <c r="U491" s="38"/>
      <c r="V491" s="38"/>
      <c r="W491" s="38"/>
      <c r="X491" s="40"/>
      <c r="Y491" s="38"/>
      <c r="Z491" s="38"/>
      <c r="AA491" s="38"/>
      <c r="AB491" s="38"/>
      <c r="AC491" s="6"/>
      <c r="AD491" s="6"/>
      <c r="AE491" s="6"/>
      <c r="AF491" s="38"/>
    </row>
    <row r="492" spans="1:32" ht="12.75" x14ac:dyDescent="0.2">
      <c r="A492" s="38"/>
      <c r="B492" s="36"/>
      <c r="C492" s="36"/>
      <c r="D492" s="36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6"/>
      <c r="P492" s="6"/>
      <c r="Q492" s="38"/>
      <c r="R492" s="38"/>
      <c r="S492" s="38"/>
      <c r="T492" s="38"/>
      <c r="U492" s="38"/>
      <c r="V492" s="38"/>
      <c r="W492" s="38"/>
      <c r="X492" s="40"/>
      <c r="Y492" s="38"/>
      <c r="Z492" s="38"/>
      <c r="AA492" s="38"/>
      <c r="AB492" s="38"/>
      <c r="AC492" s="6"/>
      <c r="AD492" s="6"/>
      <c r="AE492" s="6"/>
      <c r="AF492" s="38"/>
    </row>
    <row r="493" spans="1:32" ht="12.75" x14ac:dyDescent="0.2">
      <c r="A493" s="38"/>
      <c r="B493" s="36"/>
      <c r="C493" s="36"/>
      <c r="D493" s="36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6"/>
      <c r="P493" s="6"/>
      <c r="Q493" s="38"/>
      <c r="R493" s="38"/>
      <c r="S493" s="38"/>
      <c r="T493" s="38"/>
      <c r="U493" s="38"/>
      <c r="V493" s="38"/>
      <c r="W493" s="38"/>
      <c r="X493" s="40"/>
      <c r="Y493" s="38"/>
      <c r="Z493" s="38"/>
      <c r="AA493" s="38"/>
      <c r="AB493" s="38"/>
      <c r="AC493" s="6"/>
      <c r="AD493" s="6"/>
      <c r="AE493" s="6"/>
      <c r="AF493" s="38"/>
    </row>
    <row r="494" spans="1:32" ht="12.75" x14ac:dyDescent="0.2">
      <c r="A494" s="38"/>
      <c r="B494" s="36"/>
      <c r="C494" s="36"/>
      <c r="D494" s="36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6"/>
      <c r="P494" s="6"/>
      <c r="Q494" s="38"/>
      <c r="R494" s="38"/>
      <c r="S494" s="38"/>
      <c r="T494" s="38"/>
      <c r="U494" s="38"/>
      <c r="V494" s="38"/>
      <c r="W494" s="38"/>
      <c r="X494" s="40"/>
      <c r="Y494" s="38"/>
      <c r="Z494" s="38"/>
      <c r="AA494" s="38"/>
      <c r="AB494" s="38"/>
      <c r="AC494" s="6"/>
      <c r="AD494" s="6"/>
      <c r="AE494" s="6"/>
      <c r="AF494" s="38"/>
    </row>
    <row r="495" spans="1:32" ht="12.75" x14ac:dyDescent="0.2">
      <c r="A495" s="38"/>
      <c r="B495" s="36"/>
      <c r="C495" s="36"/>
      <c r="D495" s="36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6"/>
      <c r="P495" s="6"/>
      <c r="Q495" s="38"/>
      <c r="R495" s="38"/>
      <c r="S495" s="38"/>
      <c r="T495" s="38"/>
      <c r="U495" s="38"/>
      <c r="V495" s="38"/>
      <c r="W495" s="38"/>
      <c r="X495" s="40"/>
      <c r="Y495" s="38"/>
      <c r="Z495" s="38"/>
      <c r="AA495" s="38"/>
      <c r="AB495" s="38"/>
      <c r="AC495" s="6"/>
      <c r="AD495" s="6"/>
      <c r="AE495" s="6"/>
      <c r="AF495" s="38"/>
    </row>
    <row r="496" spans="1:32" ht="12.75" x14ac:dyDescent="0.2">
      <c r="A496" s="38"/>
      <c r="B496" s="36"/>
      <c r="C496" s="36"/>
      <c r="D496" s="36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6"/>
      <c r="P496" s="6"/>
      <c r="Q496" s="38"/>
      <c r="R496" s="38"/>
      <c r="S496" s="38"/>
      <c r="T496" s="38"/>
      <c r="U496" s="38"/>
      <c r="V496" s="38"/>
      <c r="W496" s="38"/>
      <c r="X496" s="40"/>
      <c r="Y496" s="38"/>
      <c r="Z496" s="38"/>
      <c r="AA496" s="38"/>
      <c r="AB496" s="38"/>
      <c r="AC496" s="6"/>
      <c r="AD496" s="6"/>
      <c r="AE496" s="6"/>
      <c r="AF496" s="38"/>
    </row>
    <row r="497" spans="1:32" ht="12.75" x14ac:dyDescent="0.2">
      <c r="A497" s="38"/>
      <c r="B497" s="36"/>
      <c r="C497" s="36"/>
      <c r="D497" s="36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6"/>
      <c r="P497" s="6"/>
      <c r="Q497" s="38"/>
      <c r="R497" s="38"/>
      <c r="S497" s="38"/>
      <c r="T497" s="38"/>
      <c r="U497" s="38"/>
      <c r="V497" s="38"/>
      <c r="W497" s="38"/>
      <c r="X497" s="40"/>
      <c r="Y497" s="38"/>
      <c r="Z497" s="38"/>
      <c r="AA497" s="38"/>
      <c r="AB497" s="38"/>
      <c r="AC497" s="6"/>
      <c r="AD497" s="6"/>
      <c r="AE497" s="6"/>
      <c r="AF497" s="38"/>
    </row>
    <row r="498" spans="1:32" ht="12.75" x14ac:dyDescent="0.2">
      <c r="A498" s="38"/>
      <c r="B498" s="36"/>
      <c r="C498" s="36"/>
      <c r="D498" s="36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6"/>
      <c r="P498" s="6"/>
      <c r="Q498" s="38"/>
      <c r="R498" s="38"/>
      <c r="S498" s="38"/>
      <c r="T498" s="38"/>
      <c r="U498" s="38"/>
      <c r="V498" s="38"/>
      <c r="W498" s="38"/>
      <c r="X498" s="40"/>
      <c r="Y498" s="38"/>
      <c r="Z498" s="38"/>
      <c r="AA498" s="38"/>
      <c r="AB498" s="38"/>
      <c r="AC498" s="6"/>
      <c r="AD498" s="6"/>
      <c r="AE498" s="6"/>
      <c r="AF498" s="38"/>
    </row>
    <row r="499" spans="1:32" ht="12.75" x14ac:dyDescent="0.2">
      <c r="A499" s="38"/>
      <c r="B499" s="36"/>
      <c r="C499" s="36"/>
      <c r="D499" s="36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6"/>
      <c r="P499" s="6"/>
      <c r="Q499" s="38"/>
      <c r="R499" s="38"/>
      <c r="S499" s="38"/>
      <c r="T499" s="38"/>
      <c r="U499" s="38"/>
      <c r="V499" s="38"/>
      <c r="W499" s="38"/>
      <c r="X499" s="40"/>
      <c r="Y499" s="38"/>
      <c r="Z499" s="38"/>
      <c r="AA499" s="38"/>
      <c r="AB499" s="38"/>
      <c r="AC499" s="6"/>
      <c r="AD499" s="6"/>
      <c r="AE499" s="6"/>
      <c r="AF499" s="38"/>
    </row>
    <row r="500" spans="1:32" ht="12.75" x14ac:dyDescent="0.2">
      <c r="A500" s="38"/>
      <c r="B500" s="36"/>
      <c r="C500" s="36"/>
      <c r="D500" s="36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6"/>
      <c r="P500" s="6"/>
      <c r="Q500" s="38"/>
      <c r="R500" s="38"/>
      <c r="S500" s="38"/>
      <c r="T500" s="38"/>
      <c r="U500" s="38"/>
      <c r="V500" s="38"/>
      <c r="W500" s="38"/>
      <c r="X500" s="40"/>
      <c r="Y500" s="38"/>
      <c r="Z500" s="38"/>
      <c r="AA500" s="38"/>
      <c r="AB500" s="38"/>
      <c r="AC500" s="6"/>
      <c r="AD500" s="6"/>
      <c r="AE500" s="6"/>
      <c r="AF500" s="38"/>
    </row>
    <row r="501" spans="1:32" ht="12.75" x14ac:dyDescent="0.2">
      <c r="A501" s="38"/>
      <c r="B501" s="36"/>
      <c r="C501" s="36"/>
      <c r="D501" s="36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6"/>
      <c r="P501" s="6"/>
      <c r="Q501" s="38"/>
      <c r="R501" s="38"/>
      <c r="S501" s="38"/>
      <c r="T501" s="38"/>
      <c r="U501" s="38"/>
      <c r="V501" s="38"/>
      <c r="W501" s="38"/>
      <c r="X501" s="40"/>
      <c r="Y501" s="38"/>
      <c r="Z501" s="38"/>
      <c r="AA501" s="38"/>
      <c r="AB501" s="38"/>
      <c r="AC501" s="6"/>
      <c r="AD501" s="6"/>
      <c r="AE501" s="6"/>
      <c r="AF501" s="38"/>
    </row>
    <row r="502" spans="1:32" ht="12.75" x14ac:dyDescent="0.2">
      <c r="A502" s="38"/>
      <c r="B502" s="36"/>
      <c r="C502" s="36"/>
      <c r="D502" s="36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6"/>
      <c r="P502" s="6"/>
      <c r="Q502" s="38"/>
      <c r="R502" s="38"/>
      <c r="S502" s="38"/>
      <c r="T502" s="38"/>
      <c r="U502" s="38"/>
      <c r="V502" s="38"/>
      <c r="W502" s="38"/>
      <c r="X502" s="40"/>
      <c r="Y502" s="38"/>
      <c r="Z502" s="38"/>
      <c r="AA502" s="38"/>
      <c r="AB502" s="38"/>
      <c r="AC502" s="6"/>
      <c r="AD502" s="6"/>
      <c r="AE502" s="6"/>
      <c r="AF502" s="38"/>
    </row>
    <row r="503" spans="1:32" ht="12.75" x14ac:dyDescent="0.2">
      <c r="A503" s="38"/>
      <c r="B503" s="36"/>
      <c r="C503" s="36"/>
      <c r="D503" s="36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6"/>
      <c r="P503" s="6"/>
      <c r="Q503" s="38"/>
      <c r="R503" s="38"/>
      <c r="S503" s="38"/>
      <c r="T503" s="38"/>
      <c r="U503" s="38"/>
      <c r="V503" s="38"/>
      <c r="W503" s="38"/>
      <c r="X503" s="40"/>
      <c r="Y503" s="38"/>
      <c r="Z503" s="38"/>
      <c r="AA503" s="38"/>
      <c r="AB503" s="38"/>
      <c r="AC503" s="6"/>
      <c r="AD503" s="6"/>
      <c r="AE503" s="6"/>
      <c r="AF503" s="38"/>
    </row>
    <row r="504" spans="1:32" ht="12.75" x14ac:dyDescent="0.2">
      <c r="A504" s="38"/>
      <c r="B504" s="36"/>
      <c r="C504" s="36"/>
      <c r="D504" s="36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6"/>
      <c r="P504" s="6"/>
      <c r="Q504" s="38"/>
      <c r="R504" s="38"/>
      <c r="S504" s="38"/>
      <c r="T504" s="38"/>
      <c r="U504" s="38"/>
      <c r="V504" s="38"/>
      <c r="W504" s="38"/>
      <c r="X504" s="40"/>
      <c r="Y504" s="38"/>
      <c r="Z504" s="38"/>
      <c r="AA504" s="38"/>
      <c r="AB504" s="38"/>
      <c r="AC504" s="6"/>
      <c r="AD504" s="6"/>
      <c r="AE504" s="6"/>
      <c r="AF504" s="38"/>
    </row>
    <row r="505" spans="1:32" ht="12.75" x14ac:dyDescent="0.2">
      <c r="A505" s="38"/>
      <c r="B505" s="36"/>
      <c r="C505" s="36"/>
      <c r="D505" s="36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6"/>
      <c r="P505" s="6"/>
      <c r="Q505" s="38"/>
      <c r="R505" s="38"/>
      <c r="S505" s="38"/>
      <c r="T505" s="38"/>
      <c r="U505" s="38"/>
      <c r="V505" s="38"/>
      <c r="W505" s="38"/>
      <c r="X505" s="40"/>
      <c r="Y505" s="38"/>
      <c r="Z505" s="38"/>
      <c r="AA505" s="38"/>
      <c r="AB505" s="38"/>
      <c r="AC505" s="6"/>
      <c r="AD505" s="6"/>
      <c r="AE505" s="6"/>
      <c r="AF505" s="38"/>
    </row>
    <row r="506" spans="1:32" ht="12.75" x14ac:dyDescent="0.2">
      <c r="A506" s="38"/>
      <c r="B506" s="36"/>
      <c r="C506" s="36"/>
      <c r="D506" s="36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6"/>
      <c r="P506" s="6"/>
      <c r="Q506" s="38"/>
      <c r="R506" s="38"/>
      <c r="S506" s="38"/>
      <c r="T506" s="38"/>
      <c r="U506" s="38"/>
      <c r="V506" s="38"/>
      <c r="W506" s="38"/>
      <c r="X506" s="40"/>
      <c r="Y506" s="38"/>
      <c r="Z506" s="38"/>
      <c r="AA506" s="38"/>
      <c r="AB506" s="38"/>
      <c r="AC506" s="6"/>
      <c r="AD506" s="6"/>
      <c r="AE506" s="6"/>
      <c r="AF506" s="38"/>
    </row>
    <row r="507" spans="1:32" ht="12.75" x14ac:dyDescent="0.2">
      <c r="A507" s="38"/>
      <c r="B507" s="36"/>
      <c r="C507" s="36"/>
      <c r="D507" s="36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6"/>
      <c r="P507" s="6"/>
      <c r="Q507" s="38"/>
      <c r="R507" s="38"/>
      <c r="S507" s="38"/>
      <c r="T507" s="38"/>
      <c r="U507" s="38"/>
      <c r="V507" s="38"/>
      <c r="W507" s="38"/>
      <c r="X507" s="40"/>
      <c r="Y507" s="38"/>
      <c r="Z507" s="38"/>
      <c r="AA507" s="38"/>
      <c r="AB507" s="38"/>
      <c r="AC507" s="6"/>
      <c r="AD507" s="6"/>
      <c r="AE507" s="6"/>
      <c r="AF507" s="38"/>
    </row>
    <row r="508" spans="1:32" ht="12.75" x14ac:dyDescent="0.2">
      <c r="A508" s="38"/>
      <c r="B508" s="36"/>
      <c r="C508" s="36"/>
      <c r="D508" s="36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6"/>
      <c r="P508" s="6"/>
      <c r="Q508" s="38"/>
      <c r="R508" s="38"/>
      <c r="S508" s="38"/>
      <c r="T508" s="38"/>
      <c r="U508" s="38"/>
      <c r="V508" s="38"/>
      <c r="W508" s="38"/>
      <c r="X508" s="40"/>
      <c r="Y508" s="38"/>
      <c r="Z508" s="38"/>
      <c r="AA508" s="38"/>
      <c r="AB508" s="38"/>
      <c r="AC508" s="6"/>
      <c r="AD508" s="6"/>
      <c r="AE508" s="6"/>
      <c r="AF508" s="38"/>
    </row>
    <row r="509" spans="1:32" ht="12.75" x14ac:dyDescent="0.2">
      <c r="A509" s="38"/>
      <c r="B509" s="36"/>
      <c r="C509" s="36"/>
      <c r="D509" s="36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6"/>
      <c r="P509" s="6"/>
      <c r="Q509" s="38"/>
      <c r="R509" s="38"/>
      <c r="S509" s="38"/>
      <c r="T509" s="38"/>
      <c r="U509" s="38"/>
      <c r="V509" s="38"/>
      <c r="W509" s="38"/>
      <c r="X509" s="40"/>
      <c r="Y509" s="38"/>
      <c r="Z509" s="38"/>
      <c r="AA509" s="38"/>
      <c r="AB509" s="38"/>
      <c r="AC509" s="6"/>
      <c r="AD509" s="6"/>
      <c r="AE509" s="6"/>
      <c r="AF509" s="38"/>
    </row>
    <row r="510" spans="1:32" ht="12.75" x14ac:dyDescent="0.2">
      <c r="A510" s="38"/>
      <c r="B510" s="36"/>
      <c r="C510" s="36"/>
      <c r="D510" s="36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6"/>
      <c r="P510" s="6"/>
      <c r="Q510" s="38"/>
      <c r="R510" s="38"/>
      <c r="S510" s="38"/>
      <c r="T510" s="38"/>
      <c r="U510" s="38"/>
      <c r="V510" s="38"/>
      <c r="W510" s="38"/>
      <c r="X510" s="40"/>
      <c r="Y510" s="38"/>
      <c r="Z510" s="38"/>
      <c r="AA510" s="38"/>
      <c r="AB510" s="38"/>
      <c r="AC510" s="6"/>
      <c r="AD510" s="6"/>
      <c r="AE510" s="6"/>
      <c r="AF510" s="38"/>
    </row>
    <row r="511" spans="1:32" ht="12.75" x14ac:dyDescent="0.2">
      <c r="A511" s="38"/>
      <c r="B511" s="36"/>
      <c r="C511" s="36"/>
      <c r="D511" s="36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6"/>
      <c r="P511" s="6"/>
      <c r="Q511" s="38"/>
      <c r="R511" s="38"/>
      <c r="S511" s="38"/>
      <c r="T511" s="38"/>
      <c r="U511" s="38"/>
      <c r="V511" s="38"/>
      <c r="W511" s="38"/>
      <c r="X511" s="40"/>
      <c r="Y511" s="38"/>
      <c r="Z511" s="38"/>
      <c r="AA511" s="38"/>
      <c r="AB511" s="38"/>
      <c r="AC511" s="6"/>
      <c r="AD511" s="6"/>
      <c r="AE511" s="6"/>
      <c r="AF511" s="38"/>
    </row>
    <row r="512" spans="1:32" ht="12.75" x14ac:dyDescent="0.2">
      <c r="A512" s="38"/>
      <c r="B512" s="36"/>
      <c r="C512" s="36"/>
      <c r="D512" s="36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6"/>
      <c r="P512" s="6"/>
      <c r="Q512" s="38"/>
      <c r="R512" s="38"/>
      <c r="S512" s="38"/>
      <c r="T512" s="38"/>
      <c r="U512" s="38"/>
      <c r="V512" s="38"/>
      <c r="W512" s="38"/>
      <c r="X512" s="40"/>
      <c r="Y512" s="38"/>
      <c r="Z512" s="38"/>
      <c r="AA512" s="38"/>
      <c r="AB512" s="38"/>
      <c r="AC512" s="6"/>
      <c r="AD512" s="6"/>
      <c r="AE512" s="6"/>
      <c r="AF512" s="38"/>
    </row>
    <row r="513" spans="1:32" ht="12.75" x14ac:dyDescent="0.2">
      <c r="A513" s="38"/>
      <c r="B513" s="36"/>
      <c r="C513" s="36"/>
      <c r="D513" s="36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6"/>
      <c r="P513" s="6"/>
      <c r="Q513" s="38"/>
      <c r="R513" s="38"/>
      <c r="S513" s="38"/>
      <c r="T513" s="38"/>
      <c r="U513" s="38"/>
      <c r="V513" s="38"/>
      <c r="W513" s="38"/>
      <c r="X513" s="40"/>
      <c r="Y513" s="38"/>
      <c r="Z513" s="38"/>
      <c r="AA513" s="38"/>
      <c r="AB513" s="38"/>
      <c r="AC513" s="6"/>
      <c r="AD513" s="6"/>
      <c r="AE513" s="6"/>
      <c r="AF513" s="38"/>
    </row>
    <row r="514" spans="1:32" ht="12.75" x14ac:dyDescent="0.2">
      <c r="A514" s="38"/>
      <c r="B514" s="36"/>
      <c r="C514" s="36"/>
      <c r="D514" s="36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6"/>
      <c r="P514" s="6"/>
      <c r="Q514" s="38"/>
      <c r="R514" s="38"/>
      <c r="S514" s="38"/>
      <c r="T514" s="38"/>
      <c r="U514" s="38"/>
      <c r="V514" s="38"/>
      <c r="W514" s="38"/>
      <c r="X514" s="40"/>
      <c r="Y514" s="38"/>
      <c r="Z514" s="38"/>
      <c r="AA514" s="38"/>
      <c r="AB514" s="38"/>
      <c r="AC514" s="6"/>
      <c r="AD514" s="6"/>
      <c r="AE514" s="6"/>
      <c r="AF514" s="38"/>
    </row>
    <row r="515" spans="1:32" ht="12.75" x14ac:dyDescent="0.2">
      <c r="A515" s="38"/>
      <c r="B515" s="36"/>
      <c r="C515" s="36"/>
      <c r="D515" s="36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6"/>
      <c r="P515" s="6"/>
      <c r="Q515" s="38"/>
      <c r="R515" s="38"/>
      <c r="S515" s="38"/>
      <c r="T515" s="38"/>
      <c r="U515" s="38"/>
      <c r="V515" s="38"/>
      <c r="W515" s="38"/>
      <c r="X515" s="40"/>
      <c r="Y515" s="38"/>
      <c r="Z515" s="38"/>
      <c r="AA515" s="38"/>
      <c r="AB515" s="38"/>
      <c r="AC515" s="6"/>
      <c r="AD515" s="6"/>
      <c r="AE515" s="6"/>
      <c r="AF515" s="38"/>
    </row>
    <row r="516" spans="1:32" ht="12.75" x14ac:dyDescent="0.2">
      <c r="A516" s="38"/>
      <c r="B516" s="36"/>
      <c r="C516" s="36"/>
      <c r="D516" s="36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6"/>
      <c r="P516" s="6"/>
      <c r="Q516" s="38"/>
      <c r="R516" s="38"/>
      <c r="S516" s="38"/>
      <c r="T516" s="38"/>
      <c r="U516" s="38"/>
      <c r="V516" s="38"/>
      <c r="W516" s="38"/>
      <c r="X516" s="40"/>
      <c r="Y516" s="38"/>
      <c r="Z516" s="38"/>
      <c r="AA516" s="38"/>
      <c r="AB516" s="38"/>
      <c r="AC516" s="6"/>
      <c r="AD516" s="6"/>
      <c r="AE516" s="6"/>
      <c r="AF516" s="38"/>
    </row>
    <row r="517" spans="1:32" ht="12.75" x14ac:dyDescent="0.2">
      <c r="A517" s="38"/>
      <c r="B517" s="36"/>
      <c r="C517" s="36"/>
      <c r="D517" s="36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6"/>
      <c r="P517" s="6"/>
      <c r="Q517" s="38"/>
      <c r="R517" s="38"/>
      <c r="S517" s="38"/>
      <c r="T517" s="38"/>
      <c r="U517" s="38"/>
      <c r="V517" s="38"/>
      <c r="W517" s="38"/>
      <c r="X517" s="40"/>
      <c r="Y517" s="38"/>
      <c r="Z517" s="38"/>
      <c r="AA517" s="38"/>
      <c r="AB517" s="38"/>
      <c r="AC517" s="6"/>
      <c r="AD517" s="6"/>
      <c r="AE517" s="6"/>
      <c r="AF517" s="38"/>
    </row>
    <row r="518" spans="1:32" ht="12.75" x14ac:dyDescent="0.2">
      <c r="A518" s="38"/>
      <c r="B518" s="36"/>
      <c r="C518" s="36"/>
      <c r="D518" s="36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6"/>
      <c r="P518" s="6"/>
      <c r="Q518" s="38"/>
      <c r="R518" s="38"/>
      <c r="S518" s="38"/>
      <c r="T518" s="38"/>
      <c r="U518" s="38"/>
      <c r="V518" s="38"/>
      <c r="W518" s="38"/>
      <c r="X518" s="40"/>
      <c r="Y518" s="38"/>
      <c r="Z518" s="38"/>
      <c r="AA518" s="38"/>
      <c r="AB518" s="38"/>
      <c r="AC518" s="6"/>
      <c r="AD518" s="6"/>
      <c r="AE518" s="6"/>
      <c r="AF518" s="38"/>
    </row>
    <row r="519" spans="1:32" ht="12.75" x14ac:dyDescent="0.2">
      <c r="A519" s="38"/>
      <c r="B519" s="36"/>
      <c r="C519" s="36"/>
      <c r="D519" s="36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6"/>
      <c r="P519" s="6"/>
      <c r="Q519" s="38"/>
      <c r="R519" s="38"/>
      <c r="S519" s="38"/>
      <c r="T519" s="38"/>
      <c r="U519" s="38"/>
      <c r="V519" s="38"/>
      <c r="W519" s="38"/>
      <c r="X519" s="40"/>
      <c r="Y519" s="38"/>
      <c r="Z519" s="38"/>
      <c r="AA519" s="38"/>
      <c r="AB519" s="38"/>
      <c r="AC519" s="6"/>
      <c r="AD519" s="6"/>
      <c r="AE519" s="6"/>
      <c r="AF519" s="38"/>
    </row>
    <row r="520" spans="1:32" ht="12.75" x14ac:dyDescent="0.2">
      <c r="A520" s="38"/>
      <c r="B520" s="36"/>
      <c r="C520" s="36"/>
      <c r="D520" s="36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6"/>
      <c r="P520" s="6"/>
      <c r="Q520" s="38"/>
      <c r="R520" s="38"/>
      <c r="S520" s="38"/>
      <c r="T520" s="38"/>
      <c r="U520" s="38"/>
      <c r="V520" s="38"/>
      <c r="W520" s="38"/>
      <c r="X520" s="40"/>
      <c r="Y520" s="38"/>
      <c r="Z520" s="38"/>
      <c r="AA520" s="38"/>
      <c r="AB520" s="38"/>
      <c r="AC520" s="6"/>
      <c r="AD520" s="6"/>
      <c r="AE520" s="6"/>
      <c r="AF520" s="38"/>
    </row>
    <row r="521" spans="1:32" ht="12.75" x14ac:dyDescent="0.2">
      <c r="A521" s="38"/>
      <c r="B521" s="36"/>
      <c r="C521" s="36"/>
      <c r="D521" s="36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6"/>
      <c r="P521" s="6"/>
      <c r="Q521" s="38"/>
      <c r="R521" s="38"/>
      <c r="S521" s="38"/>
      <c r="T521" s="38"/>
      <c r="U521" s="38"/>
      <c r="V521" s="38"/>
      <c r="W521" s="38"/>
      <c r="X521" s="40"/>
      <c r="Y521" s="38"/>
      <c r="Z521" s="38"/>
      <c r="AA521" s="38"/>
      <c r="AB521" s="38"/>
      <c r="AC521" s="6"/>
      <c r="AD521" s="6"/>
      <c r="AE521" s="6"/>
      <c r="AF521" s="38"/>
    </row>
    <row r="522" spans="1:32" ht="12.75" x14ac:dyDescent="0.2">
      <c r="A522" s="38"/>
      <c r="B522" s="36"/>
      <c r="C522" s="36"/>
      <c r="D522" s="36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6"/>
      <c r="P522" s="6"/>
      <c r="Q522" s="38"/>
      <c r="R522" s="38"/>
      <c r="S522" s="38"/>
      <c r="T522" s="38"/>
      <c r="U522" s="38"/>
      <c r="V522" s="38"/>
      <c r="W522" s="38"/>
      <c r="X522" s="40"/>
      <c r="Y522" s="38"/>
      <c r="Z522" s="38"/>
      <c r="AA522" s="38"/>
      <c r="AB522" s="38"/>
      <c r="AC522" s="6"/>
      <c r="AD522" s="6"/>
      <c r="AE522" s="6"/>
      <c r="AF522" s="38"/>
    </row>
    <row r="523" spans="1:32" ht="12.75" x14ac:dyDescent="0.2">
      <c r="A523" s="38"/>
      <c r="B523" s="36"/>
      <c r="C523" s="36"/>
      <c r="D523" s="36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6"/>
      <c r="P523" s="6"/>
      <c r="Q523" s="38"/>
      <c r="R523" s="38"/>
      <c r="S523" s="38"/>
      <c r="T523" s="38"/>
      <c r="U523" s="38"/>
      <c r="V523" s="38"/>
      <c r="W523" s="38"/>
      <c r="X523" s="40"/>
      <c r="Y523" s="38"/>
      <c r="Z523" s="38"/>
      <c r="AA523" s="38"/>
      <c r="AB523" s="38"/>
      <c r="AC523" s="6"/>
      <c r="AD523" s="6"/>
      <c r="AE523" s="6"/>
      <c r="AF523" s="38"/>
    </row>
    <row r="524" spans="1:32" ht="12.75" x14ac:dyDescent="0.2">
      <c r="A524" s="38"/>
      <c r="B524" s="36"/>
      <c r="C524" s="36"/>
      <c r="D524" s="36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6"/>
      <c r="P524" s="6"/>
      <c r="Q524" s="38"/>
      <c r="R524" s="38"/>
      <c r="S524" s="38"/>
      <c r="T524" s="38"/>
      <c r="U524" s="38"/>
      <c r="V524" s="38"/>
      <c r="W524" s="38"/>
      <c r="X524" s="40"/>
      <c r="Y524" s="38"/>
      <c r="Z524" s="38"/>
      <c r="AA524" s="38"/>
      <c r="AB524" s="38"/>
      <c r="AC524" s="6"/>
      <c r="AD524" s="6"/>
      <c r="AE524" s="6"/>
      <c r="AF524" s="38"/>
    </row>
    <row r="525" spans="1:32" ht="12.75" x14ac:dyDescent="0.2">
      <c r="A525" s="38"/>
      <c r="B525" s="36"/>
      <c r="C525" s="36"/>
      <c r="D525" s="36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6"/>
      <c r="P525" s="6"/>
      <c r="Q525" s="38"/>
      <c r="R525" s="38"/>
      <c r="S525" s="38"/>
      <c r="T525" s="38"/>
      <c r="U525" s="38"/>
      <c r="V525" s="38"/>
      <c r="W525" s="38"/>
      <c r="X525" s="40"/>
      <c r="Y525" s="38"/>
      <c r="Z525" s="38"/>
      <c r="AA525" s="38"/>
      <c r="AB525" s="38"/>
      <c r="AC525" s="6"/>
      <c r="AD525" s="6"/>
      <c r="AE525" s="6"/>
      <c r="AF525" s="38"/>
    </row>
    <row r="526" spans="1:32" ht="12.75" x14ac:dyDescent="0.2">
      <c r="A526" s="38"/>
      <c r="B526" s="36"/>
      <c r="C526" s="36"/>
      <c r="D526" s="36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6"/>
      <c r="P526" s="6"/>
      <c r="Q526" s="38"/>
      <c r="R526" s="38"/>
      <c r="S526" s="38"/>
      <c r="T526" s="38"/>
      <c r="U526" s="38"/>
      <c r="V526" s="38"/>
      <c r="W526" s="38"/>
      <c r="X526" s="40"/>
      <c r="Y526" s="38"/>
      <c r="Z526" s="38"/>
      <c r="AA526" s="38"/>
      <c r="AB526" s="38"/>
      <c r="AC526" s="6"/>
      <c r="AD526" s="6"/>
      <c r="AE526" s="6"/>
      <c r="AF526" s="38"/>
    </row>
    <row r="527" spans="1:32" ht="12.75" x14ac:dyDescent="0.2">
      <c r="A527" s="38"/>
      <c r="B527" s="36"/>
      <c r="C527" s="36"/>
      <c r="D527" s="36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6"/>
      <c r="P527" s="6"/>
      <c r="Q527" s="38"/>
      <c r="R527" s="38"/>
      <c r="S527" s="38"/>
      <c r="T527" s="38"/>
      <c r="U527" s="38"/>
      <c r="V527" s="38"/>
      <c r="W527" s="38"/>
      <c r="X527" s="40"/>
      <c r="Y527" s="38"/>
      <c r="Z527" s="38"/>
      <c r="AA527" s="38"/>
      <c r="AB527" s="38"/>
      <c r="AC527" s="6"/>
      <c r="AD527" s="6"/>
      <c r="AE527" s="6"/>
      <c r="AF527" s="38"/>
    </row>
    <row r="528" spans="1:32" ht="12.75" x14ac:dyDescent="0.2">
      <c r="A528" s="38"/>
      <c r="B528" s="36"/>
      <c r="C528" s="36"/>
      <c r="D528" s="36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6"/>
      <c r="P528" s="6"/>
      <c r="Q528" s="38"/>
      <c r="R528" s="38"/>
      <c r="S528" s="38"/>
      <c r="T528" s="38"/>
      <c r="U528" s="38"/>
      <c r="V528" s="38"/>
      <c r="W528" s="38"/>
      <c r="X528" s="40"/>
      <c r="Y528" s="38"/>
      <c r="Z528" s="38"/>
      <c r="AA528" s="38"/>
      <c r="AB528" s="38"/>
      <c r="AC528" s="6"/>
      <c r="AD528" s="6"/>
      <c r="AE528" s="6"/>
      <c r="AF528" s="38"/>
    </row>
    <row r="529" spans="1:32" ht="12.75" x14ac:dyDescent="0.2">
      <c r="A529" s="38"/>
      <c r="B529" s="36"/>
      <c r="C529" s="36"/>
      <c r="D529" s="36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6"/>
      <c r="P529" s="6"/>
      <c r="Q529" s="38"/>
      <c r="R529" s="38"/>
      <c r="S529" s="38"/>
      <c r="T529" s="38"/>
      <c r="U529" s="38"/>
      <c r="V529" s="38"/>
      <c r="W529" s="38"/>
      <c r="X529" s="40"/>
      <c r="Y529" s="38"/>
      <c r="Z529" s="38"/>
      <c r="AA529" s="38"/>
      <c r="AB529" s="38"/>
      <c r="AC529" s="6"/>
      <c r="AD529" s="6"/>
      <c r="AE529" s="6"/>
      <c r="AF529" s="38"/>
    </row>
    <row r="530" spans="1:32" ht="12.75" x14ac:dyDescent="0.2">
      <c r="A530" s="38"/>
      <c r="B530" s="36"/>
      <c r="C530" s="36"/>
      <c r="D530" s="36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6"/>
      <c r="P530" s="6"/>
      <c r="Q530" s="38"/>
      <c r="R530" s="38"/>
      <c r="S530" s="38"/>
      <c r="T530" s="38"/>
      <c r="U530" s="38"/>
      <c r="V530" s="38"/>
      <c r="W530" s="38"/>
      <c r="X530" s="40"/>
      <c r="Y530" s="38"/>
      <c r="Z530" s="38"/>
      <c r="AA530" s="38"/>
      <c r="AB530" s="38"/>
      <c r="AC530" s="6"/>
      <c r="AD530" s="6"/>
      <c r="AE530" s="6"/>
      <c r="AF530" s="38"/>
    </row>
    <row r="531" spans="1:32" ht="12.75" x14ac:dyDescent="0.2">
      <c r="A531" s="38"/>
      <c r="B531" s="36"/>
      <c r="C531" s="36"/>
      <c r="D531" s="36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6"/>
      <c r="P531" s="6"/>
      <c r="Q531" s="38"/>
      <c r="R531" s="38"/>
      <c r="S531" s="38"/>
      <c r="T531" s="38"/>
      <c r="U531" s="38"/>
      <c r="V531" s="38"/>
      <c r="W531" s="38"/>
      <c r="X531" s="40"/>
      <c r="Y531" s="38"/>
      <c r="Z531" s="38"/>
      <c r="AA531" s="38"/>
      <c r="AB531" s="38"/>
      <c r="AC531" s="6"/>
      <c r="AD531" s="6"/>
      <c r="AE531" s="6"/>
      <c r="AF531" s="38"/>
    </row>
    <row r="532" spans="1:32" ht="12.75" x14ac:dyDescent="0.2">
      <c r="A532" s="38"/>
      <c r="B532" s="36"/>
      <c r="C532" s="36"/>
      <c r="D532" s="36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6"/>
      <c r="P532" s="6"/>
      <c r="Q532" s="38"/>
      <c r="R532" s="38"/>
      <c r="S532" s="38"/>
      <c r="T532" s="38"/>
      <c r="U532" s="38"/>
      <c r="V532" s="38"/>
      <c r="W532" s="38"/>
      <c r="X532" s="40"/>
      <c r="Y532" s="38"/>
      <c r="Z532" s="38"/>
      <c r="AA532" s="38"/>
      <c r="AB532" s="38"/>
      <c r="AC532" s="6"/>
      <c r="AD532" s="6"/>
      <c r="AE532" s="6"/>
      <c r="AF532" s="38"/>
    </row>
    <row r="533" spans="1:32" ht="12.75" x14ac:dyDescent="0.2">
      <c r="A533" s="38"/>
      <c r="B533" s="36"/>
      <c r="C533" s="36"/>
      <c r="D533" s="36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6"/>
      <c r="P533" s="6"/>
      <c r="Q533" s="38"/>
      <c r="R533" s="38"/>
      <c r="S533" s="38"/>
      <c r="T533" s="38"/>
      <c r="U533" s="38"/>
      <c r="V533" s="38"/>
      <c r="W533" s="38"/>
      <c r="X533" s="40"/>
      <c r="Y533" s="38"/>
      <c r="Z533" s="38"/>
      <c r="AA533" s="38"/>
      <c r="AB533" s="38"/>
      <c r="AC533" s="6"/>
      <c r="AD533" s="6"/>
      <c r="AE533" s="6"/>
      <c r="AF533" s="38"/>
    </row>
    <row r="534" spans="1:32" ht="12.75" x14ac:dyDescent="0.2">
      <c r="A534" s="38"/>
      <c r="B534" s="36"/>
      <c r="C534" s="36"/>
      <c r="D534" s="36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6"/>
      <c r="P534" s="6"/>
      <c r="Q534" s="38"/>
      <c r="R534" s="38"/>
      <c r="S534" s="38"/>
      <c r="T534" s="38"/>
      <c r="U534" s="38"/>
      <c r="V534" s="38"/>
      <c r="W534" s="38"/>
      <c r="X534" s="40"/>
      <c r="Y534" s="38"/>
      <c r="Z534" s="38"/>
      <c r="AA534" s="38"/>
      <c r="AB534" s="38"/>
      <c r="AC534" s="6"/>
      <c r="AD534" s="6"/>
      <c r="AE534" s="6"/>
      <c r="AF534" s="38"/>
    </row>
    <row r="535" spans="1:32" ht="12.75" x14ac:dyDescent="0.2">
      <c r="A535" s="38"/>
      <c r="B535" s="36"/>
      <c r="C535" s="36"/>
      <c r="D535" s="36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6"/>
      <c r="P535" s="6"/>
      <c r="Q535" s="38"/>
      <c r="R535" s="38"/>
      <c r="S535" s="38"/>
      <c r="T535" s="38"/>
      <c r="U535" s="38"/>
      <c r="V535" s="38"/>
      <c r="W535" s="38"/>
      <c r="X535" s="40"/>
      <c r="Y535" s="38"/>
      <c r="Z535" s="38"/>
      <c r="AA535" s="38"/>
      <c r="AB535" s="38"/>
      <c r="AC535" s="6"/>
      <c r="AD535" s="6"/>
      <c r="AE535" s="6"/>
      <c r="AF535" s="38"/>
    </row>
    <row r="536" spans="1:32" ht="12.75" x14ac:dyDescent="0.2">
      <c r="A536" s="38"/>
      <c r="B536" s="36"/>
      <c r="C536" s="36"/>
      <c r="D536" s="36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6"/>
      <c r="P536" s="6"/>
      <c r="Q536" s="38"/>
      <c r="R536" s="38"/>
      <c r="S536" s="38"/>
      <c r="T536" s="38"/>
      <c r="U536" s="38"/>
      <c r="V536" s="38"/>
      <c r="W536" s="38"/>
      <c r="X536" s="40"/>
      <c r="Y536" s="38"/>
      <c r="Z536" s="38"/>
      <c r="AA536" s="38"/>
      <c r="AB536" s="38"/>
      <c r="AC536" s="6"/>
      <c r="AD536" s="6"/>
      <c r="AE536" s="6"/>
      <c r="AF536" s="38"/>
    </row>
    <row r="537" spans="1:32" ht="12.75" x14ac:dyDescent="0.2">
      <c r="A537" s="38"/>
      <c r="B537" s="36"/>
      <c r="C537" s="36"/>
      <c r="D537" s="36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6"/>
      <c r="P537" s="6"/>
      <c r="Q537" s="38"/>
      <c r="R537" s="38"/>
      <c r="S537" s="38"/>
      <c r="T537" s="38"/>
      <c r="U537" s="38"/>
      <c r="V537" s="38"/>
      <c r="W537" s="38"/>
      <c r="X537" s="40"/>
      <c r="Y537" s="38"/>
      <c r="Z537" s="38"/>
      <c r="AA537" s="38"/>
      <c r="AB537" s="38"/>
      <c r="AC537" s="6"/>
      <c r="AD537" s="6"/>
      <c r="AE537" s="6"/>
      <c r="AF537" s="38"/>
    </row>
    <row r="538" spans="1:32" ht="12.75" x14ac:dyDescent="0.2">
      <c r="A538" s="38"/>
      <c r="B538" s="36"/>
      <c r="C538" s="36"/>
      <c r="D538" s="36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6"/>
      <c r="P538" s="6"/>
      <c r="Q538" s="38"/>
      <c r="R538" s="38"/>
      <c r="S538" s="38"/>
      <c r="T538" s="38"/>
      <c r="U538" s="38"/>
      <c r="V538" s="38"/>
      <c r="W538" s="38"/>
      <c r="X538" s="40"/>
      <c r="Y538" s="38"/>
      <c r="Z538" s="38"/>
      <c r="AA538" s="38"/>
      <c r="AB538" s="38"/>
      <c r="AC538" s="6"/>
      <c r="AD538" s="6"/>
      <c r="AE538" s="6"/>
      <c r="AF538" s="38"/>
    </row>
    <row r="539" spans="1:32" ht="12.75" x14ac:dyDescent="0.2">
      <c r="A539" s="38"/>
      <c r="B539" s="36"/>
      <c r="C539" s="36"/>
      <c r="D539" s="36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6"/>
      <c r="P539" s="6"/>
      <c r="Q539" s="38"/>
      <c r="R539" s="38"/>
      <c r="S539" s="38"/>
      <c r="T539" s="38"/>
      <c r="U539" s="38"/>
      <c r="V539" s="38"/>
      <c r="W539" s="38"/>
      <c r="X539" s="40"/>
      <c r="Y539" s="38"/>
      <c r="Z539" s="38"/>
      <c r="AA539" s="38"/>
      <c r="AB539" s="38"/>
      <c r="AC539" s="6"/>
      <c r="AD539" s="6"/>
      <c r="AE539" s="6"/>
      <c r="AF539" s="38"/>
    </row>
    <row r="540" spans="1:32" ht="12.75" x14ac:dyDescent="0.2">
      <c r="A540" s="38"/>
      <c r="B540" s="36"/>
      <c r="C540" s="36"/>
      <c r="D540" s="36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6"/>
      <c r="P540" s="6"/>
      <c r="Q540" s="38"/>
      <c r="R540" s="38"/>
      <c r="S540" s="38"/>
      <c r="T540" s="38"/>
      <c r="U540" s="38"/>
      <c r="V540" s="38"/>
      <c r="W540" s="38"/>
      <c r="X540" s="40"/>
      <c r="Y540" s="38"/>
      <c r="Z540" s="38"/>
      <c r="AA540" s="38"/>
      <c r="AB540" s="38"/>
      <c r="AC540" s="6"/>
      <c r="AD540" s="6"/>
      <c r="AE540" s="6"/>
      <c r="AF540" s="38"/>
    </row>
    <row r="541" spans="1:32" ht="12.75" x14ac:dyDescent="0.2">
      <c r="A541" s="38"/>
      <c r="B541" s="36"/>
      <c r="C541" s="36"/>
      <c r="D541" s="36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6"/>
      <c r="P541" s="6"/>
      <c r="Q541" s="38"/>
      <c r="R541" s="38"/>
      <c r="S541" s="38"/>
      <c r="T541" s="38"/>
      <c r="U541" s="38"/>
      <c r="V541" s="38"/>
      <c r="W541" s="38"/>
      <c r="X541" s="40"/>
      <c r="Y541" s="38"/>
      <c r="Z541" s="38"/>
      <c r="AA541" s="38"/>
      <c r="AB541" s="38"/>
      <c r="AC541" s="6"/>
      <c r="AD541" s="6"/>
      <c r="AE541" s="6"/>
      <c r="AF541" s="38"/>
    </row>
    <row r="542" spans="1:32" ht="12.75" x14ac:dyDescent="0.2">
      <c r="A542" s="38"/>
      <c r="B542" s="36"/>
      <c r="C542" s="36"/>
      <c r="D542" s="36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6"/>
      <c r="P542" s="6"/>
      <c r="Q542" s="38"/>
      <c r="R542" s="38"/>
      <c r="S542" s="38"/>
      <c r="T542" s="38"/>
      <c r="U542" s="38"/>
      <c r="V542" s="38"/>
      <c r="W542" s="38"/>
      <c r="X542" s="40"/>
      <c r="Y542" s="38"/>
      <c r="Z542" s="38"/>
      <c r="AA542" s="38"/>
      <c r="AB542" s="38"/>
      <c r="AC542" s="6"/>
      <c r="AD542" s="6"/>
      <c r="AE542" s="6"/>
      <c r="AF542" s="38"/>
    </row>
    <row r="543" spans="1:32" ht="12.75" x14ac:dyDescent="0.2">
      <c r="A543" s="38"/>
      <c r="B543" s="36"/>
      <c r="C543" s="36"/>
      <c r="D543" s="36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6"/>
      <c r="P543" s="6"/>
      <c r="Q543" s="38"/>
      <c r="R543" s="38"/>
      <c r="S543" s="38"/>
      <c r="T543" s="38"/>
      <c r="U543" s="38"/>
      <c r="V543" s="38"/>
      <c r="W543" s="38"/>
      <c r="X543" s="40"/>
      <c r="Y543" s="38"/>
      <c r="Z543" s="38"/>
      <c r="AA543" s="38"/>
      <c r="AB543" s="38"/>
      <c r="AC543" s="6"/>
      <c r="AD543" s="6"/>
      <c r="AE543" s="6"/>
      <c r="AF543" s="38"/>
    </row>
    <row r="544" spans="1:32" ht="12.75" x14ac:dyDescent="0.2">
      <c r="A544" s="38"/>
      <c r="B544" s="36"/>
      <c r="C544" s="36"/>
      <c r="D544" s="36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6"/>
      <c r="P544" s="6"/>
      <c r="Q544" s="38"/>
      <c r="R544" s="38"/>
      <c r="S544" s="38"/>
      <c r="T544" s="38"/>
      <c r="U544" s="38"/>
      <c r="V544" s="38"/>
      <c r="W544" s="38"/>
      <c r="X544" s="40"/>
      <c r="Y544" s="38"/>
      <c r="Z544" s="38"/>
      <c r="AA544" s="38"/>
      <c r="AB544" s="38"/>
      <c r="AC544" s="6"/>
      <c r="AD544" s="6"/>
      <c r="AE544" s="6"/>
      <c r="AF544" s="38"/>
    </row>
    <row r="545" spans="1:32" ht="12.75" x14ac:dyDescent="0.2">
      <c r="A545" s="38"/>
      <c r="B545" s="36"/>
      <c r="C545" s="36"/>
      <c r="D545" s="36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6"/>
      <c r="P545" s="6"/>
      <c r="Q545" s="38"/>
      <c r="R545" s="38"/>
      <c r="S545" s="38"/>
      <c r="T545" s="38"/>
      <c r="U545" s="38"/>
      <c r="V545" s="38"/>
      <c r="W545" s="38"/>
      <c r="X545" s="40"/>
      <c r="Y545" s="38"/>
      <c r="Z545" s="38"/>
      <c r="AA545" s="38"/>
      <c r="AB545" s="38"/>
      <c r="AC545" s="6"/>
      <c r="AD545" s="6"/>
      <c r="AE545" s="6"/>
      <c r="AF545" s="38"/>
    </row>
    <row r="546" spans="1:32" ht="12.75" x14ac:dyDescent="0.2">
      <c r="A546" s="38"/>
      <c r="B546" s="36"/>
      <c r="C546" s="36"/>
      <c r="D546" s="36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6"/>
      <c r="P546" s="6"/>
      <c r="Q546" s="38"/>
      <c r="R546" s="38"/>
      <c r="S546" s="38"/>
      <c r="T546" s="38"/>
      <c r="U546" s="38"/>
      <c r="V546" s="38"/>
      <c r="W546" s="38"/>
      <c r="X546" s="40"/>
      <c r="Y546" s="38"/>
      <c r="Z546" s="38"/>
      <c r="AA546" s="38"/>
      <c r="AB546" s="38"/>
      <c r="AC546" s="6"/>
      <c r="AD546" s="6"/>
      <c r="AE546" s="6"/>
      <c r="AF546" s="38"/>
    </row>
    <row r="547" spans="1:32" ht="12.75" x14ac:dyDescent="0.2">
      <c r="A547" s="38"/>
      <c r="B547" s="36"/>
      <c r="C547" s="36"/>
      <c r="D547" s="36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6"/>
      <c r="P547" s="6"/>
      <c r="Q547" s="38"/>
      <c r="R547" s="38"/>
      <c r="S547" s="38"/>
      <c r="T547" s="38"/>
      <c r="U547" s="38"/>
      <c r="V547" s="38"/>
      <c r="W547" s="38"/>
      <c r="X547" s="40"/>
      <c r="Y547" s="38"/>
      <c r="Z547" s="38"/>
      <c r="AA547" s="38"/>
      <c r="AB547" s="38"/>
      <c r="AC547" s="6"/>
      <c r="AD547" s="6"/>
      <c r="AE547" s="6"/>
      <c r="AF547" s="38"/>
    </row>
    <row r="548" spans="1:32" ht="12.75" x14ac:dyDescent="0.2">
      <c r="A548" s="38"/>
      <c r="B548" s="36"/>
      <c r="C548" s="36"/>
      <c r="D548" s="36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6"/>
      <c r="P548" s="6"/>
      <c r="Q548" s="38"/>
      <c r="R548" s="38"/>
      <c r="S548" s="38"/>
      <c r="T548" s="38"/>
      <c r="U548" s="38"/>
      <c r="V548" s="38"/>
      <c r="W548" s="38"/>
      <c r="X548" s="40"/>
      <c r="Y548" s="38"/>
      <c r="Z548" s="38"/>
      <c r="AA548" s="38"/>
      <c r="AB548" s="38"/>
      <c r="AC548" s="6"/>
      <c r="AD548" s="6"/>
      <c r="AE548" s="6"/>
      <c r="AF548" s="38"/>
    </row>
    <row r="549" spans="1:32" ht="12.75" x14ac:dyDescent="0.2">
      <c r="A549" s="38"/>
      <c r="B549" s="36"/>
      <c r="C549" s="36"/>
      <c r="D549" s="36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6"/>
      <c r="P549" s="6"/>
      <c r="Q549" s="38"/>
      <c r="R549" s="38"/>
      <c r="S549" s="38"/>
      <c r="T549" s="38"/>
      <c r="U549" s="38"/>
      <c r="V549" s="38"/>
      <c r="W549" s="38"/>
      <c r="X549" s="40"/>
      <c r="Y549" s="38"/>
      <c r="Z549" s="38"/>
      <c r="AA549" s="38"/>
      <c r="AB549" s="38"/>
      <c r="AC549" s="6"/>
      <c r="AD549" s="6"/>
      <c r="AE549" s="6"/>
      <c r="AF549" s="38"/>
    </row>
    <row r="550" spans="1:32" ht="12.75" x14ac:dyDescent="0.2">
      <c r="A550" s="38"/>
      <c r="B550" s="36"/>
      <c r="C550" s="36"/>
      <c r="D550" s="36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6"/>
      <c r="P550" s="6"/>
      <c r="Q550" s="38"/>
      <c r="R550" s="38"/>
      <c r="S550" s="38"/>
      <c r="T550" s="38"/>
      <c r="U550" s="38"/>
      <c r="V550" s="38"/>
      <c r="W550" s="38"/>
      <c r="X550" s="40"/>
      <c r="Y550" s="38"/>
      <c r="Z550" s="38"/>
      <c r="AA550" s="38"/>
      <c r="AB550" s="38"/>
      <c r="AC550" s="6"/>
      <c r="AD550" s="6"/>
      <c r="AE550" s="6"/>
      <c r="AF550" s="38"/>
    </row>
    <row r="551" spans="1:32" ht="12.75" x14ac:dyDescent="0.2">
      <c r="A551" s="38"/>
      <c r="B551" s="36"/>
      <c r="C551" s="36"/>
      <c r="D551" s="36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6"/>
      <c r="P551" s="6"/>
      <c r="Q551" s="38"/>
      <c r="R551" s="38"/>
      <c r="S551" s="38"/>
      <c r="T551" s="38"/>
      <c r="U551" s="38"/>
      <c r="V551" s="38"/>
      <c r="W551" s="38"/>
      <c r="X551" s="40"/>
      <c r="Y551" s="38"/>
      <c r="Z551" s="38"/>
      <c r="AA551" s="38"/>
      <c r="AB551" s="38"/>
      <c r="AC551" s="6"/>
      <c r="AD551" s="6"/>
      <c r="AE551" s="6"/>
      <c r="AF551" s="38"/>
    </row>
    <row r="552" spans="1:32" ht="12.75" x14ac:dyDescent="0.2">
      <c r="A552" s="38"/>
      <c r="B552" s="36"/>
      <c r="C552" s="36"/>
      <c r="D552" s="36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6"/>
      <c r="P552" s="6"/>
      <c r="Q552" s="38"/>
      <c r="R552" s="38"/>
      <c r="S552" s="38"/>
      <c r="T552" s="38"/>
      <c r="U552" s="38"/>
      <c r="V552" s="38"/>
      <c r="W552" s="38"/>
      <c r="X552" s="40"/>
      <c r="Y552" s="38"/>
      <c r="Z552" s="38"/>
      <c r="AA552" s="38"/>
      <c r="AB552" s="38"/>
      <c r="AC552" s="6"/>
      <c r="AD552" s="6"/>
      <c r="AE552" s="6"/>
      <c r="AF552" s="38"/>
    </row>
    <row r="553" spans="1:32" ht="12.75" x14ac:dyDescent="0.2">
      <c r="A553" s="38"/>
      <c r="B553" s="36"/>
      <c r="C553" s="36"/>
      <c r="D553" s="36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6"/>
      <c r="P553" s="6"/>
      <c r="Q553" s="38"/>
      <c r="R553" s="38"/>
      <c r="S553" s="38"/>
      <c r="T553" s="38"/>
      <c r="U553" s="38"/>
      <c r="V553" s="38"/>
      <c r="W553" s="38"/>
      <c r="X553" s="40"/>
      <c r="Y553" s="38"/>
      <c r="Z553" s="38"/>
      <c r="AA553" s="38"/>
      <c r="AB553" s="38"/>
      <c r="AC553" s="6"/>
      <c r="AD553" s="6"/>
      <c r="AE553" s="6"/>
      <c r="AF553" s="38"/>
    </row>
    <row r="554" spans="1:32" ht="12.75" x14ac:dyDescent="0.2">
      <c r="A554" s="38"/>
      <c r="B554" s="36"/>
      <c r="C554" s="36"/>
      <c r="D554" s="36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6"/>
      <c r="P554" s="6"/>
      <c r="Q554" s="38"/>
      <c r="R554" s="38"/>
      <c r="S554" s="38"/>
      <c r="T554" s="38"/>
      <c r="U554" s="38"/>
      <c r="V554" s="38"/>
      <c r="W554" s="38"/>
      <c r="X554" s="40"/>
      <c r="Y554" s="38"/>
      <c r="Z554" s="38"/>
      <c r="AA554" s="38"/>
      <c r="AB554" s="38"/>
      <c r="AC554" s="6"/>
      <c r="AD554" s="6"/>
      <c r="AE554" s="6"/>
      <c r="AF554" s="38"/>
    </row>
    <row r="555" spans="1:32" ht="12.75" x14ac:dyDescent="0.2">
      <c r="A555" s="38"/>
      <c r="B555" s="36"/>
      <c r="C555" s="36"/>
      <c r="D555" s="36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6"/>
      <c r="P555" s="6"/>
      <c r="Q555" s="38"/>
      <c r="R555" s="38"/>
      <c r="S555" s="38"/>
      <c r="T555" s="38"/>
      <c r="U555" s="38"/>
      <c r="V555" s="38"/>
      <c r="W555" s="38"/>
      <c r="X555" s="40"/>
      <c r="Y555" s="38"/>
      <c r="Z555" s="38"/>
      <c r="AA555" s="38"/>
      <c r="AB555" s="38"/>
      <c r="AC555" s="6"/>
      <c r="AD555" s="6"/>
      <c r="AE555" s="6"/>
      <c r="AF555" s="38"/>
    </row>
    <row r="556" spans="1:32" ht="12.75" x14ac:dyDescent="0.2">
      <c r="A556" s="38"/>
      <c r="B556" s="36"/>
      <c r="C556" s="36"/>
      <c r="D556" s="36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6"/>
      <c r="P556" s="6"/>
      <c r="Q556" s="38"/>
      <c r="R556" s="38"/>
      <c r="S556" s="38"/>
      <c r="T556" s="38"/>
      <c r="U556" s="38"/>
      <c r="V556" s="38"/>
      <c r="W556" s="38"/>
      <c r="X556" s="40"/>
      <c r="Y556" s="38"/>
      <c r="Z556" s="38"/>
      <c r="AA556" s="38"/>
      <c r="AB556" s="38"/>
      <c r="AC556" s="6"/>
      <c r="AD556" s="6"/>
      <c r="AE556" s="6"/>
      <c r="AF556" s="38"/>
    </row>
    <row r="557" spans="1:32" ht="12.75" x14ac:dyDescent="0.2">
      <c r="A557" s="38"/>
      <c r="B557" s="36"/>
      <c r="C557" s="36"/>
      <c r="D557" s="36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6"/>
      <c r="P557" s="6"/>
      <c r="Q557" s="38"/>
      <c r="R557" s="38"/>
      <c r="S557" s="38"/>
      <c r="T557" s="38"/>
      <c r="U557" s="38"/>
      <c r="V557" s="38"/>
      <c r="W557" s="38"/>
      <c r="X557" s="40"/>
      <c r="Y557" s="38"/>
      <c r="Z557" s="38"/>
      <c r="AA557" s="38"/>
      <c r="AB557" s="38"/>
      <c r="AC557" s="6"/>
      <c r="AD557" s="6"/>
      <c r="AE557" s="6"/>
      <c r="AF557" s="38"/>
    </row>
    <row r="558" spans="1:32" ht="12.75" x14ac:dyDescent="0.2">
      <c r="A558" s="38"/>
      <c r="B558" s="36"/>
      <c r="C558" s="36"/>
      <c r="D558" s="36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6"/>
      <c r="P558" s="6"/>
      <c r="Q558" s="38"/>
      <c r="R558" s="38"/>
      <c r="S558" s="38"/>
      <c r="T558" s="38"/>
      <c r="U558" s="38"/>
      <c r="V558" s="38"/>
      <c r="W558" s="38"/>
      <c r="X558" s="40"/>
      <c r="Y558" s="38"/>
      <c r="Z558" s="38"/>
      <c r="AA558" s="38"/>
      <c r="AB558" s="38"/>
      <c r="AC558" s="6"/>
      <c r="AD558" s="6"/>
      <c r="AE558" s="6"/>
      <c r="AF558" s="38"/>
    </row>
    <row r="559" spans="1:32" ht="12.75" x14ac:dyDescent="0.2">
      <c r="A559" s="38"/>
      <c r="B559" s="36"/>
      <c r="C559" s="36"/>
      <c r="D559" s="36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6"/>
      <c r="P559" s="6"/>
      <c r="Q559" s="38"/>
      <c r="R559" s="38"/>
      <c r="S559" s="38"/>
      <c r="T559" s="38"/>
      <c r="U559" s="38"/>
      <c r="V559" s="38"/>
      <c r="W559" s="38"/>
      <c r="X559" s="40"/>
      <c r="Y559" s="38"/>
      <c r="Z559" s="38"/>
      <c r="AA559" s="38"/>
      <c r="AB559" s="38"/>
      <c r="AC559" s="6"/>
      <c r="AD559" s="6"/>
      <c r="AE559" s="6"/>
      <c r="AF559" s="38"/>
    </row>
    <row r="560" spans="1:32" ht="12.75" x14ac:dyDescent="0.2">
      <c r="A560" s="38"/>
      <c r="B560" s="36"/>
      <c r="C560" s="36"/>
      <c r="D560" s="36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6"/>
      <c r="P560" s="6"/>
      <c r="Q560" s="38"/>
      <c r="R560" s="38"/>
      <c r="S560" s="38"/>
      <c r="T560" s="38"/>
      <c r="U560" s="38"/>
      <c r="V560" s="38"/>
      <c r="W560" s="38"/>
      <c r="X560" s="40"/>
      <c r="Y560" s="38"/>
      <c r="Z560" s="38"/>
      <c r="AA560" s="38"/>
      <c r="AB560" s="38"/>
      <c r="AC560" s="6"/>
      <c r="AD560" s="6"/>
      <c r="AE560" s="6"/>
      <c r="AF560" s="38"/>
    </row>
    <row r="561" spans="1:32" ht="12.75" x14ac:dyDescent="0.2">
      <c r="A561" s="38"/>
      <c r="B561" s="36"/>
      <c r="C561" s="36"/>
      <c r="D561" s="36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6"/>
      <c r="P561" s="6"/>
      <c r="Q561" s="38"/>
      <c r="R561" s="38"/>
      <c r="S561" s="38"/>
      <c r="T561" s="38"/>
      <c r="U561" s="38"/>
      <c r="V561" s="38"/>
      <c r="W561" s="38"/>
      <c r="X561" s="40"/>
      <c r="Y561" s="38"/>
      <c r="Z561" s="38"/>
      <c r="AA561" s="38"/>
      <c r="AB561" s="38"/>
      <c r="AC561" s="6"/>
      <c r="AD561" s="6"/>
      <c r="AE561" s="6"/>
      <c r="AF561" s="38"/>
    </row>
    <row r="562" spans="1:32" ht="12.75" x14ac:dyDescent="0.2">
      <c r="A562" s="38"/>
      <c r="B562" s="36"/>
      <c r="C562" s="36"/>
      <c r="D562" s="36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6"/>
      <c r="P562" s="6"/>
      <c r="Q562" s="38"/>
      <c r="R562" s="38"/>
      <c r="S562" s="38"/>
      <c r="T562" s="38"/>
      <c r="U562" s="38"/>
      <c r="V562" s="38"/>
      <c r="W562" s="38"/>
      <c r="X562" s="40"/>
      <c r="Y562" s="38"/>
      <c r="Z562" s="38"/>
      <c r="AA562" s="38"/>
      <c r="AB562" s="38"/>
      <c r="AC562" s="6"/>
      <c r="AD562" s="6"/>
      <c r="AE562" s="6"/>
      <c r="AF562" s="38"/>
    </row>
    <row r="563" spans="1:32" ht="12.75" x14ac:dyDescent="0.2">
      <c r="A563" s="38"/>
      <c r="B563" s="36"/>
      <c r="C563" s="36"/>
      <c r="D563" s="36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6"/>
      <c r="P563" s="6"/>
      <c r="Q563" s="38"/>
      <c r="R563" s="38"/>
      <c r="S563" s="38"/>
      <c r="T563" s="38"/>
      <c r="U563" s="38"/>
      <c r="V563" s="38"/>
      <c r="W563" s="38"/>
      <c r="X563" s="40"/>
      <c r="Y563" s="38"/>
      <c r="Z563" s="38"/>
      <c r="AA563" s="38"/>
      <c r="AB563" s="38"/>
      <c r="AC563" s="6"/>
      <c r="AD563" s="6"/>
      <c r="AE563" s="6"/>
      <c r="AF563" s="38"/>
    </row>
    <row r="564" spans="1:32" ht="12.75" x14ac:dyDescent="0.2">
      <c r="A564" s="38"/>
      <c r="B564" s="36"/>
      <c r="C564" s="36"/>
      <c r="D564" s="36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6"/>
      <c r="P564" s="6"/>
      <c r="Q564" s="38"/>
      <c r="R564" s="38"/>
      <c r="S564" s="38"/>
      <c r="T564" s="38"/>
      <c r="U564" s="38"/>
      <c r="V564" s="38"/>
      <c r="W564" s="38"/>
      <c r="X564" s="40"/>
      <c r="Y564" s="38"/>
      <c r="Z564" s="38"/>
      <c r="AA564" s="38"/>
      <c r="AB564" s="38"/>
      <c r="AC564" s="6"/>
      <c r="AD564" s="6"/>
      <c r="AE564" s="6"/>
      <c r="AF564" s="38"/>
    </row>
    <row r="565" spans="1:32" ht="12.75" x14ac:dyDescent="0.2">
      <c r="A565" s="38"/>
      <c r="B565" s="36"/>
      <c r="C565" s="36"/>
      <c r="D565" s="36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6"/>
      <c r="P565" s="6"/>
      <c r="Q565" s="38"/>
      <c r="R565" s="38"/>
      <c r="S565" s="38"/>
      <c r="T565" s="38"/>
      <c r="U565" s="38"/>
      <c r="V565" s="38"/>
      <c r="W565" s="38"/>
      <c r="X565" s="40"/>
      <c r="Y565" s="38"/>
      <c r="Z565" s="38"/>
      <c r="AA565" s="38"/>
      <c r="AB565" s="38"/>
      <c r="AC565" s="6"/>
      <c r="AD565" s="6"/>
      <c r="AE565" s="6"/>
      <c r="AF565" s="38"/>
    </row>
    <row r="566" spans="1:32" ht="12.75" x14ac:dyDescent="0.2">
      <c r="A566" s="38"/>
      <c r="B566" s="36"/>
      <c r="C566" s="36"/>
      <c r="D566" s="36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6"/>
      <c r="P566" s="6"/>
      <c r="Q566" s="38"/>
      <c r="R566" s="38"/>
      <c r="S566" s="38"/>
      <c r="T566" s="38"/>
      <c r="U566" s="38"/>
      <c r="V566" s="38"/>
      <c r="W566" s="38"/>
      <c r="X566" s="40"/>
      <c r="Y566" s="38"/>
      <c r="Z566" s="38"/>
      <c r="AA566" s="38"/>
      <c r="AB566" s="38"/>
      <c r="AC566" s="6"/>
      <c r="AD566" s="6"/>
      <c r="AE566" s="6"/>
      <c r="AF566" s="38"/>
    </row>
    <row r="567" spans="1:32" ht="12.75" x14ac:dyDescent="0.2">
      <c r="A567" s="38"/>
      <c r="B567" s="36"/>
      <c r="C567" s="36"/>
      <c r="D567" s="36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6"/>
      <c r="P567" s="6"/>
      <c r="Q567" s="38"/>
      <c r="R567" s="38"/>
      <c r="S567" s="38"/>
      <c r="T567" s="38"/>
      <c r="U567" s="38"/>
      <c r="V567" s="38"/>
      <c r="W567" s="38"/>
      <c r="X567" s="40"/>
      <c r="Y567" s="38"/>
      <c r="Z567" s="38"/>
      <c r="AA567" s="38"/>
      <c r="AB567" s="38"/>
      <c r="AC567" s="6"/>
      <c r="AD567" s="6"/>
      <c r="AE567" s="6"/>
      <c r="AF567" s="38"/>
    </row>
    <row r="568" spans="1:32" ht="12.75" x14ac:dyDescent="0.2">
      <c r="A568" s="38"/>
      <c r="B568" s="36"/>
      <c r="C568" s="36"/>
      <c r="D568" s="36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6"/>
      <c r="P568" s="6"/>
      <c r="Q568" s="38"/>
      <c r="R568" s="38"/>
      <c r="S568" s="38"/>
      <c r="T568" s="38"/>
      <c r="U568" s="38"/>
      <c r="V568" s="38"/>
      <c r="W568" s="38"/>
      <c r="X568" s="40"/>
      <c r="Y568" s="38"/>
      <c r="Z568" s="38"/>
      <c r="AA568" s="38"/>
      <c r="AB568" s="38"/>
      <c r="AC568" s="6"/>
      <c r="AD568" s="6"/>
      <c r="AE568" s="6"/>
      <c r="AF568" s="38"/>
    </row>
    <row r="569" spans="1:32" ht="12.75" x14ac:dyDescent="0.2">
      <c r="A569" s="38"/>
      <c r="B569" s="36"/>
      <c r="C569" s="36"/>
      <c r="D569" s="36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6"/>
      <c r="P569" s="6"/>
      <c r="Q569" s="38"/>
      <c r="R569" s="38"/>
      <c r="S569" s="38"/>
      <c r="T569" s="38"/>
      <c r="U569" s="38"/>
      <c r="V569" s="38"/>
      <c r="W569" s="38"/>
      <c r="X569" s="40"/>
      <c r="Y569" s="38"/>
      <c r="Z569" s="38"/>
      <c r="AA569" s="38"/>
      <c r="AB569" s="38"/>
      <c r="AC569" s="6"/>
      <c r="AD569" s="6"/>
      <c r="AE569" s="6"/>
      <c r="AF569" s="38"/>
    </row>
    <row r="570" spans="1:32" ht="12.75" x14ac:dyDescent="0.2">
      <c r="A570" s="38"/>
      <c r="B570" s="36"/>
      <c r="C570" s="36"/>
      <c r="D570" s="36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6"/>
      <c r="P570" s="6"/>
      <c r="Q570" s="38"/>
      <c r="R570" s="38"/>
      <c r="S570" s="38"/>
      <c r="T570" s="38"/>
      <c r="U570" s="38"/>
      <c r="V570" s="38"/>
      <c r="W570" s="38"/>
      <c r="X570" s="40"/>
      <c r="Y570" s="38"/>
      <c r="Z570" s="38"/>
      <c r="AA570" s="38"/>
      <c r="AB570" s="38"/>
      <c r="AC570" s="6"/>
      <c r="AD570" s="6"/>
      <c r="AE570" s="6"/>
      <c r="AF570" s="38"/>
    </row>
    <row r="571" spans="1:32" ht="12.75" x14ac:dyDescent="0.2">
      <c r="A571" s="38"/>
      <c r="B571" s="36"/>
      <c r="C571" s="36"/>
      <c r="D571" s="36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6"/>
      <c r="P571" s="6"/>
      <c r="Q571" s="38"/>
      <c r="R571" s="38"/>
      <c r="S571" s="38"/>
      <c r="T571" s="38"/>
      <c r="U571" s="38"/>
      <c r="V571" s="38"/>
      <c r="W571" s="38"/>
      <c r="X571" s="40"/>
      <c r="Y571" s="38"/>
      <c r="Z571" s="38"/>
      <c r="AA571" s="38"/>
      <c r="AB571" s="38"/>
      <c r="AC571" s="6"/>
      <c r="AD571" s="6"/>
      <c r="AE571" s="6"/>
      <c r="AF571" s="38"/>
    </row>
    <row r="572" spans="1:32" ht="12.75" x14ac:dyDescent="0.2">
      <c r="A572" s="38"/>
      <c r="B572" s="36"/>
      <c r="C572" s="36"/>
      <c r="D572" s="36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6"/>
      <c r="P572" s="6"/>
      <c r="Q572" s="38"/>
      <c r="R572" s="38"/>
      <c r="S572" s="38"/>
      <c r="T572" s="38"/>
      <c r="U572" s="38"/>
      <c r="V572" s="38"/>
      <c r="W572" s="38"/>
      <c r="X572" s="40"/>
      <c r="Y572" s="38"/>
      <c r="Z572" s="38"/>
      <c r="AA572" s="38"/>
      <c r="AB572" s="38"/>
      <c r="AC572" s="6"/>
      <c r="AD572" s="6"/>
      <c r="AE572" s="6"/>
      <c r="AF572" s="38"/>
    </row>
    <row r="573" spans="1:32" ht="12.75" x14ac:dyDescent="0.2">
      <c r="A573" s="38"/>
      <c r="B573" s="36"/>
      <c r="C573" s="36"/>
      <c r="D573" s="36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6"/>
      <c r="P573" s="6"/>
      <c r="Q573" s="38"/>
      <c r="R573" s="38"/>
      <c r="S573" s="38"/>
      <c r="T573" s="38"/>
      <c r="U573" s="38"/>
      <c r="V573" s="38"/>
      <c r="W573" s="38"/>
      <c r="X573" s="40"/>
      <c r="Y573" s="38"/>
      <c r="Z573" s="38"/>
      <c r="AA573" s="38"/>
      <c r="AB573" s="38"/>
      <c r="AC573" s="6"/>
      <c r="AD573" s="6"/>
      <c r="AE573" s="6"/>
      <c r="AF573" s="38"/>
    </row>
    <row r="574" spans="1:32" ht="12.75" x14ac:dyDescent="0.2">
      <c r="A574" s="38"/>
      <c r="B574" s="36"/>
      <c r="C574" s="36"/>
      <c r="D574" s="36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6"/>
      <c r="P574" s="6"/>
      <c r="Q574" s="38"/>
      <c r="R574" s="38"/>
      <c r="S574" s="38"/>
      <c r="T574" s="38"/>
      <c r="U574" s="38"/>
      <c r="V574" s="38"/>
      <c r="W574" s="38"/>
      <c r="X574" s="40"/>
      <c r="Y574" s="38"/>
      <c r="Z574" s="38"/>
      <c r="AA574" s="38"/>
      <c r="AB574" s="38"/>
      <c r="AC574" s="6"/>
      <c r="AD574" s="6"/>
      <c r="AE574" s="6"/>
      <c r="AF574" s="38"/>
    </row>
    <row r="575" spans="1:32" ht="12.75" x14ac:dyDescent="0.2">
      <c r="A575" s="38"/>
      <c r="B575" s="36"/>
      <c r="C575" s="36"/>
      <c r="D575" s="36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6"/>
      <c r="P575" s="6"/>
      <c r="Q575" s="38"/>
      <c r="R575" s="38"/>
      <c r="S575" s="38"/>
      <c r="T575" s="38"/>
      <c r="U575" s="38"/>
      <c r="V575" s="38"/>
      <c r="W575" s="38"/>
      <c r="X575" s="40"/>
      <c r="Y575" s="38"/>
      <c r="Z575" s="38"/>
      <c r="AA575" s="38"/>
      <c r="AB575" s="38"/>
      <c r="AC575" s="6"/>
      <c r="AD575" s="6"/>
      <c r="AE575" s="6"/>
      <c r="AF575" s="38"/>
    </row>
    <row r="576" spans="1:32" ht="12.75" x14ac:dyDescent="0.2">
      <c r="A576" s="38"/>
      <c r="B576" s="36"/>
      <c r="C576" s="36"/>
      <c r="D576" s="36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6"/>
      <c r="P576" s="6"/>
      <c r="Q576" s="38"/>
      <c r="R576" s="38"/>
      <c r="S576" s="38"/>
      <c r="T576" s="38"/>
      <c r="U576" s="38"/>
      <c r="V576" s="38"/>
      <c r="W576" s="38"/>
      <c r="X576" s="40"/>
      <c r="Y576" s="38"/>
      <c r="Z576" s="38"/>
      <c r="AA576" s="38"/>
      <c r="AB576" s="38"/>
      <c r="AC576" s="6"/>
      <c r="AD576" s="6"/>
      <c r="AE576" s="6"/>
      <c r="AF576" s="38"/>
    </row>
    <row r="577" spans="1:32" ht="12.75" x14ac:dyDescent="0.2">
      <c r="A577" s="38"/>
      <c r="B577" s="36"/>
      <c r="C577" s="36"/>
      <c r="D577" s="36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6"/>
      <c r="P577" s="6"/>
      <c r="Q577" s="38"/>
      <c r="R577" s="38"/>
      <c r="S577" s="38"/>
      <c r="T577" s="38"/>
      <c r="U577" s="38"/>
      <c r="V577" s="38"/>
      <c r="W577" s="38"/>
      <c r="X577" s="40"/>
      <c r="Y577" s="38"/>
      <c r="Z577" s="38"/>
      <c r="AA577" s="38"/>
      <c r="AB577" s="38"/>
      <c r="AC577" s="6"/>
      <c r="AD577" s="6"/>
      <c r="AE577" s="6"/>
      <c r="AF577" s="38"/>
    </row>
    <row r="578" spans="1:32" ht="12.75" x14ac:dyDescent="0.2">
      <c r="A578" s="38"/>
      <c r="B578" s="36"/>
      <c r="C578" s="36"/>
      <c r="D578" s="36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6"/>
      <c r="P578" s="6"/>
      <c r="Q578" s="38"/>
      <c r="R578" s="38"/>
      <c r="S578" s="38"/>
      <c r="T578" s="38"/>
      <c r="U578" s="38"/>
      <c r="V578" s="38"/>
      <c r="W578" s="38"/>
      <c r="X578" s="40"/>
      <c r="Y578" s="38"/>
      <c r="Z578" s="38"/>
      <c r="AA578" s="38"/>
      <c r="AB578" s="38"/>
      <c r="AC578" s="6"/>
      <c r="AD578" s="6"/>
      <c r="AE578" s="6"/>
      <c r="AF578" s="38"/>
    </row>
    <row r="579" spans="1:32" ht="12.75" x14ac:dyDescent="0.2">
      <c r="A579" s="38"/>
      <c r="B579" s="36"/>
      <c r="C579" s="36"/>
      <c r="D579" s="36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6"/>
      <c r="P579" s="6"/>
      <c r="Q579" s="38"/>
      <c r="R579" s="38"/>
      <c r="S579" s="38"/>
      <c r="T579" s="38"/>
      <c r="U579" s="38"/>
      <c r="V579" s="38"/>
      <c r="W579" s="38"/>
      <c r="X579" s="40"/>
      <c r="Y579" s="38"/>
      <c r="Z579" s="38"/>
      <c r="AA579" s="38"/>
      <c r="AB579" s="38"/>
      <c r="AC579" s="6"/>
      <c r="AD579" s="6"/>
      <c r="AE579" s="6"/>
      <c r="AF579" s="38"/>
    </row>
    <row r="580" spans="1:32" ht="12.75" x14ac:dyDescent="0.2">
      <c r="A580" s="38"/>
      <c r="B580" s="36"/>
      <c r="C580" s="36"/>
      <c r="D580" s="36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6"/>
      <c r="P580" s="6"/>
      <c r="Q580" s="38"/>
      <c r="R580" s="38"/>
      <c r="S580" s="38"/>
      <c r="T580" s="38"/>
      <c r="U580" s="38"/>
      <c r="V580" s="38"/>
      <c r="W580" s="38"/>
      <c r="X580" s="40"/>
      <c r="Y580" s="38"/>
      <c r="Z580" s="38"/>
      <c r="AA580" s="38"/>
      <c r="AB580" s="38"/>
      <c r="AC580" s="6"/>
      <c r="AD580" s="6"/>
      <c r="AE580" s="6"/>
      <c r="AF580" s="38"/>
    </row>
    <row r="581" spans="1:32" ht="12.75" x14ac:dyDescent="0.2">
      <c r="A581" s="38"/>
      <c r="B581" s="36"/>
      <c r="C581" s="36"/>
      <c r="D581" s="36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6"/>
      <c r="P581" s="6"/>
      <c r="Q581" s="38"/>
      <c r="R581" s="38"/>
      <c r="S581" s="38"/>
      <c r="T581" s="38"/>
      <c r="U581" s="38"/>
      <c r="V581" s="38"/>
      <c r="W581" s="38"/>
      <c r="X581" s="40"/>
      <c r="Y581" s="38"/>
      <c r="Z581" s="38"/>
      <c r="AA581" s="38"/>
      <c r="AB581" s="38"/>
      <c r="AC581" s="6"/>
      <c r="AD581" s="6"/>
      <c r="AE581" s="6"/>
      <c r="AF581" s="38"/>
    </row>
    <row r="582" spans="1:32" ht="12.75" x14ac:dyDescent="0.2">
      <c r="A582" s="38"/>
      <c r="B582" s="36"/>
      <c r="C582" s="36"/>
      <c r="D582" s="36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6"/>
      <c r="P582" s="6"/>
      <c r="Q582" s="38"/>
      <c r="R582" s="38"/>
      <c r="S582" s="38"/>
      <c r="T582" s="38"/>
      <c r="U582" s="38"/>
      <c r="V582" s="38"/>
      <c r="W582" s="38"/>
      <c r="X582" s="40"/>
      <c r="Y582" s="38"/>
      <c r="Z582" s="38"/>
      <c r="AA582" s="38"/>
      <c r="AB582" s="38"/>
      <c r="AC582" s="6"/>
      <c r="AD582" s="6"/>
      <c r="AE582" s="6"/>
      <c r="AF582" s="38"/>
    </row>
    <row r="583" spans="1:32" ht="12.75" x14ac:dyDescent="0.2">
      <c r="A583" s="38"/>
      <c r="B583" s="36"/>
      <c r="C583" s="36"/>
      <c r="D583" s="36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6"/>
      <c r="P583" s="6"/>
      <c r="Q583" s="38"/>
      <c r="R583" s="38"/>
      <c r="S583" s="38"/>
      <c r="T583" s="38"/>
      <c r="U583" s="38"/>
      <c r="V583" s="38"/>
      <c r="W583" s="38"/>
      <c r="X583" s="40"/>
      <c r="Y583" s="38"/>
      <c r="Z583" s="38"/>
      <c r="AA583" s="38"/>
      <c r="AB583" s="38"/>
      <c r="AC583" s="6"/>
      <c r="AD583" s="6"/>
      <c r="AE583" s="6"/>
      <c r="AF583" s="38"/>
    </row>
    <row r="584" spans="1:32" ht="12.75" x14ac:dyDescent="0.2">
      <c r="A584" s="38"/>
      <c r="B584" s="36"/>
      <c r="C584" s="36"/>
      <c r="D584" s="36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6"/>
      <c r="P584" s="6"/>
      <c r="Q584" s="38"/>
      <c r="R584" s="38"/>
      <c r="S584" s="38"/>
      <c r="T584" s="38"/>
      <c r="U584" s="38"/>
      <c r="V584" s="38"/>
      <c r="W584" s="38"/>
      <c r="X584" s="40"/>
      <c r="Y584" s="38"/>
      <c r="Z584" s="38"/>
      <c r="AA584" s="38"/>
      <c r="AB584" s="38"/>
      <c r="AC584" s="6"/>
      <c r="AD584" s="6"/>
      <c r="AE584" s="6"/>
      <c r="AF584" s="38"/>
    </row>
    <row r="585" spans="1:32" ht="12.75" x14ac:dyDescent="0.2">
      <c r="A585" s="38"/>
      <c r="B585" s="36"/>
      <c r="C585" s="36"/>
      <c r="D585" s="36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6"/>
      <c r="P585" s="6"/>
      <c r="Q585" s="38"/>
      <c r="R585" s="38"/>
      <c r="S585" s="38"/>
      <c r="T585" s="38"/>
      <c r="U585" s="38"/>
      <c r="V585" s="38"/>
      <c r="W585" s="38"/>
      <c r="X585" s="40"/>
      <c r="Y585" s="38"/>
      <c r="Z585" s="38"/>
      <c r="AA585" s="38"/>
      <c r="AB585" s="38"/>
      <c r="AC585" s="6"/>
      <c r="AD585" s="6"/>
      <c r="AE585" s="6"/>
      <c r="AF585" s="38"/>
    </row>
    <row r="586" spans="1:32" ht="12.75" x14ac:dyDescent="0.2">
      <c r="A586" s="38"/>
      <c r="B586" s="36"/>
      <c r="C586" s="36"/>
      <c r="D586" s="36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6"/>
      <c r="P586" s="6"/>
      <c r="Q586" s="38"/>
      <c r="R586" s="38"/>
      <c r="S586" s="38"/>
      <c r="T586" s="38"/>
      <c r="U586" s="38"/>
      <c r="V586" s="38"/>
      <c r="W586" s="38"/>
      <c r="X586" s="40"/>
      <c r="Y586" s="38"/>
      <c r="Z586" s="38"/>
      <c r="AA586" s="38"/>
      <c r="AB586" s="38"/>
      <c r="AC586" s="6"/>
      <c r="AD586" s="6"/>
      <c r="AE586" s="6"/>
      <c r="AF586" s="38"/>
    </row>
    <row r="587" spans="1:32" ht="12.75" x14ac:dyDescent="0.2">
      <c r="A587" s="38"/>
      <c r="B587" s="36"/>
      <c r="C587" s="36"/>
      <c r="D587" s="36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6"/>
      <c r="P587" s="6"/>
      <c r="Q587" s="38"/>
      <c r="R587" s="38"/>
      <c r="S587" s="38"/>
      <c r="T587" s="38"/>
      <c r="U587" s="38"/>
      <c r="V587" s="38"/>
      <c r="W587" s="38"/>
      <c r="X587" s="40"/>
      <c r="Y587" s="38"/>
      <c r="Z587" s="38"/>
      <c r="AA587" s="38"/>
      <c r="AB587" s="38"/>
      <c r="AC587" s="6"/>
      <c r="AD587" s="6"/>
      <c r="AE587" s="6"/>
      <c r="AF587" s="38"/>
    </row>
    <row r="588" spans="1:32" ht="12.75" x14ac:dyDescent="0.2">
      <c r="A588" s="38"/>
      <c r="B588" s="36"/>
      <c r="C588" s="36"/>
      <c r="D588" s="36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6"/>
      <c r="P588" s="6"/>
      <c r="Q588" s="38"/>
      <c r="R588" s="38"/>
      <c r="S588" s="38"/>
      <c r="T588" s="38"/>
      <c r="U588" s="38"/>
      <c r="V588" s="38"/>
      <c r="W588" s="38"/>
      <c r="X588" s="40"/>
      <c r="Y588" s="38"/>
      <c r="Z588" s="38"/>
      <c r="AA588" s="38"/>
      <c r="AB588" s="38"/>
      <c r="AC588" s="6"/>
      <c r="AD588" s="6"/>
      <c r="AE588" s="6"/>
      <c r="AF588" s="38"/>
    </row>
    <row r="589" spans="1:32" ht="12.75" x14ac:dyDescent="0.2">
      <c r="A589" s="38"/>
      <c r="B589" s="36"/>
      <c r="C589" s="36"/>
      <c r="D589" s="36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6"/>
      <c r="P589" s="6"/>
      <c r="Q589" s="38"/>
      <c r="R589" s="38"/>
      <c r="S589" s="38"/>
      <c r="T589" s="38"/>
      <c r="U589" s="38"/>
      <c r="V589" s="38"/>
      <c r="W589" s="38"/>
      <c r="X589" s="40"/>
      <c r="Y589" s="38"/>
      <c r="Z589" s="38"/>
      <c r="AA589" s="38"/>
      <c r="AB589" s="38"/>
      <c r="AC589" s="6"/>
      <c r="AD589" s="6"/>
      <c r="AE589" s="6"/>
      <c r="AF589" s="38"/>
    </row>
    <row r="590" spans="1:32" ht="12.75" x14ac:dyDescent="0.2">
      <c r="A590" s="38"/>
      <c r="B590" s="36"/>
      <c r="C590" s="36"/>
      <c r="D590" s="36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6"/>
      <c r="P590" s="6"/>
      <c r="Q590" s="38"/>
      <c r="R590" s="38"/>
      <c r="S590" s="38"/>
      <c r="T590" s="38"/>
      <c r="U590" s="38"/>
      <c r="V590" s="38"/>
      <c r="W590" s="38"/>
      <c r="X590" s="40"/>
      <c r="Y590" s="38"/>
      <c r="Z590" s="38"/>
      <c r="AA590" s="38"/>
      <c r="AB590" s="38"/>
      <c r="AC590" s="6"/>
      <c r="AD590" s="6"/>
      <c r="AE590" s="6"/>
      <c r="AF590" s="38"/>
    </row>
    <row r="591" spans="1:32" ht="12.75" x14ac:dyDescent="0.2">
      <c r="B591" s="36"/>
      <c r="C591" s="36"/>
      <c r="D591" s="36"/>
      <c r="O591" s="6"/>
      <c r="P591" s="6"/>
      <c r="X591" s="40"/>
      <c r="AC591" s="6"/>
      <c r="AD591" s="6"/>
      <c r="AE591" s="6"/>
    </row>
    <row r="592" spans="1:32" ht="12.75" x14ac:dyDescent="0.2">
      <c r="B592" s="36"/>
      <c r="C592" s="36"/>
      <c r="D592" s="36"/>
      <c r="O592" s="6"/>
      <c r="P592" s="6"/>
      <c r="X592" s="40"/>
      <c r="AC592" s="6"/>
      <c r="AD592" s="6"/>
      <c r="AE592" s="6"/>
    </row>
    <row r="593" spans="2:31" ht="12.75" x14ac:dyDescent="0.2">
      <c r="B593" s="36"/>
      <c r="C593" s="36"/>
      <c r="D593" s="36"/>
      <c r="O593" s="6"/>
      <c r="P593" s="6"/>
      <c r="X593" s="40"/>
      <c r="AC593" s="6"/>
      <c r="AD593" s="6"/>
      <c r="AE593" s="6"/>
    </row>
    <row r="594" spans="2:31" ht="12.75" x14ac:dyDescent="0.2">
      <c r="B594" s="36"/>
      <c r="C594" s="36"/>
      <c r="D594" s="36"/>
      <c r="O594" s="6"/>
      <c r="P594" s="6"/>
      <c r="X594" s="40"/>
      <c r="AC594" s="6"/>
      <c r="AD594" s="6"/>
      <c r="AE594" s="6"/>
    </row>
    <row r="595" spans="2:31" ht="12.75" x14ac:dyDescent="0.2">
      <c r="B595" s="36"/>
      <c r="C595" s="36"/>
      <c r="D595" s="36"/>
      <c r="O595" s="6"/>
      <c r="P595" s="6"/>
      <c r="X595" s="40"/>
      <c r="AC595" s="6"/>
      <c r="AD595" s="6"/>
      <c r="AE595" s="6"/>
    </row>
    <row r="596" spans="2:31" ht="12.75" x14ac:dyDescent="0.2">
      <c r="B596" s="36"/>
      <c r="C596" s="36"/>
      <c r="D596" s="36"/>
      <c r="O596" s="6"/>
      <c r="P596" s="6"/>
      <c r="X596" s="40"/>
      <c r="AC596" s="6"/>
      <c r="AD596" s="6"/>
      <c r="AE596" s="6"/>
    </row>
    <row r="597" spans="2:31" ht="12.75" x14ac:dyDescent="0.2">
      <c r="B597" s="36"/>
      <c r="C597" s="36"/>
      <c r="D597" s="36"/>
      <c r="O597" s="6"/>
      <c r="P597" s="6"/>
      <c r="X597" s="40"/>
      <c r="AC597" s="6"/>
      <c r="AD597" s="6"/>
      <c r="AE597" s="6"/>
    </row>
    <row r="598" spans="2:31" ht="12.75" x14ac:dyDescent="0.2">
      <c r="B598" s="36"/>
      <c r="C598" s="36"/>
      <c r="D598" s="36"/>
      <c r="O598" s="6"/>
      <c r="P598" s="6"/>
      <c r="X598" s="40"/>
      <c r="AC598" s="6"/>
      <c r="AD598" s="6"/>
      <c r="AE598" s="6"/>
    </row>
    <row r="599" spans="2:31" ht="12.75" x14ac:dyDescent="0.2">
      <c r="B599" s="36"/>
      <c r="C599" s="36"/>
      <c r="D599" s="36"/>
      <c r="O599" s="6"/>
      <c r="P599" s="6"/>
      <c r="X599" s="40"/>
      <c r="AC599" s="6"/>
      <c r="AD599" s="6"/>
      <c r="AE599" s="6"/>
    </row>
    <row r="600" spans="2:31" ht="12.75" x14ac:dyDescent="0.2">
      <c r="B600" s="36"/>
      <c r="C600" s="36"/>
      <c r="D600" s="36"/>
      <c r="O600" s="6"/>
      <c r="P600" s="6"/>
      <c r="X600" s="40"/>
      <c r="AC600" s="6"/>
      <c r="AD600" s="6"/>
      <c r="AE600" s="6"/>
    </row>
    <row r="601" spans="2:31" ht="12.75" x14ac:dyDescent="0.2">
      <c r="B601" s="36"/>
      <c r="C601" s="36"/>
      <c r="D601" s="36"/>
      <c r="O601" s="6"/>
      <c r="P601" s="6"/>
      <c r="X601" s="40"/>
      <c r="AC601" s="6"/>
      <c r="AD601" s="6"/>
      <c r="AE601" s="6"/>
    </row>
    <row r="602" spans="2:31" ht="12.75" x14ac:dyDescent="0.2">
      <c r="B602" s="36"/>
      <c r="C602" s="36"/>
      <c r="D602" s="36"/>
      <c r="O602" s="6"/>
      <c r="P602" s="6"/>
      <c r="X602" s="40"/>
      <c r="AC602" s="6"/>
      <c r="AD602" s="6"/>
      <c r="AE602" s="6"/>
    </row>
    <row r="603" spans="2:31" ht="12.75" x14ac:dyDescent="0.2">
      <c r="B603" s="36"/>
      <c r="C603" s="36"/>
      <c r="D603" s="36"/>
      <c r="O603" s="6"/>
      <c r="P603" s="6"/>
      <c r="X603" s="40"/>
      <c r="AC603" s="6"/>
      <c r="AD603" s="6"/>
      <c r="AE603" s="6"/>
    </row>
    <row r="604" spans="2:31" ht="12.75" x14ac:dyDescent="0.2">
      <c r="B604" s="36"/>
      <c r="C604" s="36"/>
      <c r="D604" s="36"/>
      <c r="O604" s="6"/>
      <c r="P604" s="6"/>
      <c r="X604" s="40"/>
      <c r="AC604" s="6"/>
      <c r="AD604" s="6"/>
      <c r="AE604" s="6"/>
    </row>
    <row r="605" spans="2:31" ht="12.75" x14ac:dyDescent="0.2">
      <c r="B605" s="36"/>
      <c r="C605" s="36"/>
      <c r="D605" s="36"/>
      <c r="O605" s="6"/>
      <c r="P605" s="6"/>
      <c r="X605" s="40"/>
      <c r="AC605" s="6"/>
      <c r="AD605" s="6"/>
      <c r="AE605" s="6"/>
    </row>
    <row r="606" spans="2:31" ht="12.75" x14ac:dyDescent="0.2">
      <c r="B606" s="36"/>
      <c r="C606" s="36"/>
      <c r="D606" s="36"/>
      <c r="O606" s="6"/>
      <c r="P606" s="6"/>
      <c r="X606" s="40"/>
      <c r="AC606" s="6"/>
      <c r="AD606" s="6"/>
      <c r="AE606" s="6"/>
    </row>
    <row r="607" spans="2:31" ht="12.75" x14ac:dyDescent="0.2">
      <c r="B607" s="36"/>
      <c r="C607" s="36"/>
      <c r="D607" s="36"/>
      <c r="O607" s="6"/>
      <c r="P607" s="6"/>
      <c r="X607" s="40"/>
      <c r="AC607" s="6"/>
      <c r="AD607" s="6"/>
      <c r="AE607" s="6"/>
    </row>
    <row r="608" spans="2:31" ht="12.75" x14ac:dyDescent="0.2">
      <c r="B608" s="36"/>
      <c r="C608" s="36"/>
      <c r="D608" s="36"/>
      <c r="O608" s="6"/>
      <c r="P608" s="6"/>
      <c r="X608" s="40"/>
      <c r="AC608" s="6"/>
      <c r="AD608" s="6"/>
      <c r="AE608" s="6"/>
    </row>
    <row r="609" spans="2:31" ht="12.75" x14ac:dyDescent="0.2">
      <c r="B609" s="36"/>
      <c r="C609" s="36"/>
      <c r="D609" s="36"/>
      <c r="O609" s="6"/>
      <c r="P609" s="6"/>
      <c r="X609" s="40"/>
      <c r="AC609" s="6"/>
      <c r="AD609" s="6"/>
      <c r="AE609" s="6"/>
    </row>
    <row r="610" spans="2:31" ht="12.75" x14ac:dyDescent="0.2">
      <c r="B610" s="36"/>
      <c r="C610" s="36"/>
      <c r="D610" s="36"/>
      <c r="O610" s="6"/>
      <c r="P610" s="6"/>
      <c r="X610" s="40"/>
      <c r="AC610" s="6"/>
      <c r="AD610" s="6"/>
      <c r="AE610" s="6"/>
    </row>
    <row r="611" spans="2:31" ht="12.75" x14ac:dyDescent="0.2">
      <c r="B611" s="36"/>
      <c r="C611" s="36"/>
      <c r="D611" s="36"/>
      <c r="O611" s="6"/>
      <c r="P611" s="6"/>
      <c r="X611" s="40"/>
      <c r="AC611" s="6"/>
      <c r="AD611" s="6"/>
      <c r="AE611" s="6"/>
    </row>
    <row r="612" spans="2:31" ht="12.75" x14ac:dyDescent="0.2">
      <c r="B612" s="36"/>
      <c r="C612" s="36"/>
      <c r="D612" s="36"/>
      <c r="O612" s="6"/>
      <c r="P612" s="6"/>
      <c r="X612" s="40"/>
      <c r="AC612" s="6"/>
      <c r="AD612" s="6"/>
      <c r="AE612" s="6"/>
    </row>
    <row r="613" spans="2:31" ht="12.75" x14ac:dyDescent="0.2">
      <c r="B613" s="36"/>
      <c r="C613" s="36"/>
      <c r="D613" s="36"/>
      <c r="O613" s="6"/>
      <c r="P613" s="6"/>
      <c r="X613" s="40"/>
      <c r="AC613" s="6"/>
      <c r="AD613" s="6"/>
      <c r="AE613" s="6"/>
    </row>
    <row r="614" spans="2:31" ht="12.75" x14ac:dyDescent="0.2">
      <c r="B614" s="36"/>
      <c r="C614" s="36"/>
      <c r="D614" s="36"/>
      <c r="O614" s="6"/>
      <c r="P614" s="6"/>
      <c r="X614" s="40"/>
      <c r="AC614" s="6"/>
      <c r="AD614" s="6"/>
      <c r="AE614" s="6"/>
    </row>
    <row r="615" spans="2:31" ht="12.75" x14ac:dyDescent="0.2">
      <c r="B615" s="36"/>
      <c r="C615" s="36"/>
      <c r="D615" s="36"/>
      <c r="O615" s="6"/>
      <c r="P615" s="6"/>
      <c r="X615" s="40"/>
      <c r="AC615" s="6"/>
      <c r="AD615" s="6"/>
      <c r="AE615" s="6"/>
    </row>
    <row r="616" spans="2:31" ht="12.75" x14ac:dyDescent="0.2">
      <c r="B616" s="36"/>
      <c r="C616" s="36"/>
      <c r="D616" s="36"/>
      <c r="O616" s="6"/>
      <c r="P616" s="6"/>
      <c r="X616" s="40"/>
      <c r="AC616" s="6"/>
      <c r="AD616" s="6"/>
      <c r="AE616" s="6"/>
    </row>
    <row r="617" spans="2:31" ht="12.75" x14ac:dyDescent="0.2">
      <c r="B617" s="36"/>
      <c r="C617" s="36"/>
      <c r="D617" s="36"/>
      <c r="O617" s="6"/>
      <c r="P617" s="6"/>
      <c r="X617" s="40"/>
      <c r="AC617" s="6"/>
      <c r="AD617" s="6"/>
      <c r="AE617" s="6"/>
    </row>
    <row r="618" spans="2:31" ht="12.75" x14ac:dyDescent="0.2">
      <c r="B618" s="36"/>
      <c r="C618" s="36"/>
      <c r="D618" s="36"/>
      <c r="O618" s="6"/>
      <c r="P618" s="6"/>
      <c r="X618" s="40"/>
      <c r="AC618" s="6"/>
      <c r="AD618" s="6"/>
      <c r="AE618" s="6"/>
    </row>
    <row r="619" spans="2:31" ht="12.75" x14ac:dyDescent="0.2">
      <c r="B619" s="36"/>
      <c r="C619" s="36"/>
      <c r="D619" s="36"/>
      <c r="O619" s="6"/>
      <c r="P619" s="6"/>
      <c r="X619" s="40"/>
      <c r="AC619" s="6"/>
      <c r="AD619" s="6"/>
      <c r="AE619" s="6"/>
    </row>
    <row r="620" spans="2:31" ht="12.75" x14ac:dyDescent="0.2">
      <c r="B620" s="36"/>
      <c r="C620" s="36"/>
      <c r="D620" s="36"/>
      <c r="O620" s="6"/>
      <c r="P620" s="6"/>
      <c r="X620" s="40"/>
      <c r="AC620" s="6"/>
      <c r="AD620" s="6"/>
      <c r="AE620" s="6"/>
    </row>
    <row r="621" spans="2:31" ht="12.75" x14ac:dyDescent="0.2">
      <c r="B621" s="36"/>
      <c r="C621" s="36"/>
      <c r="D621" s="36"/>
      <c r="O621" s="6"/>
      <c r="P621" s="6"/>
      <c r="X621" s="40"/>
      <c r="AC621" s="6"/>
      <c r="AD621" s="6"/>
      <c r="AE621" s="6"/>
    </row>
    <row r="622" spans="2:31" ht="12.75" x14ac:dyDescent="0.2">
      <c r="B622" s="36"/>
      <c r="C622" s="36"/>
      <c r="D622" s="36"/>
      <c r="O622" s="6"/>
      <c r="P622" s="6"/>
      <c r="X622" s="40"/>
      <c r="AC622" s="6"/>
      <c r="AD622" s="6"/>
      <c r="AE622" s="6"/>
    </row>
    <row r="623" spans="2:31" ht="12.75" x14ac:dyDescent="0.2">
      <c r="B623" s="36"/>
      <c r="C623" s="36"/>
      <c r="D623" s="36"/>
      <c r="O623" s="6"/>
      <c r="P623" s="6"/>
      <c r="X623" s="40"/>
      <c r="AC623" s="6"/>
      <c r="AD623" s="6"/>
      <c r="AE623" s="6"/>
    </row>
    <row r="624" spans="2:31" ht="12.75" x14ac:dyDescent="0.2">
      <c r="B624" s="36"/>
      <c r="C624" s="36"/>
      <c r="D624" s="36"/>
      <c r="O624" s="6"/>
      <c r="P624" s="6"/>
      <c r="X624" s="40"/>
      <c r="AC624" s="6"/>
      <c r="AD624" s="6"/>
      <c r="AE624" s="6"/>
    </row>
    <row r="625" spans="2:31" ht="12.75" x14ac:dyDescent="0.2">
      <c r="B625" s="36"/>
      <c r="C625" s="36"/>
      <c r="D625" s="36"/>
      <c r="O625" s="6"/>
      <c r="P625" s="6"/>
      <c r="X625" s="40"/>
      <c r="AC625" s="6"/>
      <c r="AD625" s="6"/>
      <c r="AE625" s="6"/>
    </row>
    <row r="626" spans="2:31" ht="12.75" x14ac:dyDescent="0.2">
      <c r="B626" s="36"/>
      <c r="C626" s="36"/>
      <c r="D626" s="36"/>
      <c r="O626" s="6"/>
      <c r="P626" s="6"/>
      <c r="X626" s="40"/>
      <c r="AC626" s="6"/>
      <c r="AD626" s="6"/>
      <c r="AE626" s="6"/>
    </row>
    <row r="627" spans="2:31" ht="12.75" x14ac:dyDescent="0.2">
      <c r="B627" s="36"/>
      <c r="C627" s="36"/>
      <c r="D627" s="36"/>
      <c r="O627" s="6"/>
      <c r="P627" s="6"/>
      <c r="X627" s="40"/>
      <c r="AC627" s="6"/>
      <c r="AD627" s="6"/>
      <c r="AE627" s="6"/>
    </row>
    <row r="628" spans="2:31" ht="12.75" x14ac:dyDescent="0.2">
      <c r="B628" s="36"/>
      <c r="C628" s="36"/>
      <c r="D628" s="36"/>
      <c r="O628" s="6"/>
      <c r="P628" s="6"/>
      <c r="X628" s="40"/>
      <c r="AC628" s="6"/>
      <c r="AD628" s="6"/>
      <c r="AE628" s="6"/>
    </row>
    <row r="629" spans="2:31" ht="12.75" x14ac:dyDescent="0.2">
      <c r="B629" s="36"/>
      <c r="C629" s="36"/>
      <c r="D629" s="36"/>
      <c r="O629" s="6"/>
      <c r="P629" s="6"/>
      <c r="X629" s="40"/>
      <c r="AC629" s="6"/>
      <c r="AD629" s="6"/>
      <c r="AE629" s="6"/>
    </row>
    <row r="630" spans="2:31" ht="12.75" x14ac:dyDescent="0.2">
      <c r="B630" s="36"/>
      <c r="C630" s="36"/>
      <c r="D630" s="36"/>
      <c r="O630" s="6"/>
      <c r="P630" s="6"/>
      <c r="X630" s="40"/>
      <c r="AC630" s="6"/>
      <c r="AD630" s="6"/>
      <c r="AE630" s="6"/>
    </row>
    <row r="631" spans="2:31" ht="12.75" x14ac:dyDescent="0.2">
      <c r="B631" s="36"/>
      <c r="C631" s="36"/>
      <c r="D631" s="36"/>
      <c r="O631" s="6"/>
      <c r="P631" s="6"/>
      <c r="X631" s="40"/>
      <c r="AC631" s="6"/>
      <c r="AD631" s="6"/>
      <c r="AE631" s="6"/>
    </row>
    <row r="632" spans="2:31" ht="12.75" x14ac:dyDescent="0.2">
      <c r="B632" s="36"/>
      <c r="C632" s="36"/>
      <c r="D632" s="36"/>
      <c r="O632" s="6"/>
      <c r="P632" s="6"/>
      <c r="X632" s="40"/>
      <c r="AC632" s="6"/>
      <c r="AD632" s="6"/>
      <c r="AE632" s="6"/>
    </row>
    <row r="633" spans="2:31" ht="12.75" x14ac:dyDescent="0.2">
      <c r="B633" s="36"/>
      <c r="C633" s="36"/>
      <c r="D633" s="36"/>
      <c r="O633" s="6"/>
      <c r="P633" s="6"/>
      <c r="X633" s="40"/>
      <c r="AC633" s="6"/>
      <c r="AD633" s="6"/>
      <c r="AE633" s="6"/>
    </row>
    <row r="634" spans="2:31" ht="12.75" x14ac:dyDescent="0.2">
      <c r="B634" s="36"/>
      <c r="C634" s="36"/>
      <c r="D634" s="36"/>
      <c r="O634" s="6"/>
      <c r="P634" s="6"/>
      <c r="X634" s="40"/>
      <c r="AC634" s="6"/>
      <c r="AD634" s="6"/>
      <c r="AE634" s="6"/>
    </row>
    <row r="635" spans="2:31" ht="12.75" x14ac:dyDescent="0.2">
      <c r="B635" s="36"/>
      <c r="C635" s="36"/>
      <c r="D635" s="36"/>
      <c r="O635" s="6"/>
      <c r="P635" s="6"/>
      <c r="X635" s="40"/>
      <c r="AC635" s="6"/>
      <c r="AD635" s="6"/>
      <c r="AE635" s="6"/>
    </row>
    <row r="636" spans="2:31" ht="12.75" x14ac:dyDescent="0.2">
      <c r="B636" s="36"/>
      <c r="C636" s="36"/>
      <c r="D636" s="36"/>
      <c r="O636" s="6"/>
      <c r="P636" s="6"/>
      <c r="X636" s="40"/>
      <c r="AC636" s="6"/>
      <c r="AD636" s="6"/>
      <c r="AE636" s="6"/>
    </row>
    <row r="637" spans="2:31" ht="12.75" x14ac:dyDescent="0.2">
      <c r="B637" s="36"/>
      <c r="C637" s="36"/>
      <c r="D637" s="36"/>
      <c r="O637" s="6"/>
      <c r="P637" s="6"/>
      <c r="X637" s="40"/>
      <c r="AC637" s="6"/>
      <c r="AD637" s="6"/>
      <c r="AE637" s="6"/>
    </row>
    <row r="638" spans="2:31" ht="12.75" x14ac:dyDescent="0.2">
      <c r="B638" s="36"/>
      <c r="C638" s="36"/>
      <c r="D638" s="36"/>
      <c r="O638" s="6"/>
      <c r="P638" s="6"/>
      <c r="X638" s="40"/>
      <c r="AC638" s="6"/>
      <c r="AD638" s="6"/>
      <c r="AE638" s="6"/>
    </row>
    <row r="639" spans="2:31" ht="12.75" x14ac:dyDescent="0.2">
      <c r="B639" s="36"/>
      <c r="C639" s="36"/>
      <c r="D639" s="36"/>
      <c r="O639" s="6"/>
      <c r="P639" s="6"/>
      <c r="X639" s="40"/>
      <c r="AC639" s="6"/>
      <c r="AD639" s="6"/>
      <c r="AE639" s="6"/>
    </row>
    <row r="640" spans="2:31" ht="12.75" x14ac:dyDescent="0.2">
      <c r="B640" s="36"/>
      <c r="C640" s="36"/>
      <c r="D640" s="36"/>
      <c r="O640" s="6"/>
      <c r="P640" s="6"/>
      <c r="X640" s="40"/>
      <c r="AC640" s="6"/>
      <c r="AD640" s="6"/>
      <c r="AE640" s="6"/>
    </row>
    <row r="641" spans="2:31" ht="12.75" x14ac:dyDescent="0.2">
      <c r="B641" s="36"/>
      <c r="C641" s="36"/>
      <c r="D641" s="36"/>
      <c r="O641" s="6"/>
      <c r="P641" s="6"/>
      <c r="X641" s="40"/>
      <c r="AC641" s="6"/>
      <c r="AD641" s="6"/>
      <c r="AE641" s="6"/>
    </row>
    <row r="642" spans="2:31" ht="12.75" x14ac:dyDescent="0.2">
      <c r="B642" s="36"/>
      <c r="C642" s="36"/>
      <c r="D642" s="36"/>
      <c r="O642" s="6"/>
      <c r="P642" s="6"/>
      <c r="X642" s="40"/>
      <c r="AC642" s="6"/>
      <c r="AD642" s="6"/>
      <c r="AE642" s="6"/>
    </row>
    <row r="643" spans="2:31" ht="12.75" x14ac:dyDescent="0.2">
      <c r="B643" s="36"/>
      <c r="C643" s="36"/>
      <c r="D643" s="36"/>
      <c r="O643" s="6"/>
      <c r="P643" s="6"/>
      <c r="X643" s="40"/>
      <c r="AC643" s="6"/>
      <c r="AD643" s="6"/>
      <c r="AE643" s="6"/>
    </row>
    <row r="644" spans="2:31" ht="12.75" x14ac:dyDescent="0.2">
      <c r="B644" s="36"/>
      <c r="C644" s="36"/>
      <c r="D644" s="36"/>
      <c r="O644" s="6"/>
      <c r="P644" s="6"/>
      <c r="X644" s="40"/>
      <c r="AC644" s="6"/>
      <c r="AD644" s="6"/>
      <c r="AE644" s="6"/>
    </row>
    <row r="645" spans="2:31" ht="12.75" x14ac:dyDescent="0.2">
      <c r="B645" s="36"/>
      <c r="C645" s="36"/>
      <c r="D645" s="36"/>
      <c r="O645" s="6"/>
      <c r="P645" s="6"/>
      <c r="X645" s="40"/>
      <c r="AC645" s="6"/>
      <c r="AD645" s="6"/>
      <c r="AE645" s="6"/>
    </row>
    <row r="646" spans="2:31" ht="12.75" x14ac:dyDescent="0.2">
      <c r="B646" s="36"/>
      <c r="C646" s="36"/>
      <c r="D646" s="36"/>
      <c r="O646" s="6"/>
      <c r="P646" s="6"/>
      <c r="X646" s="40"/>
      <c r="AC646" s="6"/>
      <c r="AD646" s="6"/>
      <c r="AE646" s="6"/>
    </row>
    <row r="647" spans="2:31" ht="12.75" x14ac:dyDescent="0.2">
      <c r="B647" s="36"/>
      <c r="C647" s="36"/>
      <c r="D647" s="36"/>
      <c r="O647" s="6"/>
      <c r="P647" s="6"/>
      <c r="X647" s="40"/>
      <c r="AC647" s="6"/>
      <c r="AD647" s="6"/>
      <c r="AE647" s="6"/>
    </row>
    <row r="648" spans="2:31" ht="12.75" x14ac:dyDescent="0.2">
      <c r="B648" s="36"/>
      <c r="C648" s="36"/>
      <c r="D648" s="36"/>
      <c r="O648" s="6"/>
      <c r="P648" s="6"/>
      <c r="X648" s="40"/>
      <c r="AC648" s="6"/>
      <c r="AD648" s="6"/>
      <c r="AE648" s="6"/>
    </row>
    <row r="649" spans="2:31" ht="12.75" x14ac:dyDescent="0.2">
      <c r="B649" s="36"/>
      <c r="C649" s="36"/>
      <c r="D649" s="36"/>
      <c r="O649" s="6"/>
      <c r="P649" s="6"/>
      <c r="X649" s="40"/>
      <c r="AC649" s="6"/>
      <c r="AD649" s="6"/>
      <c r="AE649" s="6"/>
    </row>
    <row r="650" spans="2:31" ht="12.75" x14ac:dyDescent="0.2">
      <c r="B650" s="36"/>
      <c r="C650" s="36"/>
      <c r="D650" s="36"/>
      <c r="O650" s="6"/>
      <c r="P650" s="6"/>
      <c r="X650" s="40"/>
      <c r="AC650" s="6"/>
      <c r="AD650" s="6"/>
      <c r="AE650" s="6"/>
    </row>
    <row r="651" spans="2:31" ht="12.75" x14ac:dyDescent="0.2">
      <c r="B651" s="36"/>
      <c r="C651" s="36"/>
      <c r="D651" s="36"/>
      <c r="O651" s="6"/>
      <c r="P651" s="6"/>
      <c r="X651" s="40"/>
      <c r="AC651" s="6"/>
      <c r="AD651" s="6"/>
      <c r="AE651" s="6"/>
    </row>
    <row r="652" spans="2:31" ht="12.75" x14ac:dyDescent="0.2">
      <c r="B652" s="36"/>
      <c r="C652" s="36"/>
      <c r="D652" s="36"/>
      <c r="O652" s="6"/>
      <c r="P652" s="6"/>
      <c r="X652" s="40"/>
      <c r="AC652" s="6"/>
      <c r="AD652" s="6"/>
      <c r="AE652" s="6"/>
    </row>
    <row r="653" spans="2:31" ht="12.75" x14ac:dyDescent="0.2">
      <c r="B653" s="36"/>
      <c r="C653" s="36"/>
      <c r="D653" s="36"/>
      <c r="O653" s="6"/>
      <c r="P653" s="6"/>
      <c r="X653" s="40"/>
      <c r="AC653" s="6"/>
      <c r="AD653" s="6"/>
      <c r="AE653" s="6"/>
    </row>
    <row r="654" spans="2:31" ht="12.75" x14ac:dyDescent="0.2">
      <c r="B654" s="36"/>
      <c r="C654" s="36"/>
      <c r="D654" s="36"/>
      <c r="O654" s="6"/>
      <c r="P654" s="6"/>
      <c r="X654" s="40"/>
      <c r="AC654" s="6"/>
      <c r="AD654" s="6"/>
      <c r="AE654" s="6"/>
    </row>
    <row r="655" spans="2:31" ht="12.75" x14ac:dyDescent="0.2">
      <c r="B655" s="36"/>
      <c r="C655" s="36"/>
      <c r="D655" s="36"/>
      <c r="O655" s="6"/>
      <c r="P655" s="6"/>
      <c r="X655" s="40"/>
      <c r="AC655" s="6"/>
      <c r="AD655" s="6"/>
      <c r="AE655" s="6"/>
    </row>
    <row r="656" spans="2:31" ht="12.75" x14ac:dyDescent="0.2">
      <c r="B656" s="36"/>
      <c r="C656" s="36"/>
      <c r="D656" s="36"/>
      <c r="O656" s="6"/>
      <c r="P656" s="6"/>
      <c r="X656" s="40"/>
      <c r="AC656" s="6"/>
      <c r="AD656" s="6"/>
      <c r="AE656" s="6"/>
    </row>
    <row r="657" spans="2:31" ht="12.75" x14ac:dyDescent="0.2">
      <c r="B657" s="36"/>
      <c r="C657" s="36"/>
      <c r="D657" s="36"/>
      <c r="O657" s="6"/>
      <c r="P657" s="6"/>
      <c r="X657" s="40"/>
      <c r="AC657" s="6"/>
      <c r="AD657" s="6"/>
      <c r="AE657" s="6"/>
    </row>
    <row r="658" spans="2:31" ht="12.75" x14ac:dyDescent="0.2">
      <c r="B658" s="36"/>
      <c r="C658" s="36"/>
      <c r="D658" s="36"/>
      <c r="O658" s="6"/>
      <c r="P658" s="6"/>
      <c r="X658" s="40"/>
      <c r="AC658" s="6"/>
      <c r="AD658" s="6"/>
      <c r="AE658" s="6"/>
    </row>
    <row r="659" spans="2:31" ht="12.75" x14ac:dyDescent="0.2">
      <c r="B659" s="36"/>
      <c r="C659" s="36"/>
      <c r="D659" s="36"/>
      <c r="O659" s="6"/>
      <c r="P659" s="6"/>
      <c r="X659" s="40"/>
      <c r="AC659" s="6"/>
      <c r="AD659" s="6"/>
      <c r="AE659" s="6"/>
    </row>
    <row r="660" spans="2:31" ht="12.75" x14ac:dyDescent="0.2">
      <c r="B660" s="36"/>
      <c r="C660" s="36"/>
      <c r="D660" s="36"/>
      <c r="O660" s="6"/>
      <c r="P660" s="6"/>
      <c r="X660" s="40"/>
      <c r="AC660" s="6"/>
      <c r="AD660" s="6"/>
      <c r="AE660" s="6"/>
    </row>
    <row r="661" spans="2:31" ht="12.75" x14ac:dyDescent="0.2">
      <c r="B661" s="36"/>
      <c r="C661" s="36"/>
      <c r="D661" s="36"/>
      <c r="O661" s="6"/>
      <c r="P661" s="6"/>
      <c r="X661" s="40"/>
      <c r="AC661" s="6"/>
      <c r="AD661" s="6"/>
      <c r="AE661" s="6"/>
    </row>
    <row r="662" spans="2:31" ht="12.75" x14ac:dyDescent="0.2">
      <c r="B662" s="36"/>
      <c r="C662" s="36"/>
      <c r="D662" s="36"/>
      <c r="O662" s="6"/>
      <c r="P662" s="6"/>
      <c r="X662" s="40"/>
      <c r="AC662" s="6"/>
      <c r="AD662" s="6"/>
      <c r="AE662" s="6"/>
    </row>
    <row r="663" spans="2:31" ht="12.75" x14ac:dyDescent="0.2">
      <c r="B663" s="36"/>
      <c r="C663" s="36"/>
      <c r="D663" s="36"/>
      <c r="O663" s="6"/>
      <c r="P663" s="6"/>
      <c r="X663" s="40"/>
      <c r="AC663" s="6"/>
      <c r="AD663" s="6"/>
      <c r="AE663" s="6"/>
    </row>
    <row r="664" spans="2:31" ht="12.75" x14ac:dyDescent="0.2">
      <c r="B664" s="36"/>
      <c r="C664" s="36"/>
      <c r="D664" s="36"/>
      <c r="O664" s="6"/>
      <c r="P664" s="6"/>
      <c r="X664" s="40"/>
      <c r="AC664" s="6"/>
      <c r="AD664" s="6"/>
      <c r="AE664" s="6"/>
    </row>
    <row r="665" spans="2:31" ht="12.75" x14ac:dyDescent="0.2">
      <c r="B665" s="36"/>
      <c r="C665" s="36"/>
      <c r="D665" s="36"/>
      <c r="O665" s="6"/>
      <c r="P665" s="6"/>
      <c r="X665" s="40"/>
      <c r="AC665" s="6"/>
      <c r="AD665" s="6"/>
      <c r="AE665" s="6"/>
    </row>
    <row r="666" spans="2:31" ht="12.75" x14ac:dyDescent="0.2">
      <c r="B666" s="36"/>
      <c r="C666" s="36"/>
      <c r="D666" s="36"/>
      <c r="O666" s="6"/>
      <c r="P666" s="6"/>
      <c r="X666" s="40"/>
      <c r="AC666" s="6"/>
      <c r="AD666" s="6"/>
      <c r="AE666" s="6"/>
    </row>
    <row r="667" spans="2:31" ht="12.75" x14ac:dyDescent="0.2">
      <c r="B667" s="36"/>
      <c r="C667" s="36"/>
      <c r="D667" s="36"/>
      <c r="O667" s="6"/>
      <c r="P667" s="6"/>
      <c r="X667" s="40"/>
      <c r="AC667" s="6"/>
      <c r="AD667" s="6"/>
      <c r="AE667" s="6"/>
    </row>
    <row r="668" spans="2:31" ht="12.75" x14ac:dyDescent="0.2">
      <c r="B668" s="36"/>
      <c r="C668" s="36"/>
      <c r="D668" s="36"/>
      <c r="O668" s="6"/>
      <c r="P668" s="6"/>
      <c r="X668" s="40"/>
      <c r="AC668" s="6"/>
      <c r="AD668" s="6"/>
      <c r="AE668" s="6"/>
    </row>
    <row r="669" spans="2:31" ht="12.75" x14ac:dyDescent="0.2">
      <c r="B669" s="36"/>
      <c r="C669" s="36"/>
      <c r="D669" s="36"/>
      <c r="O669" s="6"/>
      <c r="P669" s="6"/>
      <c r="X669" s="40"/>
      <c r="AC669" s="6"/>
      <c r="AD669" s="6"/>
      <c r="AE669" s="6"/>
    </row>
    <row r="670" spans="2:31" ht="12.75" x14ac:dyDescent="0.2">
      <c r="B670" s="36"/>
      <c r="C670" s="36"/>
      <c r="D670" s="36"/>
      <c r="O670" s="6"/>
      <c r="P670" s="6"/>
      <c r="X670" s="40"/>
      <c r="AC670" s="6"/>
      <c r="AD670" s="6"/>
      <c r="AE670" s="6"/>
    </row>
    <row r="671" spans="2:31" ht="12.75" x14ac:dyDescent="0.2">
      <c r="B671" s="36"/>
      <c r="C671" s="36"/>
      <c r="D671" s="36"/>
      <c r="O671" s="6"/>
      <c r="P671" s="6"/>
      <c r="X671" s="40"/>
      <c r="AC671" s="6"/>
      <c r="AD671" s="6"/>
      <c r="AE671" s="6"/>
    </row>
    <row r="672" spans="2:31" ht="12.75" x14ac:dyDescent="0.2">
      <c r="B672" s="36"/>
      <c r="C672" s="36"/>
      <c r="D672" s="36"/>
      <c r="O672" s="6"/>
      <c r="P672" s="6"/>
      <c r="X672" s="40"/>
      <c r="AC672" s="6"/>
      <c r="AD672" s="6"/>
      <c r="AE672" s="6"/>
    </row>
    <row r="673" spans="2:31" ht="12.75" x14ac:dyDescent="0.2">
      <c r="B673" s="36"/>
      <c r="C673" s="36"/>
      <c r="D673" s="36"/>
      <c r="O673" s="6"/>
      <c r="P673" s="6"/>
      <c r="X673" s="40"/>
      <c r="AC673" s="6"/>
      <c r="AD673" s="6"/>
      <c r="AE673" s="6"/>
    </row>
    <row r="674" spans="2:31" ht="12.75" x14ac:dyDescent="0.2">
      <c r="B674" s="36"/>
      <c r="C674" s="36"/>
      <c r="D674" s="36"/>
      <c r="O674" s="6"/>
      <c r="P674" s="6"/>
      <c r="X674" s="40"/>
      <c r="AC674" s="6"/>
      <c r="AD674" s="6"/>
      <c r="AE674" s="6"/>
    </row>
    <row r="675" spans="2:31" ht="12.75" x14ac:dyDescent="0.2">
      <c r="B675" s="36"/>
      <c r="C675" s="36"/>
      <c r="D675" s="36"/>
      <c r="O675" s="6"/>
      <c r="P675" s="6"/>
      <c r="X675" s="40"/>
      <c r="AC675" s="6"/>
      <c r="AD675" s="6"/>
      <c r="AE675" s="6"/>
    </row>
    <row r="676" spans="2:31" ht="12.75" x14ac:dyDescent="0.2">
      <c r="B676" s="36"/>
      <c r="C676" s="36"/>
      <c r="D676" s="36"/>
      <c r="O676" s="6"/>
      <c r="P676" s="6"/>
      <c r="X676" s="40"/>
      <c r="AC676" s="6"/>
      <c r="AD676" s="6"/>
      <c r="AE676" s="6"/>
    </row>
    <row r="677" spans="2:31" ht="12.75" x14ac:dyDescent="0.2">
      <c r="B677" s="36"/>
      <c r="C677" s="36"/>
      <c r="D677" s="36"/>
      <c r="O677" s="6"/>
      <c r="P677" s="6"/>
      <c r="X677" s="40"/>
      <c r="AC677" s="6"/>
      <c r="AD677" s="6"/>
      <c r="AE677" s="6"/>
    </row>
    <row r="678" spans="2:31" ht="12.75" x14ac:dyDescent="0.2">
      <c r="B678" s="36"/>
      <c r="C678" s="36"/>
      <c r="D678" s="36"/>
      <c r="O678" s="6"/>
      <c r="P678" s="6"/>
      <c r="X678" s="40"/>
      <c r="AC678" s="6"/>
      <c r="AD678" s="6"/>
      <c r="AE678" s="6"/>
    </row>
    <row r="679" spans="2:31" ht="12.75" x14ac:dyDescent="0.2">
      <c r="B679" s="36"/>
      <c r="C679" s="36"/>
      <c r="D679" s="36"/>
      <c r="O679" s="6"/>
      <c r="P679" s="6"/>
      <c r="X679" s="40"/>
      <c r="AC679" s="6"/>
      <c r="AD679" s="6"/>
      <c r="AE679" s="6"/>
    </row>
    <row r="680" spans="2:31" ht="12.75" x14ac:dyDescent="0.2">
      <c r="B680" s="36"/>
      <c r="C680" s="36"/>
      <c r="D680" s="36"/>
      <c r="O680" s="6"/>
      <c r="P680" s="6"/>
      <c r="X680" s="40"/>
      <c r="AC680" s="6"/>
      <c r="AD680" s="6"/>
      <c r="AE680" s="6"/>
    </row>
    <row r="681" spans="2:31" ht="12.75" x14ac:dyDescent="0.2">
      <c r="B681" s="36"/>
      <c r="C681" s="36"/>
      <c r="D681" s="36"/>
      <c r="O681" s="6"/>
      <c r="P681" s="6"/>
      <c r="X681" s="40"/>
      <c r="AC681" s="6"/>
      <c r="AD681" s="6"/>
      <c r="AE681" s="6"/>
    </row>
    <row r="682" spans="2:31" ht="12.75" x14ac:dyDescent="0.2">
      <c r="B682" s="36"/>
      <c r="C682" s="36"/>
      <c r="D682" s="36"/>
      <c r="O682" s="6"/>
      <c r="P682" s="6"/>
      <c r="X682" s="40"/>
      <c r="AC682" s="6"/>
      <c r="AD682" s="6"/>
      <c r="AE682" s="6"/>
    </row>
    <row r="683" spans="2:31" ht="12.75" x14ac:dyDescent="0.2">
      <c r="B683" s="36"/>
      <c r="C683" s="36"/>
      <c r="D683" s="36"/>
      <c r="O683" s="6"/>
      <c r="P683" s="6"/>
      <c r="X683" s="40"/>
      <c r="AC683" s="6"/>
      <c r="AD683" s="6"/>
      <c r="AE683" s="6"/>
    </row>
    <row r="684" spans="2:31" ht="12.75" x14ac:dyDescent="0.2">
      <c r="B684" s="36"/>
      <c r="C684" s="36"/>
      <c r="D684" s="36"/>
      <c r="O684" s="6"/>
      <c r="P684" s="6"/>
      <c r="X684" s="40"/>
      <c r="AC684" s="6"/>
      <c r="AD684" s="6"/>
      <c r="AE684" s="6"/>
    </row>
    <row r="685" spans="2:31" ht="12.75" x14ac:dyDescent="0.2">
      <c r="B685" s="36"/>
      <c r="C685" s="36"/>
      <c r="D685" s="36"/>
      <c r="O685" s="6"/>
      <c r="P685" s="6"/>
      <c r="X685" s="40"/>
      <c r="AC685" s="6"/>
      <c r="AD685" s="6"/>
      <c r="AE685" s="6"/>
    </row>
    <row r="686" spans="2:31" ht="12.75" x14ac:dyDescent="0.2">
      <c r="B686" s="36"/>
      <c r="C686" s="36"/>
      <c r="D686" s="36"/>
      <c r="O686" s="6"/>
      <c r="P686" s="6"/>
      <c r="X686" s="40"/>
      <c r="AC686" s="6"/>
      <c r="AD686" s="6"/>
      <c r="AE686" s="6"/>
    </row>
    <row r="687" spans="2:31" ht="12.75" x14ac:dyDescent="0.2">
      <c r="B687" s="36"/>
      <c r="C687" s="36"/>
      <c r="D687" s="36"/>
      <c r="O687" s="6"/>
      <c r="P687" s="6"/>
      <c r="X687" s="40"/>
      <c r="AC687" s="6"/>
      <c r="AD687" s="6"/>
      <c r="AE687" s="6"/>
    </row>
    <row r="688" spans="2:31" ht="12.75" x14ac:dyDescent="0.2">
      <c r="B688" s="36"/>
      <c r="C688" s="36"/>
      <c r="D688" s="36"/>
      <c r="O688" s="6"/>
      <c r="P688" s="6"/>
      <c r="X688" s="40"/>
      <c r="AC688" s="6"/>
      <c r="AD688" s="6"/>
      <c r="AE688" s="6"/>
    </row>
    <row r="689" spans="2:31" ht="12.75" x14ac:dyDescent="0.2">
      <c r="B689" s="36"/>
      <c r="C689" s="36"/>
      <c r="D689" s="36"/>
      <c r="O689" s="6"/>
      <c r="P689" s="6"/>
      <c r="X689" s="40"/>
      <c r="AC689" s="6"/>
      <c r="AD689" s="6"/>
      <c r="AE689" s="6"/>
    </row>
    <row r="690" spans="2:31" ht="12.75" x14ac:dyDescent="0.2">
      <c r="B690" s="36"/>
      <c r="C690" s="36"/>
      <c r="D690" s="36"/>
      <c r="O690" s="6"/>
      <c r="P690" s="6"/>
      <c r="X690" s="40"/>
      <c r="AC690" s="6"/>
      <c r="AD690" s="6"/>
      <c r="AE690" s="6"/>
    </row>
    <row r="691" spans="2:31" ht="12.75" x14ac:dyDescent="0.2">
      <c r="B691" s="36"/>
      <c r="C691" s="36"/>
      <c r="D691" s="36"/>
      <c r="O691" s="6"/>
      <c r="P691" s="6"/>
      <c r="X691" s="40"/>
      <c r="AC691" s="6"/>
      <c r="AD691" s="6"/>
      <c r="AE691" s="6"/>
    </row>
    <row r="692" spans="2:31" ht="12.75" x14ac:dyDescent="0.2">
      <c r="B692" s="36"/>
      <c r="C692" s="36"/>
      <c r="D692" s="36"/>
      <c r="O692" s="6"/>
      <c r="P692" s="6"/>
      <c r="X692" s="40"/>
      <c r="AC692" s="6"/>
      <c r="AD692" s="6"/>
      <c r="AE692" s="6"/>
    </row>
    <row r="693" spans="2:31" ht="12.75" x14ac:dyDescent="0.2">
      <c r="B693" s="36"/>
      <c r="C693" s="36"/>
      <c r="D693" s="36"/>
      <c r="O693" s="6"/>
      <c r="P693" s="6"/>
      <c r="X693" s="40"/>
      <c r="AC693" s="6"/>
      <c r="AD693" s="6"/>
      <c r="AE693" s="6"/>
    </row>
    <row r="694" spans="2:31" ht="12.75" x14ac:dyDescent="0.2">
      <c r="B694" s="36"/>
      <c r="C694" s="36"/>
      <c r="D694" s="36"/>
      <c r="O694" s="6"/>
      <c r="P694" s="6"/>
      <c r="X694" s="40"/>
      <c r="AC694" s="6"/>
      <c r="AD694" s="6"/>
      <c r="AE694" s="6"/>
    </row>
    <row r="695" spans="2:31" ht="12.75" x14ac:dyDescent="0.2">
      <c r="B695" s="36"/>
      <c r="C695" s="36"/>
      <c r="D695" s="36"/>
      <c r="O695" s="6"/>
      <c r="P695" s="6"/>
      <c r="X695" s="40"/>
      <c r="AC695" s="6"/>
      <c r="AD695" s="6"/>
      <c r="AE695" s="6"/>
    </row>
    <row r="696" spans="2:31" ht="12.75" x14ac:dyDescent="0.2">
      <c r="B696" s="36"/>
      <c r="C696" s="36"/>
      <c r="D696" s="36"/>
      <c r="O696" s="6"/>
      <c r="P696" s="6"/>
      <c r="X696" s="40"/>
      <c r="AC696" s="6"/>
      <c r="AD696" s="6"/>
      <c r="AE696" s="6"/>
    </row>
    <row r="697" spans="2:31" ht="12.75" x14ac:dyDescent="0.2">
      <c r="B697" s="36"/>
      <c r="C697" s="36"/>
      <c r="D697" s="36"/>
      <c r="O697" s="6"/>
      <c r="P697" s="6"/>
      <c r="X697" s="40"/>
      <c r="AC697" s="6"/>
      <c r="AD697" s="6"/>
      <c r="AE697" s="6"/>
    </row>
    <row r="698" spans="2:31" ht="12.75" x14ac:dyDescent="0.2">
      <c r="B698" s="36"/>
      <c r="C698" s="36"/>
      <c r="D698" s="36"/>
      <c r="O698" s="6"/>
      <c r="P698" s="6"/>
      <c r="X698" s="40"/>
      <c r="AC698" s="6"/>
      <c r="AD698" s="6"/>
      <c r="AE698" s="6"/>
    </row>
    <row r="699" spans="2:31" ht="12.75" x14ac:dyDescent="0.2">
      <c r="B699" s="36"/>
      <c r="C699" s="36"/>
      <c r="D699" s="36"/>
      <c r="O699" s="6"/>
      <c r="P699" s="6"/>
      <c r="X699" s="40"/>
      <c r="AC699" s="6"/>
      <c r="AD699" s="6"/>
      <c r="AE699" s="6"/>
    </row>
    <row r="700" spans="2:31" ht="12.75" x14ac:dyDescent="0.2">
      <c r="B700" s="36"/>
      <c r="C700" s="36"/>
      <c r="D700" s="36"/>
      <c r="O700" s="6"/>
      <c r="P700" s="6"/>
      <c r="X700" s="40"/>
      <c r="AC700" s="6"/>
      <c r="AD700" s="6"/>
      <c r="AE700" s="6"/>
    </row>
    <row r="701" spans="2:31" ht="12.75" x14ac:dyDescent="0.2">
      <c r="B701" s="36"/>
      <c r="C701" s="36"/>
      <c r="D701" s="36"/>
      <c r="O701" s="6"/>
      <c r="P701" s="6"/>
      <c r="X701" s="40"/>
      <c r="AC701" s="6"/>
      <c r="AD701" s="6"/>
      <c r="AE701" s="6"/>
    </row>
    <row r="702" spans="2:31" ht="12.75" x14ac:dyDescent="0.2">
      <c r="B702" s="36"/>
      <c r="C702" s="36"/>
      <c r="D702" s="36"/>
      <c r="O702" s="6"/>
      <c r="P702" s="6"/>
      <c r="X702" s="40"/>
      <c r="AC702" s="6"/>
      <c r="AD702" s="6"/>
      <c r="AE702" s="6"/>
    </row>
    <row r="703" spans="2:31" ht="12.75" x14ac:dyDescent="0.2">
      <c r="B703" s="36"/>
      <c r="C703" s="36"/>
      <c r="D703" s="36"/>
      <c r="O703" s="6"/>
      <c r="P703" s="6"/>
      <c r="X703" s="40"/>
      <c r="AC703" s="6"/>
      <c r="AD703" s="6"/>
      <c r="AE703" s="6"/>
    </row>
    <row r="704" spans="2:31" ht="12.75" x14ac:dyDescent="0.2">
      <c r="B704" s="36"/>
      <c r="C704" s="36"/>
      <c r="D704" s="36"/>
      <c r="O704" s="6"/>
      <c r="P704" s="6"/>
      <c r="X704" s="40"/>
      <c r="AC704" s="6"/>
      <c r="AD704" s="6"/>
      <c r="AE704" s="6"/>
    </row>
    <row r="705" spans="2:31" ht="12.75" x14ac:dyDescent="0.2">
      <c r="B705" s="36"/>
      <c r="C705" s="36"/>
      <c r="D705" s="36"/>
      <c r="O705" s="6"/>
      <c r="P705" s="6"/>
      <c r="X705" s="40"/>
      <c r="AC705" s="6"/>
      <c r="AD705" s="6"/>
      <c r="AE705" s="6"/>
    </row>
    <row r="706" spans="2:31" ht="12.75" x14ac:dyDescent="0.2">
      <c r="B706" s="36"/>
      <c r="C706" s="36"/>
      <c r="D706" s="36"/>
      <c r="O706" s="6"/>
      <c r="P706" s="6"/>
      <c r="X706" s="40"/>
      <c r="AC706" s="6"/>
      <c r="AD706" s="6"/>
      <c r="AE706" s="6"/>
    </row>
    <row r="707" spans="2:31" ht="12.75" x14ac:dyDescent="0.2">
      <c r="B707" s="36"/>
      <c r="C707" s="36"/>
      <c r="D707" s="36"/>
      <c r="O707" s="6"/>
      <c r="P707" s="6"/>
      <c r="X707" s="40"/>
      <c r="AC707" s="6"/>
      <c r="AD707" s="6"/>
      <c r="AE707" s="6"/>
    </row>
    <row r="708" spans="2:31" ht="12.75" x14ac:dyDescent="0.2">
      <c r="B708" s="36"/>
      <c r="C708" s="36"/>
      <c r="D708" s="36"/>
      <c r="O708" s="6"/>
      <c r="P708" s="6"/>
      <c r="X708" s="40"/>
      <c r="AC708" s="6"/>
      <c r="AD708" s="6"/>
      <c r="AE708" s="6"/>
    </row>
    <row r="709" spans="2:31" ht="12.75" x14ac:dyDescent="0.2">
      <c r="B709" s="36"/>
      <c r="C709" s="36"/>
      <c r="D709" s="36"/>
      <c r="O709" s="6"/>
      <c r="P709" s="6"/>
      <c r="X709" s="40"/>
      <c r="AC709" s="6"/>
      <c r="AD709" s="6"/>
      <c r="AE709" s="6"/>
    </row>
    <row r="710" spans="2:31" ht="12.75" x14ac:dyDescent="0.2">
      <c r="B710" s="36"/>
      <c r="C710" s="36"/>
      <c r="D710" s="36"/>
      <c r="O710" s="6"/>
      <c r="P710" s="6"/>
      <c r="X710" s="40"/>
      <c r="AC710" s="6"/>
      <c r="AD710" s="6"/>
      <c r="AE710" s="6"/>
    </row>
    <row r="711" spans="2:31" ht="12.75" x14ac:dyDescent="0.2">
      <c r="B711" s="36"/>
      <c r="C711" s="36"/>
      <c r="D711" s="36"/>
      <c r="O711" s="6"/>
      <c r="P711" s="6"/>
      <c r="X711" s="40"/>
      <c r="AC711" s="6"/>
      <c r="AD711" s="6"/>
      <c r="AE711" s="6"/>
    </row>
    <row r="712" spans="2:31" ht="12.75" x14ac:dyDescent="0.2">
      <c r="B712" s="36"/>
      <c r="C712" s="36"/>
      <c r="D712" s="36"/>
      <c r="O712" s="6"/>
      <c r="P712" s="6"/>
      <c r="X712" s="40"/>
      <c r="AC712" s="6"/>
      <c r="AD712" s="6"/>
      <c r="AE712" s="6"/>
    </row>
    <row r="713" spans="2:31" ht="12.75" x14ac:dyDescent="0.2">
      <c r="B713" s="36"/>
      <c r="C713" s="36"/>
      <c r="D713" s="36"/>
      <c r="O713" s="6"/>
      <c r="P713" s="6"/>
      <c r="X713" s="40"/>
      <c r="AC713" s="6"/>
      <c r="AD713" s="6"/>
      <c r="AE713" s="6"/>
    </row>
    <row r="714" spans="2:31" ht="12.75" x14ac:dyDescent="0.2">
      <c r="B714" s="36"/>
      <c r="C714" s="36"/>
      <c r="D714" s="36"/>
      <c r="O714" s="6"/>
      <c r="P714" s="6"/>
      <c r="X714" s="40"/>
      <c r="AC714" s="6"/>
      <c r="AD714" s="6"/>
      <c r="AE714" s="6"/>
    </row>
    <row r="715" spans="2:31" ht="12.75" x14ac:dyDescent="0.2">
      <c r="B715" s="36"/>
      <c r="C715" s="36"/>
      <c r="D715" s="36"/>
      <c r="O715" s="6"/>
      <c r="P715" s="6"/>
      <c r="X715" s="40"/>
      <c r="AC715" s="6"/>
      <c r="AD715" s="6"/>
      <c r="AE715" s="6"/>
    </row>
    <row r="716" spans="2:31" ht="12.75" x14ac:dyDescent="0.2">
      <c r="B716" s="36"/>
      <c r="C716" s="36"/>
      <c r="D716" s="36"/>
      <c r="O716" s="6"/>
      <c r="P716" s="6"/>
      <c r="X716" s="40"/>
      <c r="AC716" s="6"/>
      <c r="AD716" s="6"/>
      <c r="AE716" s="6"/>
    </row>
    <row r="717" spans="2:31" ht="12.75" x14ac:dyDescent="0.2">
      <c r="B717" s="36"/>
      <c r="C717" s="36"/>
      <c r="D717" s="36"/>
      <c r="O717" s="6"/>
      <c r="P717" s="6"/>
      <c r="X717" s="40"/>
      <c r="AC717" s="6"/>
      <c r="AD717" s="6"/>
      <c r="AE717" s="6"/>
    </row>
    <row r="718" spans="2:31" ht="12.75" x14ac:dyDescent="0.2">
      <c r="B718" s="36"/>
      <c r="C718" s="36"/>
      <c r="D718" s="36"/>
      <c r="O718" s="6"/>
      <c r="P718" s="6"/>
      <c r="X718" s="40"/>
      <c r="AC718" s="6"/>
      <c r="AD718" s="6"/>
      <c r="AE718" s="6"/>
    </row>
    <row r="719" spans="2:31" ht="12.75" x14ac:dyDescent="0.2">
      <c r="B719" s="36"/>
      <c r="C719" s="36"/>
      <c r="D719" s="36"/>
      <c r="O719" s="6"/>
      <c r="P719" s="6"/>
      <c r="X719" s="40"/>
      <c r="AC719" s="6"/>
      <c r="AD719" s="6"/>
      <c r="AE719" s="6"/>
    </row>
    <row r="720" spans="2:31" ht="12.75" x14ac:dyDescent="0.2">
      <c r="B720" s="36"/>
      <c r="C720" s="36"/>
      <c r="D720" s="36"/>
      <c r="O720" s="6"/>
      <c r="P720" s="6"/>
      <c r="X720" s="40"/>
      <c r="AC720" s="6"/>
      <c r="AD720" s="6"/>
      <c r="AE720" s="6"/>
    </row>
    <row r="721" spans="2:31" ht="12.75" x14ac:dyDescent="0.2">
      <c r="B721" s="36"/>
      <c r="C721" s="36"/>
      <c r="D721" s="36"/>
      <c r="O721" s="6"/>
      <c r="P721" s="6"/>
      <c r="X721" s="40"/>
      <c r="AC721" s="6"/>
      <c r="AD721" s="6"/>
      <c r="AE721" s="6"/>
    </row>
    <row r="722" spans="2:31" ht="12.75" x14ac:dyDescent="0.2">
      <c r="B722" s="36"/>
      <c r="C722" s="36"/>
      <c r="D722" s="36"/>
      <c r="O722" s="6"/>
      <c r="P722" s="6"/>
      <c r="X722" s="40"/>
      <c r="AC722" s="6"/>
      <c r="AD722" s="6"/>
      <c r="AE722" s="6"/>
    </row>
    <row r="723" spans="2:31" ht="12.75" x14ac:dyDescent="0.2">
      <c r="B723" s="36"/>
      <c r="C723" s="36"/>
      <c r="D723" s="36"/>
      <c r="O723" s="6"/>
      <c r="P723" s="6"/>
      <c r="X723" s="40"/>
      <c r="AC723" s="6"/>
      <c r="AD723" s="6"/>
      <c r="AE723" s="6"/>
    </row>
    <row r="724" spans="2:31" ht="12.75" x14ac:dyDescent="0.2">
      <c r="B724" s="36"/>
      <c r="C724" s="36"/>
      <c r="D724" s="36"/>
      <c r="O724" s="6"/>
      <c r="P724" s="6"/>
      <c r="X724" s="40"/>
      <c r="AC724" s="6"/>
      <c r="AD724" s="6"/>
      <c r="AE724" s="6"/>
    </row>
    <row r="725" spans="2:31" ht="12.75" x14ac:dyDescent="0.2">
      <c r="B725" s="36"/>
      <c r="C725" s="36"/>
      <c r="D725" s="36"/>
      <c r="O725" s="6"/>
      <c r="P725" s="6"/>
      <c r="X725" s="40"/>
      <c r="AC725" s="6"/>
      <c r="AD725" s="6"/>
      <c r="AE725" s="6"/>
    </row>
    <row r="726" spans="2:31" ht="12.75" x14ac:dyDescent="0.2">
      <c r="B726" s="36"/>
      <c r="C726" s="36"/>
      <c r="D726" s="36"/>
      <c r="O726" s="6"/>
      <c r="P726" s="6"/>
      <c r="X726" s="40"/>
      <c r="AC726" s="6"/>
      <c r="AD726" s="6"/>
      <c r="AE726" s="6"/>
    </row>
    <row r="727" spans="2:31" ht="12.75" x14ac:dyDescent="0.2">
      <c r="B727" s="36"/>
      <c r="C727" s="36"/>
      <c r="D727" s="36"/>
      <c r="O727" s="6"/>
      <c r="P727" s="6"/>
      <c r="X727" s="40"/>
      <c r="AC727" s="6"/>
      <c r="AD727" s="6"/>
      <c r="AE727" s="6"/>
    </row>
    <row r="728" spans="2:31" ht="12.75" x14ac:dyDescent="0.2">
      <c r="B728" s="36"/>
      <c r="C728" s="36"/>
      <c r="D728" s="36"/>
      <c r="O728" s="6"/>
      <c r="P728" s="6"/>
      <c r="X728" s="40"/>
      <c r="AC728" s="6"/>
      <c r="AD728" s="6"/>
      <c r="AE728" s="6"/>
    </row>
    <row r="729" spans="2:31" ht="12.75" x14ac:dyDescent="0.2">
      <c r="B729" s="36"/>
      <c r="C729" s="36"/>
      <c r="D729" s="36"/>
      <c r="O729" s="6"/>
      <c r="P729" s="6"/>
      <c r="X729" s="40"/>
      <c r="AC729" s="6"/>
      <c r="AD729" s="6"/>
      <c r="AE729" s="6"/>
    </row>
    <row r="730" spans="2:31" ht="12.75" x14ac:dyDescent="0.2">
      <c r="B730" s="36"/>
      <c r="C730" s="36"/>
      <c r="D730" s="36"/>
      <c r="O730" s="6"/>
      <c r="P730" s="6"/>
      <c r="X730" s="40"/>
      <c r="AC730" s="6"/>
      <c r="AD730" s="6"/>
      <c r="AE730" s="6"/>
    </row>
    <row r="731" spans="2:31" ht="12.75" x14ac:dyDescent="0.2">
      <c r="B731" s="36"/>
      <c r="C731" s="36"/>
      <c r="D731" s="36"/>
      <c r="O731" s="6"/>
      <c r="P731" s="6"/>
      <c r="X731" s="40"/>
      <c r="AC731" s="6"/>
      <c r="AD731" s="6"/>
      <c r="AE731" s="6"/>
    </row>
    <row r="732" spans="2:31" ht="12.75" x14ac:dyDescent="0.2">
      <c r="B732" s="36"/>
      <c r="C732" s="36"/>
      <c r="D732" s="36"/>
      <c r="O732" s="6"/>
      <c r="P732" s="6"/>
      <c r="X732" s="40"/>
      <c r="AC732" s="6"/>
      <c r="AD732" s="6"/>
      <c r="AE732" s="6"/>
    </row>
    <row r="733" spans="2:31" ht="12.75" x14ac:dyDescent="0.2">
      <c r="B733" s="36"/>
      <c r="C733" s="36"/>
      <c r="D733" s="36"/>
      <c r="O733" s="6"/>
      <c r="P733" s="6"/>
      <c r="X733" s="40"/>
      <c r="AC733" s="6"/>
      <c r="AD733" s="6"/>
      <c r="AE733" s="6"/>
    </row>
    <row r="734" spans="2:31" ht="12.75" x14ac:dyDescent="0.2">
      <c r="B734" s="36"/>
      <c r="C734" s="36"/>
      <c r="D734" s="36"/>
      <c r="O734" s="6"/>
      <c r="P734" s="6"/>
      <c r="X734" s="40"/>
      <c r="AC734" s="6"/>
      <c r="AD734" s="6"/>
      <c r="AE734" s="6"/>
    </row>
    <row r="735" spans="2:31" ht="12.75" x14ac:dyDescent="0.2">
      <c r="B735" s="36"/>
      <c r="C735" s="36"/>
      <c r="D735" s="36"/>
      <c r="O735" s="6"/>
      <c r="P735" s="6"/>
      <c r="X735" s="40"/>
      <c r="AC735" s="6"/>
      <c r="AD735" s="6"/>
      <c r="AE735" s="6"/>
    </row>
    <row r="736" spans="2:31" ht="12.75" x14ac:dyDescent="0.2">
      <c r="B736" s="36"/>
      <c r="C736" s="36"/>
      <c r="D736" s="36"/>
      <c r="O736" s="6"/>
      <c r="P736" s="6"/>
      <c r="X736" s="40"/>
      <c r="AC736" s="6"/>
      <c r="AD736" s="6"/>
      <c r="AE736" s="6"/>
    </row>
    <row r="737" spans="2:31" ht="12.75" x14ac:dyDescent="0.2">
      <c r="B737" s="36"/>
      <c r="C737" s="36"/>
      <c r="D737" s="36"/>
      <c r="O737" s="6"/>
      <c r="P737" s="6"/>
      <c r="X737" s="40"/>
      <c r="AC737" s="6"/>
      <c r="AD737" s="6"/>
      <c r="AE737" s="6"/>
    </row>
    <row r="738" spans="2:31" ht="12.75" x14ac:dyDescent="0.2">
      <c r="B738" s="36"/>
      <c r="C738" s="36"/>
      <c r="D738" s="36"/>
      <c r="O738" s="6"/>
      <c r="P738" s="6"/>
      <c r="X738" s="40"/>
      <c r="AC738" s="6"/>
      <c r="AD738" s="6"/>
      <c r="AE738" s="6"/>
    </row>
    <row r="739" spans="2:31" ht="12.75" x14ac:dyDescent="0.2">
      <c r="B739" s="36"/>
      <c r="C739" s="36"/>
      <c r="D739" s="36"/>
      <c r="O739" s="6"/>
      <c r="P739" s="6"/>
      <c r="X739" s="40"/>
      <c r="AC739" s="6"/>
      <c r="AD739" s="6"/>
      <c r="AE739" s="6"/>
    </row>
    <row r="740" spans="2:31" ht="12.75" x14ac:dyDescent="0.2">
      <c r="B740" s="36"/>
      <c r="C740" s="36"/>
      <c r="D740" s="36"/>
      <c r="O740" s="6"/>
      <c r="P740" s="6"/>
      <c r="X740" s="40"/>
      <c r="AC740" s="6"/>
      <c r="AD740" s="6"/>
      <c r="AE740" s="6"/>
    </row>
    <row r="741" spans="2:31" ht="12.75" x14ac:dyDescent="0.2">
      <c r="B741" s="36"/>
      <c r="C741" s="36"/>
      <c r="D741" s="36"/>
      <c r="O741" s="6"/>
      <c r="P741" s="6"/>
      <c r="X741" s="40"/>
      <c r="AC741" s="6"/>
      <c r="AD741" s="6"/>
      <c r="AE741" s="6"/>
    </row>
    <row r="742" spans="2:31" ht="12.75" x14ac:dyDescent="0.2">
      <c r="B742" s="36"/>
      <c r="C742" s="36"/>
      <c r="D742" s="36"/>
      <c r="O742" s="6"/>
      <c r="P742" s="6"/>
      <c r="X742" s="40"/>
      <c r="AC742" s="6"/>
      <c r="AD742" s="6"/>
      <c r="AE742" s="6"/>
    </row>
    <row r="743" spans="2:31" ht="12.75" x14ac:dyDescent="0.2">
      <c r="B743" s="36"/>
      <c r="C743" s="36"/>
      <c r="D743" s="36"/>
      <c r="O743" s="6"/>
      <c r="P743" s="6"/>
      <c r="X743" s="40"/>
      <c r="AC743" s="6"/>
      <c r="AD743" s="6"/>
      <c r="AE743" s="6"/>
    </row>
    <row r="744" spans="2:31" ht="12.75" x14ac:dyDescent="0.2">
      <c r="B744" s="36"/>
      <c r="C744" s="36"/>
      <c r="D744" s="36"/>
      <c r="O744" s="6"/>
      <c r="P744" s="6"/>
      <c r="X744" s="40"/>
      <c r="AC744" s="6"/>
      <c r="AD744" s="6"/>
      <c r="AE744" s="6"/>
    </row>
    <row r="745" spans="2:31" ht="12.75" x14ac:dyDescent="0.2">
      <c r="B745" s="36"/>
      <c r="C745" s="36"/>
      <c r="D745" s="36"/>
      <c r="O745" s="6"/>
      <c r="P745" s="6"/>
      <c r="X745" s="40"/>
      <c r="AC745" s="6"/>
      <c r="AD745" s="6"/>
      <c r="AE745" s="6"/>
    </row>
    <row r="746" spans="2:31" ht="12.75" x14ac:dyDescent="0.2">
      <c r="B746" s="36"/>
      <c r="C746" s="36"/>
      <c r="D746" s="36"/>
      <c r="O746" s="6"/>
      <c r="P746" s="6"/>
      <c r="X746" s="40"/>
      <c r="AC746" s="6"/>
      <c r="AD746" s="6"/>
      <c r="AE746" s="6"/>
    </row>
    <row r="747" spans="2:31" ht="12.75" x14ac:dyDescent="0.2">
      <c r="B747" s="36"/>
      <c r="C747" s="36"/>
      <c r="D747" s="36"/>
      <c r="O747" s="6"/>
      <c r="P747" s="6"/>
      <c r="X747" s="40"/>
      <c r="AC747" s="6"/>
      <c r="AD747" s="6"/>
      <c r="AE747" s="6"/>
    </row>
    <row r="748" spans="2:31" ht="12.75" x14ac:dyDescent="0.2">
      <c r="B748" s="36"/>
      <c r="C748" s="36"/>
      <c r="D748" s="36"/>
      <c r="O748" s="6"/>
      <c r="P748" s="6"/>
      <c r="X748" s="40"/>
      <c r="AC748" s="6"/>
      <c r="AD748" s="6"/>
      <c r="AE748" s="6"/>
    </row>
    <row r="749" spans="2:31" ht="12.75" x14ac:dyDescent="0.2">
      <c r="B749" s="36"/>
      <c r="C749" s="36"/>
      <c r="D749" s="36"/>
      <c r="O749" s="6"/>
      <c r="P749" s="6"/>
      <c r="X749" s="40"/>
      <c r="AC749" s="6"/>
      <c r="AD749" s="6"/>
      <c r="AE749" s="6"/>
    </row>
    <row r="750" spans="2:31" ht="12.75" x14ac:dyDescent="0.2">
      <c r="B750" s="36"/>
      <c r="C750" s="36"/>
      <c r="D750" s="36"/>
      <c r="O750" s="6"/>
      <c r="P750" s="6"/>
      <c r="X750" s="40"/>
      <c r="AC750" s="6"/>
      <c r="AD750" s="6"/>
      <c r="AE750" s="6"/>
    </row>
    <row r="751" spans="2:31" ht="12.75" x14ac:dyDescent="0.2">
      <c r="B751" s="36"/>
      <c r="C751" s="36"/>
      <c r="D751" s="36"/>
      <c r="O751" s="6"/>
      <c r="P751" s="6"/>
      <c r="X751" s="40"/>
      <c r="AC751" s="6"/>
      <c r="AD751" s="6"/>
      <c r="AE751" s="6"/>
    </row>
    <row r="752" spans="2:31" ht="12.75" x14ac:dyDescent="0.2">
      <c r="B752" s="36"/>
      <c r="C752" s="36"/>
      <c r="D752" s="36"/>
      <c r="O752" s="6"/>
      <c r="P752" s="6"/>
      <c r="X752" s="40"/>
      <c r="AC752" s="6"/>
      <c r="AD752" s="6"/>
      <c r="AE752" s="6"/>
    </row>
    <row r="753" spans="2:31" ht="12.75" x14ac:dyDescent="0.2">
      <c r="B753" s="36"/>
      <c r="C753" s="36"/>
      <c r="D753" s="36"/>
      <c r="O753" s="6"/>
      <c r="P753" s="6"/>
      <c r="X753" s="40"/>
      <c r="AC753" s="6"/>
      <c r="AD753" s="6"/>
      <c r="AE753" s="6"/>
    </row>
    <row r="754" spans="2:31" ht="12.75" x14ac:dyDescent="0.2">
      <c r="B754" s="36"/>
      <c r="C754" s="36"/>
      <c r="D754" s="36"/>
      <c r="O754" s="6"/>
      <c r="P754" s="6"/>
      <c r="X754" s="40"/>
      <c r="AC754" s="6"/>
      <c r="AD754" s="6"/>
      <c r="AE754" s="6"/>
    </row>
    <row r="755" spans="2:31" ht="12.75" x14ac:dyDescent="0.2">
      <c r="B755" s="36"/>
      <c r="C755" s="36"/>
      <c r="D755" s="36"/>
      <c r="O755" s="6"/>
      <c r="P755" s="6"/>
      <c r="X755" s="40"/>
      <c r="AC755" s="6"/>
      <c r="AD755" s="6"/>
      <c r="AE755" s="6"/>
    </row>
    <row r="756" spans="2:31" ht="12.75" x14ac:dyDescent="0.2">
      <c r="B756" s="36"/>
      <c r="C756" s="36"/>
      <c r="D756" s="36"/>
      <c r="O756" s="6"/>
      <c r="P756" s="6"/>
      <c r="X756" s="40"/>
      <c r="AC756" s="6"/>
      <c r="AD756" s="6"/>
      <c r="AE756" s="6"/>
    </row>
    <row r="757" spans="2:31" ht="12.75" x14ac:dyDescent="0.2">
      <c r="B757" s="36"/>
      <c r="C757" s="36"/>
      <c r="D757" s="36"/>
      <c r="O757" s="6"/>
      <c r="P757" s="6"/>
      <c r="X757" s="40"/>
      <c r="AC757" s="6"/>
      <c r="AD757" s="6"/>
      <c r="AE757" s="6"/>
    </row>
    <row r="758" spans="2:31" ht="12.75" x14ac:dyDescent="0.2">
      <c r="B758" s="36"/>
      <c r="C758" s="36"/>
      <c r="D758" s="36"/>
      <c r="O758" s="6"/>
      <c r="P758" s="6"/>
      <c r="X758" s="40"/>
      <c r="AC758" s="6"/>
      <c r="AD758" s="6"/>
      <c r="AE758" s="6"/>
    </row>
    <row r="759" spans="2:31" ht="12.75" x14ac:dyDescent="0.2">
      <c r="B759" s="36"/>
      <c r="C759" s="36"/>
      <c r="D759" s="36"/>
      <c r="O759" s="6"/>
      <c r="P759" s="6"/>
      <c r="X759" s="40"/>
      <c r="AC759" s="6"/>
      <c r="AD759" s="6"/>
      <c r="AE759" s="6"/>
    </row>
    <row r="760" spans="2:31" ht="12.75" x14ac:dyDescent="0.2">
      <c r="B760" s="36"/>
      <c r="C760" s="36"/>
      <c r="D760" s="36"/>
      <c r="O760" s="6"/>
      <c r="P760" s="6"/>
      <c r="X760" s="40"/>
      <c r="AC760" s="6"/>
      <c r="AD760" s="6"/>
      <c r="AE760" s="6"/>
    </row>
    <row r="761" spans="2:31" ht="12.75" x14ac:dyDescent="0.2">
      <c r="B761" s="36"/>
      <c r="C761" s="36"/>
      <c r="D761" s="36"/>
      <c r="O761" s="6"/>
      <c r="P761" s="6"/>
      <c r="X761" s="40"/>
      <c r="AC761" s="6"/>
      <c r="AD761" s="6"/>
      <c r="AE761" s="6"/>
    </row>
    <row r="762" spans="2:31" ht="12.75" x14ac:dyDescent="0.2">
      <c r="B762" s="36"/>
      <c r="C762" s="36"/>
      <c r="D762" s="36"/>
      <c r="O762" s="6"/>
      <c r="P762" s="6"/>
      <c r="X762" s="40"/>
      <c r="AC762" s="6"/>
      <c r="AD762" s="6"/>
      <c r="AE762" s="6"/>
    </row>
    <row r="763" spans="2:31" ht="12.75" x14ac:dyDescent="0.2">
      <c r="B763" s="36"/>
      <c r="C763" s="36"/>
      <c r="D763" s="36"/>
      <c r="O763" s="6"/>
      <c r="P763" s="6"/>
      <c r="X763" s="40"/>
      <c r="AC763" s="6"/>
      <c r="AD763" s="6"/>
      <c r="AE763" s="6"/>
    </row>
    <row r="764" spans="2:31" ht="12.75" x14ac:dyDescent="0.2">
      <c r="B764" s="36"/>
      <c r="C764" s="36"/>
      <c r="D764" s="36"/>
      <c r="O764" s="6"/>
      <c r="P764" s="6"/>
      <c r="X764" s="40"/>
      <c r="AC764" s="6"/>
      <c r="AD764" s="6"/>
      <c r="AE764" s="6"/>
    </row>
    <row r="765" spans="2:31" ht="12.75" x14ac:dyDescent="0.2">
      <c r="B765" s="36"/>
      <c r="C765" s="36"/>
      <c r="D765" s="36"/>
      <c r="O765" s="6"/>
      <c r="P765" s="6"/>
      <c r="X765" s="40"/>
      <c r="AC765" s="6"/>
      <c r="AD765" s="6"/>
      <c r="AE765" s="6"/>
    </row>
    <row r="766" spans="2:31" ht="12.75" x14ac:dyDescent="0.2">
      <c r="B766" s="36"/>
      <c r="C766" s="36"/>
      <c r="D766" s="36"/>
      <c r="O766" s="6"/>
      <c r="P766" s="6"/>
      <c r="X766" s="40"/>
      <c r="AC766" s="6"/>
      <c r="AD766" s="6"/>
      <c r="AE766" s="6"/>
    </row>
    <row r="767" spans="2:31" ht="12.75" x14ac:dyDescent="0.2">
      <c r="B767" s="36"/>
      <c r="C767" s="36"/>
      <c r="D767" s="36"/>
      <c r="O767" s="6"/>
      <c r="P767" s="6"/>
      <c r="X767" s="40"/>
      <c r="AC767" s="6"/>
      <c r="AD767" s="6"/>
      <c r="AE767" s="6"/>
    </row>
    <row r="768" spans="2:31" ht="12.75" x14ac:dyDescent="0.2">
      <c r="B768" s="36"/>
      <c r="C768" s="36"/>
      <c r="D768" s="36"/>
      <c r="O768" s="6"/>
      <c r="P768" s="6"/>
      <c r="X768" s="40"/>
      <c r="AC768" s="6"/>
      <c r="AD768" s="6"/>
      <c r="AE768" s="6"/>
    </row>
    <row r="769" spans="2:31" ht="12.75" x14ac:dyDescent="0.2">
      <c r="B769" s="36"/>
      <c r="C769" s="36"/>
      <c r="D769" s="36"/>
      <c r="O769" s="6"/>
      <c r="P769" s="6"/>
      <c r="X769" s="40"/>
      <c r="AC769" s="6"/>
      <c r="AD769" s="6"/>
      <c r="AE769" s="6"/>
    </row>
    <row r="770" spans="2:31" ht="12.75" x14ac:dyDescent="0.2">
      <c r="B770" s="36"/>
      <c r="C770" s="36"/>
      <c r="D770" s="36"/>
      <c r="O770" s="6"/>
      <c r="P770" s="6"/>
      <c r="X770" s="40"/>
      <c r="AC770" s="6"/>
      <c r="AD770" s="6"/>
      <c r="AE770" s="6"/>
    </row>
    <row r="771" spans="2:31" ht="12.75" x14ac:dyDescent="0.2">
      <c r="B771" s="36"/>
      <c r="C771" s="36"/>
      <c r="D771" s="36"/>
      <c r="O771" s="6"/>
      <c r="P771" s="6"/>
      <c r="X771" s="40"/>
      <c r="AC771" s="6"/>
      <c r="AD771" s="6"/>
      <c r="AE771" s="6"/>
    </row>
    <row r="772" spans="2:31" ht="12.75" x14ac:dyDescent="0.2">
      <c r="B772" s="36"/>
      <c r="C772" s="36"/>
      <c r="D772" s="36"/>
      <c r="O772" s="6"/>
      <c r="P772" s="6"/>
      <c r="X772" s="40"/>
      <c r="AC772" s="6"/>
      <c r="AD772" s="6"/>
      <c r="AE772" s="6"/>
    </row>
    <row r="773" spans="2:31" ht="12.75" x14ac:dyDescent="0.2">
      <c r="B773" s="36"/>
      <c r="C773" s="36"/>
      <c r="D773" s="36"/>
      <c r="O773" s="6"/>
      <c r="P773" s="6"/>
      <c r="X773" s="40"/>
      <c r="AC773" s="6"/>
      <c r="AD773" s="6"/>
      <c r="AE773" s="6"/>
    </row>
    <row r="774" spans="2:31" ht="12.75" x14ac:dyDescent="0.2">
      <c r="B774" s="36"/>
      <c r="C774" s="36"/>
      <c r="D774" s="36"/>
      <c r="O774" s="6"/>
      <c r="P774" s="6"/>
      <c r="X774" s="40"/>
      <c r="AC774" s="6"/>
      <c r="AD774" s="6"/>
      <c r="AE774" s="6"/>
    </row>
    <row r="775" spans="2:31" ht="12.75" x14ac:dyDescent="0.2">
      <c r="B775" s="36"/>
      <c r="C775" s="36"/>
      <c r="D775" s="36"/>
      <c r="O775" s="6"/>
      <c r="P775" s="6"/>
      <c r="X775" s="40"/>
      <c r="AC775" s="6"/>
      <c r="AD775" s="6"/>
      <c r="AE775" s="6"/>
    </row>
    <row r="776" spans="2:31" ht="12.75" x14ac:dyDescent="0.2">
      <c r="B776" s="36"/>
      <c r="C776" s="36"/>
      <c r="D776" s="36"/>
      <c r="O776" s="6"/>
      <c r="P776" s="6"/>
      <c r="X776" s="40"/>
      <c r="AC776" s="6"/>
      <c r="AD776" s="6"/>
      <c r="AE776" s="6"/>
    </row>
    <row r="777" spans="2:31" ht="12.75" x14ac:dyDescent="0.2">
      <c r="B777" s="36"/>
      <c r="C777" s="36"/>
      <c r="D777" s="36"/>
      <c r="O777" s="6"/>
      <c r="P777" s="6"/>
      <c r="X777" s="40"/>
      <c r="AC777" s="6"/>
      <c r="AD777" s="6"/>
      <c r="AE777" s="6"/>
    </row>
    <row r="778" spans="2:31" ht="12.75" x14ac:dyDescent="0.2">
      <c r="B778" s="36"/>
      <c r="C778" s="36"/>
      <c r="D778" s="36"/>
      <c r="O778" s="6"/>
      <c r="P778" s="6"/>
      <c r="X778" s="40"/>
      <c r="AC778" s="6"/>
      <c r="AD778" s="6"/>
      <c r="AE778" s="6"/>
    </row>
    <row r="779" spans="2:31" ht="12.75" x14ac:dyDescent="0.2">
      <c r="B779" s="36"/>
      <c r="C779" s="36"/>
      <c r="D779" s="36"/>
      <c r="O779" s="6"/>
      <c r="P779" s="6"/>
      <c r="X779" s="40"/>
      <c r="AC779" s="6"/>
      <c r="AD779" s="6"/>
      <c r="AE779" s="6"/>
    </row>
    <row r="780" spans="2:31" ht="12.75" x14ac:dyDescent="0.2">
      <c r="B780" s="36"/>
      <c r="C780" s="36"/>
      <c r="D780" s="36"/>
      <c r="O780" s="6"/>
      <c r="P780" s="6"/>
      <c r="X780" s="40"/>
      <c r="AC780" s="6"/>
      <c r="AD780" s="6"/>
      <c r="AE780" s="6"/>
    </row>
    <row r="781" spans="2:31" ht="12.75" x14ac:dyDescent="0.2">
      <c r="B781" s="36"/>
      <c r="C781" s="36"/>
      <c r="D781" s="36"/>
      <c r="O781" s="6"/>
      <c r="P781" s="6"/>
      <c r="X781" s="40"/>
      <c r="AC781" s="6"/>
      <c r="AD781" s="6"/>
      <c r="AE781" s="6"/>
    </row>
    <row r="782" spans="2:31" ht="12.75" x14ac:dyDescent="0.2">
      <c r="B782" s="36"/>
      <c r="C782" s="36"/>
      <c r="D782" s="36"/>
      <c r="O782" s="6"/>
      <c r="P782" s="6"/>
      <c r="X782" s="40"/>
      <c r="AC782" s="6"/>
      <c r="AD782" s="6"/>
      <c r="AE782" s="6"/>
    </row>
    <row r="783" spans="2:31" ht="12.75" x14ac:dyDescent="0.2">
      <c r="B783" s="36"/>
      <c r="C783" s="36"/>
      <c r="D783" s="36"/>
      <c r="O783" s="6"/>
      <c r="P783" s="6"/>
      <c r="X783" s="40"/>
      <c r="AC783" s="6"/>
      <c r="AD783" s="6"/>
      <c r="AE783" s="6"/>
    </row>
    <row r="784" spans="2:31" ht="12.75" x14ac:dyDescent="0.2">
      <c r="B784" s="36"/>
      <c r="C784" s="36"/>
      <c r="D784" s="36"/>
      <c r="O784" s="6"/>
      <c r="P784" s="6"/>
      <c r="X784" s="40"/>
      <c r="AC784" s="6"/>
      <c r="AD784" s="6"/>
      <c r="AE784" s="6"/>
    </row>
    <row r="785" spans="2:31" ht="12.75" x14ac:dyDescent="0.2">
      <c r="B785" s="36"/>
      <c r="C785" s="36"/>
      <c r="D785" s="36"/>
      <c r="O785" s="6"/>
      <c r="P785" s="6"/>
      <c r="X785" s="40"/>
      <c r="AC785" s="6"/>
      <c r="AD785" s="6"/>
      <c r="AE785" s="6"/>
    </row>
    <row r="786" spans="2:31" ht="12.75" x14ac:dyDescent="0.2">
      <c r="B786" s="36"/>
      <c r="C786" s="36"/>
      <c r="D786" s="36"/>
      <c r="O786" s="6"/>
      <c r="P786" s="6"/>
      <c r="X786" s="40"/>
      <c r="AC786" s="6"/>
      <c r="AD786" s="6"/>
      <c r="AE786" s="6"/>
    </row>
    <row r="787" spans="2:31" ht="12.75" x14ac:dyDescent="0.2">
      <c r="B787" s="36"/>
      <c r="C787" s="36"/>
      <c r="D787" s="36"/>
      <c r="O787" s="6"/>
      <c r="P787" s="6"/>
      <c r="X787" s="40"/>
      <c r="AC787" s="6"/>
      <c r="AD787" s="6"/>
      <c r="AE787" s="6"/>
    </row>
    <row r="788" spans="2:31" ht="12.75" x14ac:dyDescent="0.2">
      <c r="B788" s="36"/>
      <c r="C788" s="36"/>
      <c r="D788" s="36"/>
      <c r="O788" s="6"/>
      <c r="P788" s="6"/>
      <c r="X788" s="40"/>
      <c r="AC788" s="6"/>
      <c r="AD788" s="6"/>
      <c r="AE788" s="6"/>
    </row>
    <row r="789" spans="2:31" ht="12.75" x14ac:dyDescent="0.2">
      <c r="B789" s="36"/>
      <c r="C789" s="36"/>
      <c r="D789" s="36"/>
      <c r="O789" s="6"/>
      <c r="P789" s="6"/>
      <c r="X789" s="40"/>
      <c r="AC789" s="6"/>
      <c r="AD789" s="6"/>
      <c r="AE789" s="6"/>
    </row>
    <row r="790" spans="2:31" ht="12.75" x14ac:dyDescent="0.2">
      <c r="B790" s="36"/>
      <c r="C790" s="36"/>
      <c r="D790" s="36"/>
      <c r="O790" s="6"/>
      <c r="P790" s="6"/>
      <c r="X790" s="40"/>
      <c r="AC790" s="6"/>
      <c r="AD790" s="6"/>
      <c r="AE790" s="6"/>
    </row>
    <row r="791" spans="2:31" ht="12.75" x14ac:dyDescent="0.2">
      <c r="B791" s="36"/>
      <c r="C791" s="36"/>
      <c r="D791" s="36"/>
      <c r="O791" s="6"/>
      <c r="P791" s="6"/>
      <c r="X791" s="40"/>
      <c r="AC791" s="6"/>
      <c r="AD791" s="6"/>
      <c r="AE791" s="6"/>
    </row>
    <row r="792" spans="2:31" ht="12.75" x14ac:dyDescent="0.2">
      <c r="B792" s="36"/>
      <c r="C792" s="36"/>
      <c r="D792" s="36"/>
      <c r="O792" s="6"/>
      <c r="P792" s="6"/>
      <c r="X792" s="40"/>
      <c r="AC792" s="6"/>
      <c r="AD792" s="6"/>
      <c r="AE792" s="6"/>
    </row>
    <row r="793" spans="2:31" ht="12.75" x14ac:dyDescent="0.2">
      <c r="B793" s="36"/>
      <c r="C793" s="36"/>
      <c r="D793" s="36"/>
      <c r="O793" s="6"/>
      <c r="P793" s="6"/>
      <c r="X793" s="40"/>
      <c r="AC793" s="6"/>
      <c r="AD793" s="6"/>
      <c r="AE793" s="6"/>
    </row>
    <row r="794" spans="2:31" ht="12.75" x14ac:dyDescent="0.2">
      <c r="B794" s="36"/>
      <c r="C794" s="36"/>
      <c r="D794" s="36"/>
      <c r="O794" s="6"/>
      <c r="P794" s="6"/>
      <c r="X794" s="40"/>
      <c r="AC794" s="6"/>
      <c r="AD794" s="6"/>
      <c r="AE794" s="6"/>
    </row>
    <row r="795" spans="2:31" ht="12.75" x14ac:dyDescent="0.2">
      <c r="B795" s="36"/>
      <c r="C795" s="36"/>
      <c r="D795" s="36"/>
      <c r="O795" s="6"/>
      <c r="P795" s="6"/>
      <c r="X795" s="40"/>
      <c r="AC795" s="6"/>
      <c r="AD795" s="6"/>
      <c r="AE795" s="6"/>
    </row>
    <row r="796" spans="2:31" ht="12.75" x14ac:dyDescent="0.2">
      <c r="B796" s="36"/>
      <c r="C796" s="36"/>
      <c r="D796" s="36"/>
      <c r="O796" s="6"/>
      <c r="P796" s="6"/>
      <c r="X796" s="40"/>
      <c r="AC796" s="6"/>
      <c r="AD796" s="6"/>
      <c r="AE796" s="6"/>
    </row>
    <row r="797" spans="2:31" ht="12.75" x14ac:dyDescent="0.2">
      <c r="B797" s="36"/>
      <c r="C797" s="36"/>
      <c r="D797" s="36"/>
      <c r="O797" s="6"/>
      <c r="P797" s="6"/>
      <c r="X797" s="40"/>
      <c r="AC797" s="6"/>
      <c r="AD797" s="6"/>
      <c r="AE797" s="6"/>
    </row>
    <row r="798" spans="2:31" ht="12.75" x14ac:dyDescent="0.2">
      <c r="B798" s="36"/>
      <c r="C798" s="36"/>
      <c r="D798" s="36"/>
      <c r="O798" s="6"/>
      <c r="P798" s="6"/>
      <c r="X798" s="40"/>
      <c r="AC798" s="6"/>
      <c r="AD798" s="6"/>
      <c r="AE798" s="6"/>
    </row>
    <row r="799" spans="2:31" ht="12.75" x14ac:dyDescent="0.2">
      <c r="B799" s="36"/>
      <c r="C799" s="36"/>
      <c r="D799" s="36"/>
      <c r="O799" s="6"/>
      <c r="P799" s="6"/>
      <c r="X799" s="40"/>
      <c r="AC799" s="6"/>
      <c r="AD799" s="6"/>
      <c r="AE799" s="6"/>
    </row>
    <row r="800" spans="2:31" ht="12.75" x14ac:dyDescent="0.2">
      <c r="B800" s="36"/>
      <c r="C800" s="36"/>
      <c r="D800" s="36"/>
      <c r="O800" s="6"/>
      <c r="P800" s="6"/>
      <c r="X800" s="40"/>
      <c r="AC800" s="6"/>
      <c r="AD800" s="6"/>
      <c r="AE800" s="6"/>
    </row>
    <row r="801" spans="2:31" ht="12.75" x14ac:dyDescent="0.2">
      <c r="B801" s="36"/>
      <c r="C801" s="36"/>
      <c r="D801" s="36"/>
      <c r="O801" s="6"/>
      <c r="P801" s="6"/>
      <c r="X801" s="40"/>
      <c r="AC801" s="6"/>
      <c r="AD801" s="6"/>
      <c r="AE801" s="6"/>
    </row>
    <row r="802" spans="2:31" ht="12.75" x14ac:dyDescent="0.2">
      <c r="B802" s="36"/>
      <c r="C802" s="36"/>
      <c r="D802" s="36"/>
      <c r="O802" s="6"/>
      <c r="P802" s="6"/>
      <c r="X802" s="40"/>
      <c r="AC802" s="6"/>
      <c r="AD802" s="6"/>
      <c r="AE802" s="6"/>
    </row>
    <row r="803" spans="2:31" ht="12.75" x14ac:dyDescent="0.2">
      <c r="B803" s="36"/>
      <c r="C803" s="36"/>
      <c r="D803" s="36"/>
      <c r="O803" s="6"/>
      <c r="P803" s="6"/>
      <c r="X803" s="40"/>
      <c r="AC803" s="6"/>
      <c r="AD803" s="6"/>
      <c r="AE803" s="6"/>
    </row>
    <row r="804" spans="2:31" ht="12.75" x14ac:dyDescent="0.2">
      <c r="B804" s="36"/>
      <c r="C804" s="36"/>
      <c r="D804" s="36"/>
      <c r="O804" s="6"/>
      <c r="P804" s="6"/>
      <c r="X804" s="40"/>
      <c r="AC804" s="6"/>
      <c r="AD804" s="6"/>
      <c r="AE804" s="6"/>
    </row>
    <row r="805" spans="2:31" ht="12.75" x14ac:dyDescent="0.2">
      <c r="B805" s="36"/>
      <c r="C805" s="36"/>
      <c r="D805" s="36"/>
      <c r="O805" s="6"/>
      <c r="P805" s="6"/>
      <c r="X805" s="40"/>
      <c r="AC805" s="6"/>
      <c r="AD805" s="6"/>
      <c r="AE805" s="6"/>
    </row>
    <row r="806" spans="2:31" ht="12.75" x14ac:dyDescent="0.2">
      <c r="B806" s="36"/>
      <c r="C806" s="36"/>
      <c r="D806" s="36"/>
      <c r="O806" s="6"/>
      <c r="P806" s="6"/>
      <c r="X806" s="40"/>
      <c r="AC806" s="6"/>
      <c r="AD806" s="6"/>
      <c r="AE806" s="6"/>
    </row>
    <row r="807" spans="2:31" ht="12.75" x14ac:dyDescent="0.2">
      <c r="B807" s="36"/>
      <c r="C807" s="36"/>
      <c r="D807" s="36"/>
      <c r="O807" s="6"/>
      <c r="P807" s="6"/>
      <c r="X807" s="40"/>
      <c r="AC807" s="6"/>
      <c r="AD807" s="6"/>
      <c r="AE807" s="6"/>
    </row>
    <row r="808" spans="2:31" ht="12.75" x14ac:dyDescent="0.2">
      <c r="B808" s="36"/>
      <c r="C808" s="36"/>
      <c r="D808" s="36"/>
      <c r="O808" s="6"/>
      <c r="P808" s="6"/>
      <c r="X808" s="40"/>
      <c r="AC808" s="6"/>
      <c r="AD808" s="6"/>
      <c r="AE808" s="6"/>
    </row>
    <row r="809" spans="2:31" ht="12.75" x14ac:dyDescent="0.2">
      <c r="B809" s="36"/>
      <c r="C809" s="36"/>
      <c r="D809" s="36"/>
      <c r="O809" s="6"/>
      <c r="P809" s="6"/>
      <c r="X809" s="40"/>
      <c r="AC809" s="6"/>
      <c r="AD809" s="6"/>
      <c r="AE809" s="6"/>
    </row>
    <row r="810" spans="2:31" ht="12.75" x14ac:dyDescent="0.2">
      <c r="B810" s="36"/>
      <c r="C810" s="36"/>
      <c r="D810" s="36"/>
      <c r="O810" s="6"/>
      <c r="P810" s="6"/>
      <c r="X810" s="40"/>
      <c r="AC810" s="6"/>
      <c r="AD810" s="6"/>
      <c r="AE810" s="6"/>
    </row>
    <row r="811" spans="2:31" ht="12.75" x14ac:dyDescent="0.2">
      <c r="B811" s="36"/>
      <c r="C811" s="36"/>
      <c r="D811" s="36"/>
      <c r="O811" s="6"/>
      <c r="P811" s="6"/>
      <c r="X811" s="40"/>
      <c r="AC811" s="6"/>
      <c r="AD811" s="6"/>
      <c r="AE811" s="6"/>
    </row>
    <row r="812" spans="2:31" ht="12.75" x14ac:dyDescent="0.2">
      <c r="B812" s="36"/>
      <c r="C812" s="36"/>
      <c r="D812" s="36"/>
      <c r="O812" s="6"/>
      <c r="P812" s="6"/>
      <c r="X812" s="40"/>
      <c r="AC812" s="6"/>
      <c r="AD812" s="6"/>
      <c r="AE812" s="6"/>
    </row>
    <row r="813" spans="2:31" ht="12.75" x14ac:dyDescent="0.2">
      <c r="B813" s="36"/>
      <c r="C813" s="36"/>
      <c r="D813" s="36"/>
      <c r="O813" s="6"/>
      <c r="P813" s="6"/>
      <c r="X813" s="40"/>
      <c r="AC813" s="6"/>
      <c r="AD813" s="6"/>
      <c r="AE813" s="6"/>
    </row>
    <row r="814" spans="2:31" ht="12.75" x14ac:dyDescent="0.2">
      <c r="B814" s="36"/>
      <c r="C814" s="36"/>
      <c r="D814" s="36"/>
      <c r="O814" s="6"/>
      <c r="P814" s="6"/>
      <c r="X814" s="40"/>
      <c r="AC814" s="6"/>
      <c r="AD814" s="6"/>
      <c r="AE814" s="6"/>
    </row>
    <row r="815" spans="2:31" ht="12.75" x14ac:dyDescent="0.2">
      <c r="B815" s="36"/>
      <c r="C815" s="36"/>
      <c r="D815" s="36"/>
      <c r="O815" s="6"/>
      <c r="P815" s="6"/>
      <c r="X815" s="40"/>
      <c r="AC815" s="6"/>
      <c r="AD815" s="6"/>
      <c r="AE815" s="6"/>
    </row>
    <row r="816" spans="2:31" ht="12.75" x14ac:dyDescent="0.2">
      <c r="B816" s="36"/>
      <c r="C816" s="36"/>
      <c r="D816" s="36"/>
      <c r="O816" s="6"/>
      <c r="P816" s="6"/>
      <c r="X816" s="40"/>
      <c r="AC816" s="6"/>
      <c r="AD816" s="6"/>
      <c r="AE816" s="6"/>
    </row>
    <row r="817" spans="2:31" ht="12.75" x14ac:dyDescent="0.2">
      <c r="B817" s="36"/>
      <c r="C817" s="36"/>
      <c r="D817" s="36"/>
      <c r="O817" s="6"/>
      <c r="P817" s="6"/>
      <c r="X817" s="40"/>
      <c r="AC817" s="6"/>
      <c r="AD817" s="6"/>
      <c r="AE817" s="6"/>
    </row>
    <row r="818" spans="2:31" ht="12.75" x14ac:dyDescent="0.2">
      <c r="B818" s="36"/>
      <c r="C818" s="36"/>
      <c r="D818" s="36"/>
      <c r="O818" s="6"/>
      <c r="P818" s="6"/>
      <c r="X818" s="40"/>
      <c r="AC818" s="6"/>
      <c r="AD818" s="6"/>
      <c r="AE818" s="6"/>
    </row>
    <row r="819" spans="2:31" ht="12.75" x14ac:dyDescent="0.2">
      <c r="B819" s="36"/>
      <c r="C819" s="36"/>
      <c r="D819" s="36"/>
      <c r="O819" s="6"/>
      <c r="P819" s="6"/>
      <c r="X819" s="40"/>
      <c r="AC819" s="6"/>
      <c r="AD819" s="6"/>
      <c r="AE819" s="6"/>
    </row>
    <row r="820" spans="2:31" ht="12.75" x14ac:dyDescent="0.2">
      <c r="B820" s="36"/>
      <c r="C820" s="36"/>
      <c r="D820" s="36"/>
      <c r="O820" s="6"/>
      <c r="P820" s="6"/>
      <c r="X820" s="40"/>
      <c r="AC820" s="6"/>
      <c r="AD820" s="6"/>
      <c r="AE820" s="6"/>
    </row>
    <row r="821" spans="2:31" ht="12.75" x14ac:dyDescent="0.2">
      <c r="B821" s="36"/>
      <c r="C821" s="36"/>
      <c r="D821" s="36"/>
      <c r="O821" s="6"/>
      <c r="P821" s="6"/>
      <c r="X821" s="40"/>
      <c r="AC821" s="6"/>
      <c r="AD821" s="6"/>
      <c r="AE821" s="6"/>
    </row>
    <row r="822" spans="2:31" ht="12.75" x14ac:dyDescent="0.2">
      <c r="B822" s="36"/>
      <c r="C822" s="36"/>
      <c r="D822" s="36"/>
      <c r="O822" s="6"/>
      <c r="P822" s="6"/>
      <c r="X822" s="40"/>
      <c r="AC822" s="6"/>
      <c r="AD822" s="6"/>
      <c r="AE822" s="6"/>
    </row>
    <row r="823" spans="2:31" ht="12.75" x14ac:dyDescent="0.2">
      <c r="B823" s="36"/>
      <c r="C823" s="36"/>
      <c r="D823" s="36"/>
      <c r="O823" s="6"/>
      <c r="P823" s="6"/>
      <c r="X823" s="40"/>
      <c r="AC823" s="6"/>
      <c r="AD823" s="6"/>
      <c r="AE823" s="6"/>
    </row>
    <row r="824" spans="2:31" ht="12.75" x14ac:dyDescent="0.2">
      <c r="B824" s="36"/>
      <c r="C824" s="36"/>
      <c r="D824" s="36"/>
      <c r="O824" s="6"/>
      <c r="P824" s="6"/>
      <c r="X824" s="40"/>
      <c r="AC824" s="6"/>
      <c r="AD824" s="6"/>
      <c r="AE824" s="6"/>
    </row>
    <row r="825" spans="2:31" ht="12.75" x14ac:dyDescent="0.2">
      <c r="B825" s="36"/>
      <c r="C825" s="36"/>
      <c r="D825" s="36"/>
      <c r="O825" s="6"/>
      <c r="P825" s="6"/>
      <c r="X825" s="40"/>
      <c r="AC825" s="6"/>
      <c r="AD825" s="6"/>
      <c r="AE825" s="6"/>
    </row>
    <row r="826" spans="2:31" ht="12.75" x14ac:dyDescent="0.2">
      <c r="B826" s="36"/>
      <c r="C826" s="36"/>
      <c r="D826" s="36"/>
      <c r="O826" s="6"/>
      <c r="P826" s="6"/>
      <c r="X826" s="40"/>
      <c r="AC826" s="6"/>
      <c r="AD826" s="6"/>
      <c r="AE826" s="6"/>
    </row>
    <row r="827" spans="2:31" ht="12.75" x14ac:dyDescent="0.2">
      <c r="B827" s="36"/>
      <c r="C827" s="36"/>
      <c r="D827" s="36"/>
      <c r="O827" s="6"/>
      <c r="P827" s="6"/>
      <c r="X827" s="40"/>
      <c r="AC827" s="6"/>
      <c r="AD827" s="6"/>
      <c r="AE827" s="6"/>
    </row>
    <row r="828" spans="2:31" ht="12.75" x14ac:dyDescent="0.2">
      <c r="B828" s="36"/>
      <c r="C828" s="36"/>
      <c r="D828" s="36"/>
      <c r="O828" s="6"/>
      <c r="P828" s="6"/>
      <c r="X828" s="40"/>
      <c r="AC828" s="6"/>
      <c r="AD828" s="6"/>
      <c r="AE828" s="6"/>
    </row>
    <row r="829" spans="2:31" ht="12.75" x14ac:dyDescent="0.2">
      <c r="B829" s="36"/>
      <c r="C829" s="36"/>
      <c r="D829" s="36"/>
      <c r="O829" s="6"/>
      <c r="P829" s="6"/>
      <c r="X829" s="40"/>
      <c r="AC829" s="6"/>
      <c r="AD829" s="6"/>
      <c r="AE829" s="6"/>
    </row>
    <row r="830" spans="2:31" ht="12.75" x14ac:dyDescent="0.2">
      <c r="B830" s="36"/>
      <c r="C830" s="36"/>
      <c r="D830" s="36"/>
      <c r="O830" s="6"/>
      <c r="P830" s="6"/>
      <c r="X830" s="40"/>
      <c r="AC830" s="6"/>
      <c r="AD830" s="6"/>
      <c r="AE830" s="6"/>
    </row>
    <row r="831" spans="2:31" ht="12.75" x14ac:dyDescent="0.2">
      <c r="B831" s="36"/>
      <c r="C831" s="36"/>
      <c r="D831" s="36"/>
      <c r="O831" s="6"/>
      <c r="P831" s="6"/>
      <c r="X831" s="40"/>
      <c r="AC831" s="6"/>
      <c r="AD831" s="6"/>
      <c r="AE831" s="6"/>
    </row>
    <row r="832" spans="2:31" ht="12.75" x14ac:dyDescent="0.2">
      <c r="B832" s="36"/>
      <c r="C832" s="36"/>
      <c r="D832" s="36"/>
      <c r="O832" s="6"/>
      <c r="P832" s="6"/>
      <c r="X832" s="40"/>
      <c r="AC832" s="6"/>
      <c r="AD832" s="6"/>
      <c r="AE832" s="6"/>
    </row>
    <row r="833" spans="2:31" ht="12.75" x14ac:dyDescent="0.2">
      <c r="B833" s="36"/>
      <c r="C833" s="36"/>
      <c r="D833" s="36"/>
      <c r="O833" s="6"/>
      <c r="P833" s="6"/>
      <c r="X833" s="40"/>
      <c r="AC833" s="6"/>
      <c r="AD833" s="6"/>
      <c r="AE833" s="6"/>
    </row>
    <row r="834" spans="2:31" ht="12.75" x14ac:dyDescent="0.2">
      <c r="B834" s="36"/>
      <c r="C834" s="36"/>
      <c r="D834" s="36"/>
      <c r="O834" s="6"/>
      <c r="P834" s="6"/>
      <c r="X834" s="40"/>
      <c r="AC834" s="6"/>
      <c r="AD834" s="6"/>
      <c r="AE834" s="6"/>
    </row>
    <row r="835" spans="2:31" ht="12.75" x14ac:dyDescent="0.2">
      <c r="B835" s="36"/>
      <c r="C835" s="36"/>
      <c r="D835" s="36"/>
      <c r="O835" s="6"/>
      <c r="P835" s="6"/>
      <c r="X835" s="40"/>
      <c r="AC835" s="6"/>
      <c r="AD835" s="6"/>
      <c r="AE835" s="6"/>
    </row>
    <row r="836" spans="2:31" ht="12.75" x14ac:dyDescent="0.2">
      <c r="B836" s="36"/>
      <c r="C836" s="36"/>
      <c r="D836" s="36"/>
      <c r="O836" s="6"/>
      <c r="P836" s="6"/>
      <c r="X836" s="40"/>
      <c r="AC836" s="6"/>
      <c r="AD836" s="6"/>
      <c r="AE836" s="6"/>
    </row>
    <row r="837" spans="2:31" ht="12.75" x14ac:dyDescent="0.2">
      <c r="B837" s="36"/>
      <c r="C837" s="36"/>
      <c r="D837" s="36"/>
      <c r="O837" s="6"/>
      <c r="P837" s="6"/>
      <c r="X837" s="40"/>
      <c r="AC837" s="6"/>
      <c r="AD837" s="6"/>
      <c r="AE837" s="6"/>
    </row>
    <row r="838" spans="2:31" ht="12.75" x14ac:dyDescent="0.2">
      <c r="B838" s="36"/>
      <c r="C838" s="36"/>
      <c r="D838" s="36"/>
      <c r="O838" s="6"/>
      <c r="P838" s="6"/>
      <c r="X838" s="40"/>
      <c r="AC838" s="6"/>
      <c r="AD838" s="6"/>
      <c r="AE838" s="6"/>
    </row>
    <row r="839" spans="2:31" ht="12.75" x14ac:dyDescent="0.2">
      <c r="B839" s="36"/>
      <c r="C839" s="36"/>
      <c r="D839" s="36"/>
      <c r="O839" s="6"/>
      <c r="P839" s="6"/>
      <c r="X839" s="40"/>
      <c r="AC839" s="6"/>
      <c r="AD839" s="6"/>
      <c r="AE839" s="6"/>
    </row>
    <row r="840" spans="2:31" ht="12.75" x14ac:dyDescent="0.2">
      <c r="B840" s="36"/>
      <c r="C840" s="36"/>
      <c r="D840" s="36"/>
      <c r="O840" s="6"/>
      <c r="P840" s="6"/>
      <c r="X840" s="40"/>
      <c r="AC840" s="6"/>
      <c r="AD840" s="6"/>
      <c r="AE840" s="6"/>
    </row>
    <row r="841" spans="2:31" ht="12.75" x14ac:dyDescent="0.2">
      <c r="B841" s="36"/>
      <c r="C841" s="36"/>
      <c r="D841" s="36"/>
      <c r="O841" s="6"/>
      <c r="P841" s="6"/>
      <c r="X841" s="40"/>
      <c r="AC841" s="6"/>
      <c r="AD841" s="6"/>
      <c r="AE841" s="6"/>
    </row>
    <row r="842" spans="2:31" ht="12.75" x14ac:dyDescent="0.2">
      <c r="B842" s="36"/>
      <c r="C842" s="36"/>
      <c r="D842" s="36"/>
      <c r="O842" s="6"/>
      <c r="P842" s="6"/>
      <c r="X842" s="40"/>
      <c r="AC842" s="6"/>
      <c r="AD842" s="6"/>
      <c r="AE842" s="6"/>
    </row>
    <row r="843" spans="2:31" ht="12.75" x14ac:dyDescent="0.2">
      <c r="B843" s="36"/>
      <c r="C843" s="36"/>
      <c r="D843" s="36"/>
      <c r="O843" s="6"/>
      <c r="P843" s="6"/>
      <c r="X843" s="40"/>
      <c r="AC843" s="6"/>
      <c r="AD843" s="6"/>
      <c r="AE843" s="6"/>
    </row>
    <row r="844" spans="2:31" ht="12.75" x14ac:dyDescent="0.2">
      <c r="B844" s="36"/>
      <c r="C844" s="36"/>
      <c r="D844" s="36"/>
      <c r="O844" s="6"/>
      <c r="P844" s="6"/>
      <c r="X844" s="40"/>
      <c r="AC844" s="6"/>
      <c r="AD844" s="6"/>
      <c r="AE844" s="6"/>
    </row>
    <row r="845" spans="2:31" ht="12.75" x14ac:dyDescent="0.2">
      <c r="B845" s="36"/>
      <c r="C845" s="36"/>
      <c r="D845" s="36"/>
      <c r="O845" s="6"/>
      <c r="P845" s="6"/>
      <c r="X845" s="40"/>
      <c r="AC845" s="6"/>
      <c r="AD845" s="6"/>
      <c r="AE845" s="6"/>
    </row>
    <row r="846" spans="2:31" ht="12.75" x14ac:dyDescent="0.2">
      <c r="B846" s="36"/>
      <c r="C846" s="36"/>
      <c r="D846" s="36"/>
      <c r="O846" s="6"/>
      <c r="P846" s="6"/>
      <c r="X846" s="40"/>
      <c r="AC846" s="6"/>
      <c r="AD846" s="6"/>
      <c r="AE846" s="6"/>
    </row>
    <row r="847" spans="2:31" ht="12.75" x14ac:dyDescent="0.2">
      <c r="B847" s="36"/>
      <c r="C847" s="36"/>
      <c r="D847" s="36"/>
      <c r="O847" s="6"/>
      <c r="P847" s="6"/>
      <c r="X847" s="40"/>
      <c r="AC847" s="6"/>
      <c r="AD847" s="6"/>
      <c r="AE847" s="6"/>
    </row>
    <row r="848" spans="2:31" ht="12.75" x14ac:dyDescent="0.2">
      <c r="B848" s="36"/>
      <c r="C848" s="36"/>
      <c r="D848" s="36"/>
      <c r="O848" s="6"/>
      <c r="P848" s="6"/>
      <c r="X848" s="40"/>
      <c r="AC848" s="6"/>
      <c r="AD848" s="6"/>
      <c r="AE848" s="6"/>
    </row>
    <row r="849" spans="2:31" ht="12.75" x14ac:dyDescent="0.2">
      <c r="B849" s="36"/>
      <c r="C849" s="36"/>
      <c r="D849" s="36"/>
      <c r="O849" s="6"/>
      <c r="P849" s="6"/>
      <c r="X849" s="40"/>
      <c r="AC849" s="6"/>
      <c r="AD849" s="6"/>
      <c r="AE849" s="6"/>
    </row>
    <row r="850" spans="2:31" ht="12.75" x14ac:dyDescent="0.2">
      <c r="B850" s="36"/>
      <c r="C850" s="36"/>
      <c r="D850" s="36"/>
      <c r="O850" s="6"/>
      <c r="P850" s="6"/>
      <c r="X850" s="40"/>
      <c r="AC850" s="6"/>
      <c r="AD850" s="6"/>
      <c r="AE850" s="6"/>
    </row>
    <row r="851" spans="2:31" ht="12.75" x14ac:dyDescent="0.2">
      <c r="B851" s="36"/>
      <c r="C851" s="36"/>
      <c r="D851" s="36"/>
      <c r="O851" s="6"/>
      <c r="P851" s="6"/>
      <c r="X851" s="40"/>
      <c r="AC851" s="6"/>
      <c r="AD851" s="6"/>
      <c r="AE851" s="6"/>
    </row>
    <row r="852" spans="2:31" ht="12.75" x14ac:dyDescent="0.2">
      <c r="B852" s="36"/>
      <c r="C852" s="36"/>
      <c r="D852" s="36"/>
      <c r="O852" s="6"/>
      <c r="P852" s="6"/>
      <c r="X852" s="40"/>
      <c r="AC852" s="6"/>
      <c r="AD852" s="6"/>
      <c r="AE852" s="6"/>
    </row>
    <row r="853" spans="2:31" ht="12.75" x14ac:dyDescent="0.2">
      <c r="B853" s="36"/>
      <c r="C853" s="36"/>
      <c r="D853" s="36"/>
      <c r="O853" s="6"/>
      <c r="P853" s="6"/>
      <c r="X853" s="40"/>
      <c r="AC853" s="6"/>
      <c r="AD853" s="6"/>
      <c r="AE853" s="6"/>
    </row>
    <row r="854" spans="2:31" ht="12.75" x14ac:dyDescent="0.2">
      <c r="B854" s="36"/>
      <c r="C854" s="36"/>
      <c r="D854" s="36"/>
      <c r="O854" s="6"/>
      <c r="P854" s="6"/>
      <c r="X854" s="40"/>
      <c r="AC854" s="6"/>
      <c r="AD854" s="6"/>
      <c r="AE854" s="6"/>
    </row>
    <row r="855" spans="2:31" ht="12.75" x14ac:dyDescent="0.2">
      <c r="B855" s="36"/>
      <c r="C855" s="36"/>
      <c r="D855" s="36"/>
      <c r="O855" s="6"/>
      <c r="P855" s="6"/>
      <c r="X855" s="40"/>
      <c r="AC855" s="6"/>
      <c r="AD855" s="6"/>
      <c r="AE855" s="6"/>
    </row>
    <row r="856" spans="2:31" ht="12.75" x14ac:dyDescent="0.2">
      <c r="B856" s="36"/>
      <c r="C856" s="36"/>
      <c r="D856" s="36"/>
      <c r="O856" s="6"/>
      <c r="P856" s="6"/>
      <c r="X856" s="40"/>
      <c r="AC856" s="6"/>
      <c r="AD856" s="6"/>
      <c r="AE856" s="6"/>
    </row>
    <row r="857" spans="2:31" ht="12.75" x14ac:dyDescent="0.2">
      <c r="B857" s="36"/>
      <c r="C857" s="36"/>
      <c r="D857" s="36"/>
      <c r="O857" s="6"/>
      <c r="P857" s="6"/>
      <c r="X857" s="40"/>
      <c r="AC857" s="6"/>
      <c r="AD857" s="6"/>
      <c r="AE857" s="6"/>
    </row>
    <row r="858" spans="2:31" ht="12.75" x14ac:dyDescent="0.2">
      <c r="B858" s="36"/>
      <c r="C858" s="36"/>
      <c r="D858" s="36"/>
      <c r="O858" s="6"/>
      <c r="P858" s="6"/>
      <c r="X858" s="40"/>
      <c r="AC858" s="6"/>
      <c r="AD858" s="6"/>
      <c r="AE858" s="6"/>
    </row>
    <row r="859" spans="2:31" ht="12.75" x14ac:dyDescent="0.2">
      <c r="B859" s="36"/>
      <c r="C859" s="36"/>
      <c r="D859" s="36"/>
      <c r="O859" s="6"/>
      <c r="P859" s="6"/>
      <c r="X859" s="40"/>
      <c r="AC859" s="6"/>
      <c r="AD859" s="6"/>
      <c r="AE859" s="6"/>
    </row>
    <row r="860" spans="2:31" ht="12.75" x14ac:dyDescent="0.2">
      <c r="B860" s="36"/>
      <c r="C860" s="36"/>
      <c r="D860" s="36"/>
      <c r="O860" s="6"/>
      <c r="P860" s="6"/>
      <c r="X860" s="40"/>
      <c r="AC860" s="6"/>
      <c r="AD860" s="6"/>
      <c r="AE860" s="6"/>
    </row>
    <row r="861" spans="2:31" ht="12.75" x14ac:dyDescent="0.2">
      <c r="B861" s="36"/>
      <c r="C861" s="36"/>
      <c r="D861" s="36"/>
      <c r="O861" s="6"/>
      <c r="P861" s="6"/>
      <c r="X861" s="40"/>
      <c r="AC861" s="6"/>
      <c r="AD861" s="6"/>
      <c r="AE861" s="6"/>
    </row>
    <row r="862" spans="2:31" ht="12.75" x14ac:dyDescent="0.2">
      <c r="B862" s="36"/>
      <c r="C862" s="36"/>
      <c r="D862" s="36"/>
      <c r="O862" s="6"/>
      <c r="P862" s="6"/>
      <c r="X862" s="40"/>
      <c r="AC862" s="6"/>
      <c r="AD862" s="6"/>
      <c r="AE862" s="6"/>
    </row>
    <row r="863" spans="2:31" ht="12.75" x14ac:dyDescent="0.2">
      <c r="B863" s="36"/>
      <c r="C863" s="36"/>
      <c r="D863" s="36"/>
      <c r="O863" s="6"/>
      <c r="P863" s="6"/>
      <c r="X863" s="40"/>
      <c r="AC863" s="6"/>
      <c r="AD863" s="6"/>
      <c r="AE863" s="6"/>
    </row>
    <row r="864" spans="2:31" ht="12.75" x14ac:dyDescent="0.2">
      <c r="B864" s="36"/>
      <c r="C864" s="36"/>
      <c r="D864" s="36"/>
      <c r="O864" s="6"/>
      <c r="P864" s="6"/>
      <c r="X864" s="40"/>
      <c r="AC864" s="6"/>
      <c r="AD864" s="6"/>
      <c r="AE864" s="6"/>
    </row>
    <row r="865" spans="2:31" ht="12.75" x14ac:dyDescent="0.2">
      <c r="B865" s="36"/>
      <c r="C865" s="36"/>
      <c r="D865" s="36"/>
      <c r="O865" s="6"/>
      <c r="P865" s="6"/>
      <c r="X865" s="40"/>
      <c r="AC865" s="6"/>
      <c r="AD865" s="6"/>
      <c r="AE865" s="6"/>
    </row>
    <row r="866" spans="2:31" ht="12.75" x14ac:dyDescent="0.2">
      <c r="B866" s="36"/>
      <c r="C866" s="36"/>
      <c r="D866" s="36"/>
      <c r="O866" s="6"/>
      <c r="P866" s="6"/>
      <c r="X866" s="40"/>
      <c r="AC866" s="6"/>
      <c r="AD866" s="6"/>
      <c r="AE866" s="6"/>
    </row>
    <row r="867" spans="2:31" ht="12.75" x14ac:dyDescent="0.2">
      <c r="B867" s="36"/>
      <c r="C867" s="36"/>
      <c r="D867" s="36"/>
      <c r="O867" s="6"/>
      <c r="P867" s="6"/>
      <c r="X867" s="40"/>
      <c r="AC867" s="6"/>
      <c r="AD867" s="6"/>
      <c r="AE867" s="6"/>
    </row>
    <row r="868" spans="2:31" ht="12.75" x14ac:dyDescent="0.2">
      <c r="B868" s="36"/>
      <c r="C868" s="36"/>
      <c r="D868" s="36"/>
      <c r="O868" s="6"/>
      <c r="P868" s="6"/>
      <c r="X868" s="40"/>
      <c r="AC868" s="6"/>
      <c r="AD868" s="6"/>
      <c r="AE868" s="6"/>
    </row>
    <row r="869" spans="2:31" ht="12.75" x14ac:dyDescent="0.2">
      <c r="B869" s="36"/>
      <c r="C869" s="36"/>
      <c r="D869" s="36"/>
      <c r="O869" s="6"/>
      <c r="P869" s="6"/>
      <c r="X869" s="40"/>
      <c r="AC869" s="6"/>
      <c r="AD869" s="6"/>
      <c r="AE869" s="6"/>
    </row>
    <row r="870" spans="2:31" ht="12.75" x14ac:dyDescent="0.2">
      <c r="B870" s="36"/>
      <c r="C870" s="36"/>
      <c r="D870" s="36"/>
      <c r="O870" s="6"/>
      <c r="P870" s="6"/>
      <c r="X870" s="40"/>
      <c r="AC870" s="6"/>
      <c r="AD870" s="6"/>
      <c r="AE870" s="6"/>
    </row>
    <row r="871" spans="2:31" ht="12.75" x14ac:dyDescent="0.2">
      <c r="B871" s="36"/>
      <c r="C871" s="36"/>
      <c r="D871" s="36"/>
      <c r="O871" s="6"/>
      <c r="P871" s="6"/>
      <c r="X871" s="40"/>
      <c r="AC871" s="6"/>
      <c r="AD871" s="6"/>
      <c r="AE871" s="6"/>
    </row>
    <row r="872" spans="2:31" ht="12.75" x14ac:dyDescent="0.2">
      <c r="B872" s="36"/>
      <c r="C872" s="36"/>
      <c r="D872" s="36"/>
      <c r="O872" s="6"/>
      <c r="P872" s="6"/>
      <c r="X872" s="40"/>
      <c r="AC872" s="6"/>
      <c r="AD872" s="6"/>
      <c r="AE872" s="6"/>
    </row>
    <row r="873" spans="2:31" ht="12.75" x14ac:dyDescent="0.2">
      <c r="B873" s="36"/>
      <c r="C873" s="36"/>
      <c r="D873" s="36"/>
      <c r="O873" s="6"/>
      <c r="P873" s="6"/>
      <c r="X873" s="40"/>
      <c r="AC873" s="6"/>
      <c r="AD873" s="6"/>
      <c r="AE873" s="6"/>
    </row>
    <row r="874" spans="2:31" ht="12.75" x14ac:dyDescent="0.2">
      <c r="B874" s="36"/>
      <c r="C874" s="36"/>
      <c r="D874" s="36"/>
      <c r="O874" s="6"/>
      <c r="P874" s="6"/>
      <c r="X874" s="40"/>
      <c r="AC874" s="6"/>
      <c r="AD874" s="6"/>
      <c r="AE874" s="6"/>
    </row>
    <row r="875" spans="2:31" ht="12.75" x14ac:dyDescent="0.2">
      <c r="B875" s="36"/>
      <c r="C875" s="36"/>
      <c r="D875" s="36"/>
      <c r="O875" s="6"/>
      <c r="P875" s="6"/>
      <c r="X875" s="40"/>
      <c r="AC875" s="6"/>
      <c r="AD875" s="6"/>
      <c r="AE875" s="6"/>
    </row>
    <row r="876" spans="2:31" ht="12.75" x14ac:dyDescent="0.2">
      <c r="B876" s="36"/>
      <c r="C876" s="36"/>
      <c r="D876" s="36"/>
      <c r="O876" s="6"/>
      <c r="P876" s="6"/>
      <c r="X876" s="40"/>
      <c r="AC876" s="6"/>
      <c r="AD876" s="6"/>
      <c r="AE876" s="6"/>
    </row>
    <row r="877" spans="2:31" ht="12.75" x14ac:dyDescent="0.2">
      <c r="B877" s="36"/>
      <c r="C877" s="36"/>
      <c r="D877" s="36"/>
      <c r="O877" s="6"/>
      <c r="P877" s="6"/>
      <c r="X877" s="40"/>
      <c r="AC877" s="6"/>
      <c r="AD877" s="6"/>
      <c r="AE877" s="6"/>
    </row>
    <row r="878" spans="2:31" ht="12.75" x14ac:dyDescent="0.2">
      <c r="B878" s="36"/>
      <c r="C878" s="36"/>
      <c r="D878" s="36"/>
      <c r="O878" s="6"/>
      <c r="P878" s="6"/>
      <c r="X878" s="40"/>
      <c r="AC878" s="6"/>
      <c r="AD878" s="6"/>
      <c r="AE878" s="6"/>
    </row>
    <row r="879" spans="2:31" ht="12.75" x14ac:dyDescent="0.2">
      <c r="B879" s="36"/>
      <c r="C879" s="36"/>
      <c r="D879" s="36"/>
      <c r="O879" s="6"/>
      <c r="P879" s="6"/>
      <c r="X879" s="40"/>
      <c r="AC879" s="6"/>
      <c r="AD879" s="6"/>
      <c r="AE879" s="6"/>
    </row>
    <row r="880" spans="2:31" ht="12.75" x14ac:dyDescent="0.2">
      <c r="B880" s="36"/>
      <c r="C880" s="36"/>
      <c r="D880" s="36"/>
      <c r="O880" s="6"/>
      <c r="P880" s="6"/>
      <c r="X880" s="40"/>
      <c r="AC880" s="6"/>
      <c r="AD880" s="6"/>
      <c r="AE880" s="6"/>
    </row>
    <row r="881" spans="2:31" ht="12.75" x14ac:dyDescent="0.2">
      <c r="B881" s="36"/>
      <c r="C881" s="36"/>
      <c r="D881" s="36"/>
      <c r="O881" s="6"/>
      <c r="P881" s="6"/>
      <c r="X881" s="40"/>
      <c r="AC881" s="6"/>
      <c r="AD881" s="6"/>
      <c r="AE881" s="6"/>
    </row>
    <row r="882" spans="2:31" ht="12.75" x14ac:dyDescent="0.2">
      <c r="B882" s="36"/>
      <c r="C882" s="36"/>
      <c r="D882" s="36"/>
      <c r="O882" s="6"/>
      <c r="P882" s="6"/>
      <c r="X882" s="40"/>
      <c r="AC882" s="6"/>
      <c r="AD882" s="6"/>
      <c r="AE882" s="6"/>
    </row>
    <row r="883" spans="2:31" ht="12.75" x14ac:dyDescent="0.2">
      <c r="B883" s="36"/>
      <c r="C883" s="36"/>
      <c r="D883" s="36"/>
      <c r="O883" s="6"/>
      <c r="P883" s="6"/>
      <c r="X883" s="40"/>
      <c r="AC883" s="6"/>
      <c r="AD883" s="6"/>
      <c r="AE883" s="6"/>
    </row>
    <row r="884" spans="2:31" ht="12.75" x14ac:dyDescent="0.2">
      <c r="B884" s="36"/>
      <c r="C884" s="36"/>
      <c r="D884" s="36"/>
      <c r="O884" s="6"/>
      <c r="P884" s="6"/>
      <c r="X884" s="40"/>
      <c r="AC884" s="6"/>
      <c r="AD884" s="6"/>
      <c r="AE884" s="6"/>
    </row>
    <row r="885" spans="2:31" ht="12.75" x14ac:dyDescent="0.2">
      <c r="B885" s="36"/>
      <c r="C885" s="36"/>
      <c r="D885" s="36"/>
      <c r="O885" s="6"/>
      <c r="P885" s="6"/>
      <c r="X885" s="40"/>
      <c r="AC885" s="6"/>
      <c r="AD885" s="6"/>
      <c r="AE885" s="6"/>
    </row>
    <row r="886" spans="2:31" ht="12.75" x14ac:dyDescent="0.2">
      <c r="B886" s="36"/>
      <c r="C886" s="36"/>
      <c r="D886" s="36"/>
      <c r="O886" s="6"/>
      <c r="P886" s="6"/>
      <c r="X886" s="40"/>
      <c r="AC886" s="6"/>
      <c r="AD886" s="6"/>
      <c r="AE886" s="6"/>
    </row>
    <row r="887" spans="2:31" ht="12.75" x14ac:dyDescent="0.2">
      <c r="B887" s="36"/>
      <c r="C887" s="36"/>
      <c r="D887" s="36"/>
      <c r="O887" s="6"/>
      <c r="P887" s="6"/>
      <c r="X887" s="40"/>
      <c r="AC887" s="6"/>
      <c r="AD887" s="6"/>
      <c r="AE887" s="6"/>
    </row>
    <row r="888" spans="2:31" ht="12.75" x14ac:dyDescent="0.2">
      <c r="B888" s="36"/>
      <c r="C888" s="36"/>
      <c r="D888" s="36"/>
      <c r="O888" s="6"/>
      <c r="P888" s="6"/>
      <c r="X888" s="40"/>
      <c r="AC888" s="6"/>
      <c r="AD888" s="6"/>
      <c r="AE888" s="6"/>
    </row>
    <row r="889" spans="2:31" ht="12.75" x14ac:dyDescent="0.2">
      <c r="B889" s="36"/>
      <c r="C889" s="36"/>
      <c r="D889" s="36"/>
      <c r="O889" s="6"/>
      <c r="P889" s="6"/>
      <c r="X889" s="40"/>
      <c r="AC889" s="6"/>
      <c r="AD889" s="6"/>
      <c r="AE889" s="6"/>
    </row>
    <row r="890" spans="2:31" ht="12.75" x14ac:dyDescent="0.2">
      <c r="B890" s="36"/>
      <c r="C890" s="36"/>
      <c r="D890" s="36"/>
      <c r="O890" s="6"/>
      <c r="P890" s="6"/>
      <c r="X890" s="40"/>
      <c r="AC890" s="6"/>
      <c r="AD890" s="6"/>
      <c r="AE890" s="6"/>
    </row>
    <row r="891" spans="2:31" ht="12.75" x14ac:dyDescent="0.2">
      <c r="B891" s="36"/>
      <c r="C891" s="36"/>
      <c r="D891" s="36"/>
      <c r="O891" s="6"/>
      <c r="P891" s="6"/>
      <c r="X891" s="40"/>
      <c r="AC891" s="6"/>
      <c r="AD891" s="6"/>
      <c r="AE891" s="6"/>
    </row>
    <row r="892" spans="2:31" ht="12.75" x14ac:dyDescent="0.2">
      <c r="B892" s="36"/>
      <c r="C892" s="36"/>
      <c r="D892" s="36"/>
      <c r="O892" s="6"/>
      <c r="P892" s="6"/>
      <c r="X892" s="40"/>
      <c r="AC892" s="6"/>
      <c r="AD892" s="6"/>
      <c r="AE892" s="6"/>
    </row>
    <row r="893" spans="2:31" ht="12.75" x14ac:dyDescent="0.2">
      <c r="B893" s="36"/>
      <c r="C893" s="36"/>
      <c r="D893" s="36"/>
      <c r="O893" s="6"/>
      <c r="P893" s="6"/>
      <c r="X893" s="40"/>
      <c r="AC893" s="6"/>
      <c r="AD893" s="6"/>
      <c r="AE893" s="6"/>
    </row>
    <row r="894" spans="2:31" ht="12.75" x14ac:dyDescent="0.2">
      <c r="B894" s="36"/>
      <c r="C894" s="36"/>
      <c r="D894" s="36"/>
      <c r="O894" s="6"/>
      <c r="P894" s="6"/>
      <c r="X894" s="40"/>
      <c r="AC894" s="6"/>
      <c r="AD894" s="6"/>
      <c r="AE894" s="6"/>
    </row>
    <row r="895" spans="2:31" ht="12.75" x14ac:dyDescent="0.2">
      <c r="B895" s="36"/>
      <c r="C895" s="36"/>
      <c r="D895" s="36"/>
      <c r="O895" s="6"/>
      <c r="P895" s="6"/>
      <c r="X895" s="40"/>
      <c r="AC895" s="6"/>
      <c r="AD895" s="6"/>
      <c r="AE895" s="6"/>
    </row>
    <row r="896" spans="2:31" ht="12.75" x14ac:dyDescent="0.2">
      <c r="B896" s="36"/>
      <c r="C896" s="36"/>
      <c r="D896" s="36"/>
      <c r="O896" s="6"/>
      <c r="P896" s="6"/>
      <c r="X896" s="40"/>
      <c r="AC896" s="6"/>
      <c r="AD896" s="6"/>
      <c r="AE896" s="6"/>
    </row>
    <row r="897" spans="2:31" ht="12.75" x14ac:dyDescent="0.2">
      <c r="B897" s="36"/>
      <c r="C897" s="36"/>
      <c r="D897" s="36"/>
      <c r="O897" s="6"/>
      <c r="P897" s="6"/>
      <c r="X897" s="40"/>
      <c r="AC897" s="6"/>
      <c r="AD897" s="6"/>
      <c r="AE897" s="6"/>
    </row>
    <row r="898" spans="2:31" ht="12.75" x14ac:dyDescent="0.2">
      <c r="B898" s="36"/>
      <c r="C898" s="36"/>
      <c r="D898" s="36"/>
      <c r="O898" s="6"/>
      <c r="P898" s="6"/>
      <c r="X898" s="40"/>
      <c r="AC898" s="6"/>
      <c r="AD898" s="6"/>
      <c r="AE898" s="6"/>
    </row>
    <row r="899" spans="2:31" ht="12.75" x14ac:dyDescent="0.2">
      <c r="B899" s="36"/>
      <c r="C899" s="36"/>
      <c r="D899" s="36"/>
      <c r="O899" s="6"/>
      <c r="P899" s="6"/>
      <c r="X899" s="40"/>
      <c r="AC899" s="6"/>
      <c r="AD899" s="6"/>
      <c r="AE899" s="6"/>
    </row>
    <row r="900" spans="2:31" ht="12.75" x14ac:dyDescent="0.2">
      <c r="B900" s="36"/>
      <c r="C900" s="36"/>
      <c r="D900" s="36"/>
      <c r="O900" s="6"/>
      <c r="P900" s="6"/>
      <c r="X900" s="40"/>
      <c r="AC900" s="6"/>
      <c r="AD900" s="6"/>
      <c r="AE900" s="6"/>
    </row>
    <row r="901" spans="2:31" ht="12.75" x14ac:dyDescent="0.2">
      <c r="B901" s="36"/>
      <c r="C901" s="36"/>
      <c r="D901" s="36"/>
      <c r="O901" s="6"/>
      <c r="P901" s="6"/>
      <c r="X901" s="40"/>
      <c r="AC901" s="6"/>
      <c r="AD901" s="6"/>
      <c r="AE901" s="6"/>
    </row>
    <row r="902" spans="2:31" ht="12.75" x14ac:dyDescent="0.2">
      <c r="B902" s="36"/>
      <c r="C902" s="36"/>
      <c r="D902" s="36"/>
      <c r="O902" s="6"/>
      <c r="P902" s="6"/>
      <c r="X902" s="40"/>
      <c r="AC902" s="6"/>
      <c r="AD902" s="6"/>
      <c r="AE902" s="6"/>
    </row>
    <row r="903" spans="2:31" ht="12.75" x14ac:dyDescent="0.2">
      <c r="B903" s="36"/>
      <c r="C903" s="36"/>
      <c r="D903" s="36"/>
      <c r="O903" s="6"/>
      <c r="P903" s="6"/>
      <c r="X903" s="40"/>
      <c r="AC903" s="6"/>
      <c r="AD903" s="6"/>
      <c r="AE903" s="6"/>
    </row>
    <row r="904" spans="2:31" ht="12.75" x14ac:dyDescent="0.2">
      <c r="B904" s="36"/>
      <c r="C904" s="36"/>
      <c r="D904" s="36"/>
      <c r="O904" s="6"/>
      <c r="P904" s="6"/>
      <c r="X904" s="40"/>
      <c r="AC904" s="6"/>
      <c r="AD904" s="6"/>
      <c r="AE904" s="6"/>
    </row>
    <row r="905" spans="2:31" ht="12.75" x14ac:dyDescent="0.2">
      <c r="B905" s="36"/>
      <c r="C905" s="36"/>
      <c r="D905" s="36"/>
      <c r="O905" s="6"/>
      <c r="P905" s="6"/>
      <c r="X905" s="40"/>
      <c r="AC905" s="6"/>
      <c r="AD905" s="6"/>
      <c r="AE905" s="6"/>
    </row>
    <row r="906" spans="2:31" ht="12.75" x14ac:dyDescent="0.2">
      <c r="B906" s="36"/>
      <c r="C906" s="36"/>
      <c r="D906" s="36"/>
      <c r="O906" s="6"/>
      <c r="P906" s="6"/>
      <c r="X906" s="40"/>
      <c r="AC906" s="6"/>
      <c r="AD906" s="6"/>
      <c r="AE906" s="6"/>
    </row>
    <row r="907" spans="2:31" ht="12.75" x14ac:dyDescent="0.2">
      <c r="B907" s="36"/>
      <c r="C907" s="36"/>
      <c r="D907" s="36"/>
      <c r="O907" s="6"/>
      <c r="P907" s="6"/>
      <c r="X907" s="40"/>
      <c r="AC907" s="6"/>
      <c r="AD907" s="6"/>
      <c r="AE907" s="6"/>
    </row>
    <row r="908" spans="2:31" ht="12.75" x14ac:dyDescent="0.2">
      <c r="B908" s="36"/>
      <c r="C908" s="36"/>
      <c r="D908" s="36"/>
      <c r="O908" s="6"/>
      <c r="P908" s="6"/>
      <c r="X908" s="40"/>
      <c r="AC908" s="6"/>
      <c r="AD908" s="6"/>
      <c r="AE908" s="6"/>
    </row>
    <row r="909" spans="2:31" ht="12.75" x14ac:dyDescent="0.2">
      <c r="B909" s="36"/>
      <c r="C909" s="36"/>
      <c r="D909" s="36"/>
      <c r="O909" s="6"/>
      <c r="P909" s="6"/>
      <c r="X909" s="40"/>
      <c r="AC909" s="6"/>
      <c r="AD909" s="6"/>
      <c r="AE909" s="6"/>
    </row>
    <row r="910" spans="2:31" ht="12.75" x14ac:dyDescent="0.2">
      <c r="B910" s="36"/>
      <c r="C910" s="36"/>
      <c r="D910" s="36"/>
      <c r="O910" s="6"/>
      <c r="P910" s="6"/>
      <c r="X910" s="40"/>
      <c r="AC910" s="6"/>
      <c r="AD910" s="6"/>
      <c r="AE910" s="6"/>
    </row>
    <row r="911" spans="2:31" ht="12.75" x14ac:dyDescent="0.2">
      <c r="B911" s="36"/>
      <c r="C911" s="36"/>
      <c r="D911" s="36"/>
      <c r="O911" s="6"/>
      <c r="P911" s="6"/>
      <c r="X911" s="40"/>
      <c r="AC911" s="6"/>
      <c r="AD911" s="6"/>
      <c r="AE911" s="6"/>
    </row>
    <row r="912" spans="2:31" ht="12.75" x14ac:dyDescent="0.2">
      <c r="B912" s="36"/>
      <c r="C912" s="36"/>
      <c r="D912" s="36"/>
      <c r="O912" s="6"/>
      <c r="P912" s="6"/>
      <c r="X912" s="40"/>
      <c r="AC912" s="6"/>
      <c r="AD912" s="6"/>
      <c r="AE912" s="6"/>
    </row>
    <row r="913" spans="2:31" ht="12.75" x14ac:dyDescent="0.2">
      <c r="B913" s="36"/>
      <c r="C913" s="36"/>
      <c r="D913" s="36"/>
      <c r="O913" s="6"/>
      <c r="P913" s="6"/>
      <c r="X913" s="40"/>
      <c r="AC913" s="6"/>
      <c r="AD913" s="6"/>
      <c r="AE913" s="6"/>
    </row>
    <row r="914" spans="2:31" ht="12.75" x14ac:dyDescent="0.2">
      <c r="B914" s="36"/>
      <c r="C914" s="36"/>
      <c r="D914" s="36"/>
      <c r="O914" s="6"/>
      <c r="P914" s="6"/>
      <c r="X914" s="40"/>
      <c r="AC914" s="6"/>
      <c r="AD914" s="6"/>
      <c r="AE914" s="6"/>
    </row>
    <row r="915" spans="2:31" ht="12.75" x14ac:dyDescent="0.2">
      <c r="B915" s="36"/>
      <c r="C915" s="36"/>
      <c r="D915" s="36"/>
      <c r="O915" s="6"/>
      <c r="P915" s="6"/>
      <c r="X915" s="40"/>
      <c r="AC915" s="6"/>
      <c r="AD915" s="6"/>
      <c r="AE915" s="6"/>
    </row>
    <row r="916" spans="2:31" ht="12.75" x14ac:dyDescent="0.2">
      <c r="B916" s="36"/>
      <c r="C916" s="36"/>
      <c r="D916" s="36"/>
      <c r="O916" s="6"/>
      <c r="P916" s="6"/>
      <c r="X916" s="40"/>
      <c r="AC916" s="6"/>
      <c r="AD916" s="6"/>
      <c r="AE916" s="6"/>
    </row>
    <row r="917" spans="2:31" ht="12.75" x14ac:dyDescent="0.2">
      <c r="B917" s="36"/>
      <c r="C917" s="36"/>
      <c r="D917" s="36"/>
      <c r="O917" s="6"/>
      <c r="P917" s="6"/>
      <c r="X917" s="40"/>
      <c r="AC917" s="6"/>
      <c r="AD917" s="6"/>
      <c r="AE917" s="6"/>
    </row>
    <row r="918" spans="2:31" ht="12.75" x14ac:dyDescent="0.2">
      <c r="B918" s="36"/>
      <c r="C918" s="36"/>
      <c r="D918" s="36"/>
      <c r="O918" s="6"/>
      <c r="P918" s="6"/>
      <c r="X918" s="40"/>
      <c r="AC918" s="6"/>
      <c r="AD918" s="6"/>
      <c r="AE918" s="6"/>
    </row>
    <row r="919" spans="2:31" ht="12.75" x14ac:dyDescent="0.2">
      <c r="B919" s="36"/>
      <c r="C919" s="36"/>
      <c r="D919" s="36"/>
      <c r="O919" s="6"/>
      <c r="P919" s="6"/>
      <c r="X919" s="40"/>
      <c r="AC919" s="6"/>
      <c r="AD919" s="6"/>
      <c r="AE919" s="6"/>
    </row>
    <row r="920" spans="2:31" ht="12.75" x14ac:dyDescent="0.2">
      <c r="B920" s="36"/>
      <c r="C920" s="36"/>
      <c r="D920" s="36"/>
      <c r="O920" s="6"/>
      <c r="P920" s="6"/>
      <c r="X920" s="40"/>
      <c r="AC920" s="6"/>
      <c r="AD920" s="6"/>
      <c r="AE920" s="6"/>
    </row>
    <row r="921" spans="2:31" ht="12.75" x14ac:dyDescent="0.2">
      <c r="B921" s="36"/>
      <c r="C921" s="36"/>
      <c r="D921" s="36"/>
      <c r="O921" s="6"/>
      <c r="P921" s="6"/>
      <c r="X921" s="40"/>
      <c r="AC921" s="6"/>
      <c r="AD921" s="6"/>
      <c r="AE921" s="6"/>
    </row>
    <row r="922" spans="2:31" ht="12.75" x14ac:dyDescent="0.2">
      <c r="B922" s="36"/>
      <c r="C922" s="36"/>
      <c r="D922" s="36"/>
      <c r="O922" s="6"/>
      <c r="P922" s="6"/>
      <c r="X922" s="40"/>
      <c r="AC922" s="6"/>
      <c r="AD922" s="6"/>
      <c r="AE922" s="6"/>
    </row>
    <row r="923" spans="2:31" ht="12.75" x14ac:dyDescent="0.2">
      <c r="B923" s="36"/>
      <c r="C923" s="36"/>
      <c r="D923" s="36"/>
      <c r="O923" s="6"/>
      <c r="P923" s="6"/>
      <c r="X923" s="40"/>
      <c r="AC923" s="6"/>
      <c r="AD923" s="6"/>
      <c r="AE923" s="6"/>
    </row>
    <row r="924" spans="2:31" ht="12.75" x14ac:dyDescent="0.2">
      <c r="B924" s="36"/>
      <c r="C924" s="36"/>
      <c r="D924" s="36"/>
      <c r="O924" s="6"/>
      <c r="P924" s="6"/>
      <c r="X924" s="40"/>
      <c r="AC924" s="6"/>
      <c r="AD924" s="6"/>
      <c r="AE924" s="6"/>
    </row>
    <row r="925" spans="2:31" ht="12.75" x14ac:dyDescent="0.2">
      <c r="B925" s="36"/>
      <c r="C925" s="36"/>
      <c r="D925" s="36"/>
      <c r="O925" s="6"/>
      <c r="P925" s="6"/>
      <c r="X925" s="40"/>
      <c r="AC925" s="6"/>
      <c r="AD925" s="6"/>
      <c r="AE925" s="6"/>
    </row>
    <row r="926" spans="2:31" ht="12.75" x14ac:dyDescent="0.2">
      <c r="B926" s="36"/>
      <c r="C926" s="36"/>
      <c r="D926" s="36"/>
      <c r="O926" s="6"/>
      <c r="P926" s="6"/>
      <c r="X926" s="40"/>
      <c r="AC926" s="6"/>
      <c r="AD926" s="6"/>
      <c r="AE926" s="6"/>
    </row>
    <row r="927" spans="2:31" ht="12.75" x14ac:dyDescent="0.2">
      <c r="B927" s="36"/>
      <c r="C927" s="36"/>
      <c r="D927" s="36"/>
      <c r="O927" s="6"/>
      <c r="P927" s="6"/>
      <c r="X927" s="40"/>
      <c r="AC927" s="6"/>
      <c r="AD927" s="6"/>
      <c r="AE927" s="6"/>
    </row>
    <row r="928" spans="2:31" ht="12.75" x14ac:dyDescent="0.2">
      <c r="B928" s="36"/>
      <c r="C928" s="36"/>
      <c r="D928" s="36"/>
      <c r="O928" s="6"/>
      <c r="P928" s="6"/>
      <c r="X928" s="40"/>
      <c r="AC928" s="6"/>
      <c r="AD928" s="6"/>
      <c r="AE928" s="6"/>
    </row>
    <row r="929" spans="2:31" ht="12.75" x14ac:dyDescent="0.2">
      <c r="B929" s="36"/>
      <c r="C929" s="36"/>
      <c r="D929" s="36"/>
      <c r="O929" s="6"/>
      <c r="P929" s="6"/>
      <c r="X929" s="40"/>
      <c r="AC929" s="6"/>
      <c r="AD929" s="6"/>
      <c r="AE929" s="6"/>
    </row>
    <row r="930" spans="2:31" ht="12.75" x14ac:dyDescent="0.2">
      <c r="B930" s="36"/>
      <c r="C930" s="36"/>
      <c r="D930" s="36"/>
      <c r="O930" s="6"/>
      <c r="P930" s="6"/>
      <c r="X930" s="40"/>
      <c r="AC930" s="6"/>
      <c r="AD930" s="6"/>
      <c r="AE930" s="6"/>
    </row>
    <row r="931" spans="2:31" ht="12.75" x14ac:dyDescent="0.2">
      <c r="B931" s="36"/>
      <c r="C931" s="36"/>
      <c r="D931" s="36"/>
      <c r="O931" s="6"/>
      <c r="P931" s="6"/>
      <c r="X931" s="40"/>
      <c r="AC931" s="6"/>
      <c r="AD931" s="6"/>
      <c r="AE931" s="6"/>
    </row>
    <row r="932" spans="2:31" ht="12.75" x14ac:dyDescent="0.2">
      <c r="B932" s="36"/>
      <c r="C932" s="36"/>
      <c r="D932" s="36"/>
      <c r="O932" s="6"/>
      <c r="P932" s="6"/>
      <c r="X932" s="40"/>
      <c r="AC932" s="6"/>
      <c r="AD932" s="6"/>
      <c r="AE932" s="6"/>
    </row>
    <row r="933" spans="2:31" ht="12.75" x14ac:dyDescent="0.2">
      <c r="B933" s="36"/>
      <c r="C933" s="36"/>
      <c r="D933" s="36"/>
      <c r="O933" s="6"/>
      <c r="P933" s="6"/>
      <c r="X933" s="40"/>
      <c r="AC933" s="6"/>
      <c r="AD933" s="6"/>
      <c r="AE933" s="6"/>
    </row>
    <row r="934" spans="2:31" ht="12.75" x14ac:dyDescent="0.2">
      <c r="B934" s="36"/>
      <c r="C934" s="36"/>
      <c r="D934" s="36"/>
      <c r="O934" s="6"/>
      <c r="P934" s="6"/>
      <c r="X934" s="40"/>
      <c r="AC934" s="6"/>
      <c r="AD934" s="6"/>
      <c r="AE934" s="6"/>
    </row>
    <row r="935" spans="2:31" ht="12.75" x14ac:dyDescent="0.2">
      <c r="B935" s="36"/>
      <c r="C935" s="36"/>
      <c r="D935" s="36"/>
      <c r="O935" s="6"/>
      <c r="P935" s="6"/>
      <c r="X935" s="40"/>
      <c r="AC935" s="6"/>
      <c r="AD935" s="6"/>
      <c r="AE935" s="6"/>
    </row>
    <row r="936" spans="2:31" ht="12.75" x14ac:dyDescent="0.2">
      <c r="B936" s="36"/>
      <c r="C936" s="36"/>
      <c r="D936" s="36"/>
      <c r="O936" s="6"/>
      <c r="P936" s="6"/>
      <c r="X936" s="40"/>
      <c r="AC936" s="6"/>
      <c r="AD936" s="6"/>
      <c r="AE936" s="6"/>
    </row>
    <row r="937" spans="2:31" ht="12.75" x14ac:dyDescent="0.2">
      <c r="B937" s="36"/>
      <c r="C937" s="36"/>
      <c r="D937" s="36"/>
      <c r="O937" s="6"/>
      <c r="P937" s="6"/>
      <c r="X937" s="40"/>
      <c r="AC937" s="6"/>
      <c r="AD937" s="6"/>
      <c r="AE937" s="6"/>
    </row>
    <row r="938" spans="2:31" ht="12.75" x14ac:dyDescent="0.2">
      <c r="B938" s="36"/>
      <c r="C938" s="36"/>
      <c r="D938" s="36"/>
      <c r="O938" s="6"/>
      <c r="P938" s="6"/>
      <c r="X938" s="40"/>
      <c r="AC938" s="6"/>
      <c r="AD938" s="6"/>
      <c r="AE938" s="6"/>
    </row>
    <row r="939" spans="2:31" ht="12.75" x14ac:dyDescent="0.2">
      <c r="B939" s="36"/>
      <c r="C939" s="36"/>
      <c r="D939" s="36"/>
      <c r="O939" s="6"/>
      <c r="P939" s="6"/>
      <c r="X939" s="40"/>
      <c r="AC939" s="6"/>
      <c r="AD939" s="6"/>
      <c r="AE939" s="6"/>
    </row>
    <row r="940" spans="2:31" ht="12.75" x14ac:dyDescent="0.2">
      <c r="B940" s="36"/>
      <c r="C940" s="36"/>
      <c r="D940" s="36"/>
      <c r="O940" s="6"/>
      <c r="P940" s="6"/>
      <c r="X940" s="40"/>
      <c r="AC940" s="6"/>
      <c r="AD940" s="6"/>
      <c r="AE940" s="6"/>
    </row>
    <row r="941" spans="2:31" ht="12.75" x14ac:dyDescent="0.2">
      <c r="B941" s="36"/>
      <c r="C941" s="36"/>
      <c r="D941" s="36"/>
      <c r="O941" s="6"/>
      <c r="P941" s="6"/>
      <c r="X941" s="40"/>
      <c r="AC941" s="6"/>
      <c r="AD941" s="6"/>
      <c r="AE941" s="6"/>
    </row>
    <row r="942" spans="2:31" ht="12.75" x14ac:dyDescent="0.2">
      <c r="B942" s="36"/>
      <c r="C942" s="36"/>
      <c r="D942" s="36"/>
      <c r="O942" s="6"/>
      <c r="P942" s="6"/>
      <c r="X942" s="40"/>
      <c r="AC942" s="6"/>
      <c r="AD942" s="6"/>
      <c r="AE942" s="6"/>
    </row>
    <row r="943" spans="2:31" ht="12.75" x14ac:dyDescent="0.2">
      <c r="B943" s="36"/>
      <c r="C943" s="36"/>
      <c r="D943" s="36"/>
      <c r="O943" s="6"/>
      <c r="P943" s="6"/>
      <c r="X943" s="40"/>
      <c r="AC943" s="6"/>
      <c r="AD943" s="6"/>
      <c r="AE943" s="6"/>
    </row>
    <row r="944" spans="2:31" ht="12.75" x14ac:dyDescent="0.2">
      <c r="B944" s="36"/>
      <c r="C944" s="36"/>
      <c r="D944" s="36"/>
      <c r="O944" s="6"/>
      <c r="P944" s="6"/>
      <c r="X944" s="40"/>
      <c r="AC944" s="6"/>
      <c r="AD944" s="6"/>
      <c r="AE944" s="6"/>
    </row>
    <row r="945" spans="2:31" ht="12.75" x14ac:dyDescent="0.2">
      <c r="B945" s="36"/>
      <c r="C945" s="36"/>
      <c r="D945" s="36"/>
      <c r="O945" s="6"/>
      <c r="P945" s="6"/>
      <c r="X945" s="40"/>
      <c r="AC945" s="6"/>
      <c r="AD945" s="6"/>
      <c r="AE945" s="6"/>
    </row>
    <row r="946" spans="2:31" ht="12.75" x14ac:dyDescent="0.2">
      <c r="B946" s="36"/>
      <c r="C946" s="36"/>
      <c r="D946" s="36"/>
      <c r="O946" s="6"/>
      <c r="P946" s="6"/>
      <c r="X946" s="40"/>
      <c r="AC946" s="6"/>
      <c r="AD946" s="6"/>
      <c r="AE946" s="6"/>
    </row>
    <row r="947" spans="2:31" ht="12.75" x14ac:dyDescent="0.2">
      <c r="B947" s="36"/>
      <c r="C947" s="36"/>
      <c r="D947" s="36"/>
      <c r="O947" s="6"/>
      <c r="P947" s="6"/>
      <c r="X947" s="40"/>
      <c r="AC947" s="6"/>
      <c r="AD947" s="6"/>
      <c r="AE947" s="6"/>
    </row>
    <row r="948" spans="2:31" ht="12.75" x14ac:dyDescent="0.2">
      <c r="B948" s="36"/>
      <c r="C948" s="36"/>
      <c r="D948" s="36"/>
      <c r="O948" s="6"/>
      <c r="P948" s="6"/>
      <c r="X948" s="40"/>
      <c r="AC948" s="6"/>
      <c r="AD948" s="6"/>
      <c r="AE948" s="6"/>
    </row>
    <row r="949" spans="2:31" ht="12.75" x14ac:dyDescent="0.2">
      <c r="B949" s="36"/>
      <c r="C949" s="36"/>
      <c r="D949" s="36"/>
      <c r="O949" s="6"/>
      <c r="P949" s="6"/>
      <c r="X949" s="40"/>
      <c r="AC949" s="6"/>
      <c r="AD949" s="6"/>
      <c r="AE949" s="6"/>
    </row>
    <row r="950" spans="2:31" ht="12.75" x14ac:dyDescent="0.2">
      <c r="B950" s="36"/>
      <c r="C950" s="36"/>
      <c r="D950" s="36"/>
      <c r="O950" s="6"/>
      <c r="P950" s="6"/>
      <c r="X950" s="40"/>
      <c r="AC950" s="6"/>
      <c r="AD950" s="6"/>
      <c r="AE950" s="6"/>
    </row>
    <row r="951" spans="2:31" ht="12.75" x14ac:dyDescent="0.2">
      <c r="B951" s="36"/>
      <c r="C951" s="36"/>
      <c r="D951" s="36"/>
      <c r="O951" s="6"/>
      <c r="P951" s="6"/>
      <c r="X951" s="40"/>
      <c r="AC951" s="6"/>
      <c r="AD951" s="6"/>
      <c r="AE951" s="6"/>
    </row>
    <row r="952" spans="2:31" ht="12.75" x14ac:dyDescent="0.2">
      <c r="B952" s="36"/>
      <c r="C952" s="36"/>
      <c r="D952" s="36"/>
      <c r="O952" s="6"/>
      <c r="P952" s="6"/>
      <c r="X952" s="40"/>
      <c r="AC952" s="6"/>
      <c r="AD952" s="6"/>
      <c r="AE952" s="6"/>
    </row>
    <row r="953" spans="2:31" ht="12.75" x14ac:dyDescent="0.2">
      <c r="B953" s="36"/>
      <c r="C953" s="36"/>
      <c r="D953" s="36"/>
      <c r="O953" s="6"/>
      <c r="P953" s="6"/>
      <c r="X953" s="40"/>
      <c r="AC953" s="6"/>
      <c r="AD953" s="6"/>
      <c r="AE953" s="6"/>
    </row>
    <row r="954" spans="2:31" ht="12.75" x14ac:dyDescent="0.2">
      <c r="B954" s="36"/>
      <c r="C954" s="36"/>
      <c r="D954" s="36"/>
      <c r="O954" s="6"/>
      <c r="P954" s="6"/>
      <c r="X954" s="40"/>
      <c r="AC954" s="6"/>
      <c r="AD954" s="6"/>
      <c r="AE954" s="6"/>
    </row>
    <row r="955" spans="2:31" ht="12.75" x14ac:dyDescent="0.2">
      <c r="B955" s="36"/>
      <c r="C955" s="36"/>
      <c r="D955" s="36"/>
      <c r="O955" s="6"/>
      <c r="P955" s="6"/>
      <c r="X955" s="40"/>
      <c r="AC955" s="6"/>
      <c r="AD955" s="6"/>
      <c r="AE955" s="6"/>
    </row>
    <row r="956" spans="2:31" ht="12.75" x14ac:dyDescent="0.2">
      <c r="B956" s="36"/>
      <c r="C956" s="36"/>
      <c r="D956" s="36"/>
      <c r="O956" s="6"/>
      <c r="P956" s="6"/>
      <c r="X956" s="40"/>
      <c r="AC956" s="6"/>
      <c r="AD956" s="6"/>
      <c r="AE956" s="6"/>
    </row>
    <row r="957" spans="2:31" ht="12.75" x14ac:dyDescent="0.2">
      <c r="B957" s="36"/>
      <c r="C957" s="36"/>
      <c r="D957" s="36"/>
      <c r="O957" s="6"/>
      <c r="P957" s="6"/>
      <c r="X957" s="40"/>
      <c r="AC957" s="6"/>
      <c r="AD957" s="6"/>
      <c r="AE957" s="6"/>
    </row>
    <row r="958" spans="2:31" ht="12.75" x14ac:dyDescent="0.2">
      <c r="B958" s="36"/>
      <c r="C958" s="36"/>
      <c r="D958" s="36"/>
      <c r="O958" s="6"/>
      <c r="P958" s="6"/>
      <c r="X958" s="40"/>
      <c r="AC958" s="6"/>
      <c r="AD958" s="6"/>
      <c r="AE958" s="6"/>
    </row>
    <row r="959" spans="2:31" ht="12.75" x14ac:dyDescent="0.2">
      <c r="B959" s="36"/>
      <c r="C959" s="36"/>
      <c r="D959" s="36"/>
      <c r="O959" s="6"/>
      <c r="P959" s="6"/>
      <c r="X959" s="40"/>
      <c r="AC959" s="6"/>
      <c r="AD959" s="6"/>
      <c r="AE959" s="6"/>
    </row>
    <row r="960" spans="2:31" ht="12.75" x14ac:dyDescent="0.2">
      <c r="B960" s="36"/>
      <c r="C960" s="36"/>
      <c r="D960" s="36"/>
      <c r="O960" s="6"/>
      <c r="P960" s="6"/>
      <c r="X960" s="40"/>
      <c r="AC960" s="6"/>
      <c r="AD960" s="6"/>
      <c r="AE960" s="6"/>
    </row>
    <row r="961" spans="2:31" ht="12.75" x14ac:dyDescent="0.2">
      <c r="B961" s="36"/>
      <c r="C961" s="36"/>
      <c r="D961" s="36"/>
      <c r="O961" s="6"/>
      <c r="P961" s="6"/>
      <c r="X961" s="40"/>
      <c r="AC961" s="6"/>
      <c r="AD961" s="6"/>
      <c r="AE961" s="6"/>
    </row>
    <row r="962" spans="2:31" ht="12.75" x14ac:dyDescent="0.2">
      <c r="B962" s="36"/>
      <c r="C962" s="36"/>
      <c r="D962" s="36"/>
      <c r="O962" s="6"/>
      <c r="P962" s="6"/>
      <c r="X962" s="40"/>
      <c r="AC962" s="6"/>
      <c r="AD962" s="6"/>
      <c r="AE962" s="6"/>
    </row>
    <row r="963" spans="2:31" ht="12.75" x14ac:dyDescent="0.2">
      <c r="B963" s="36"/>
      <c r="C963" s="36"/>
      <c r="D963" s="36"/>
      <c r="O963" s="6"/>
      <c r="P963" s="6"/>
      <c r="X963" s="40"/>
      <c r="AC963" s="6"/>
      <c r="AD963" s="6"/>
      <c r="AE963" s="6"/>
    </row>
    <row r="964" spans="2:31" ht="12.75" x14ac:dyDescent="0.2">
      <c r="B964" s="36"/>
      <c r="C964" s="36"/>
      <c r="D964" s="36"/>
      <c r="O964" s="6"/>
      <c r="P964" s="6"/>
      <c r="X964" s="40"/>
      <c r="AC964" s="6"/>
      <c r="AD964" s="6"/>
      <c r="AE964" s="6"/>
    </row>
    <row r="965" spans="2:31" ht="12.75" x14ac:dyDescent="0.2">
      <c r="B965" s="36"/>
      <c r="C965" s="36"/>
      <c r="D965" s="36"/>
      <c r="O965" s="6"/>
      <c r="P965" s="6"/>
      <c r="X965" s="40"/>
      <c r="AC965" s="6"/>
      <c r="AD965" s="6"/>
      <c r="AE965" s="6"/>
    </row>
    <row r="966" spans="2:31" ht="12.75" x14ac:dyDescent="0.2">
      <c r="B966" s="36"/>
      <c r="C966" s="36"/>
      <c r="D966" s="36"/>
      <c r="O966" s="6"/>
      <c r="P966" s="6"/>
      <c r="X966" s="40"/>
      <c r="AC966" s="6"/>
      <c r="AD966" s="6"/>
      <c r="AE966" s="6"/>
    </row>
    <row r="967" spans="2:31" ht="12.75" x14ac:dyDescent="0.2">
      <c r="B967" s="36"/>
      <c r="C967" s="36"/>
      <c r="D967" s="36"/>
      <c r="O967" s="6"/>
      <c r="P967" s="6"/>
      <c r="X967" s="40"/>
      <c r="AC967" s="6"/>
      <c r="AD967" s="6"/>
      <c r="AE967" s="6"/>
    </row>
    <row r="968" spans="2:31" ht="12.75" x14ac:dyDescent="0.2">
      <c r="B968" s="36"/>
      <c r="C968" s="36"/>
      <c r="D968" s="36"/>
      <c r="O968" s="6"/>
      <c r="P968" s="6"/>
      <c r="X968" s="40"/>
      <c r="AC968" s="6"/>
      <c r="AD968" s="6"/>
      <c r="AE968" s="6"/>
    </row>
    <row r="969" spans="2:31" ht="12.75" x14ac:dyDescent="0.2">
      <c r="B969" s="36"/>
      <c r="C969" s="36"/>
      <c r="D969" s="36"/>
      <c r="O969" s="6"/>
      <c r="P969" s="6"/>
      <c r="X969" s="40"/>
      <c r="AC969" s="6"/>
      <c r="AD969" s="6"/>
      <c r="AE969" s="6"/>
    </row>
    <row r="970" spans="2:31" ht="12.75" x14ac:dyDescent="0.2">
      <c r="B970" s="36"/>
      <c r="C970" s="36"/>
      <c r="D970" s="36"/>
      <c r="O970" s="6"/>
      <c r="P970" s="6"/>
      <c r="X970" s="40"/>
      <c r="AC970" s="6"/>
      <c r="AD970" s="6"/>
      <c r="AE970" s="6"/>
    </row>
    <row r="971" spans="2:31" ht="12.75" x14ac:dyDescent="0.2">
      <c r="B971" s="36"/>
      <c r="C971" s="36"/>
      <c r="D971" s="36"/>
      <c r="O971" s="6"/>
      <c r="P971" s="6"/>
      <c r="X971" s="40"/>
      <c r="AC971" s="6"/>
      <c r="AD971" s="6"/>
      <c r="AE971" s="6"/>
    </row>
    <row r="972" spans="2:31" ht="12.75" x14ac:dyDescent="0.2">
      <c r="B972" s="36"/>
      <c r="C972" s="36"/>
      <c r="D972" s="36"/>
      <c r="O972" s="6"/>
      <c r="P972" s="6"/>
      <c r="X972" s="40"/>
      <c r="AC972" s="6"/>
      <c r="AD972" s="6"/>
      <c r="AE972" s="6"/>
    </row>
    <row r="973" spans="2:31" ht="12.75" x14ac:dyDescent="0.2">
      <c r="B973" s="36"/>
      <c r="C973" s="36"/>
      <c r="D973" s="36"/>
      <c r="O973" s="6"/>
      <c r="P973" s="6"/>
      <c r="X973" s="40"/>
      <c r="AC973" s="6"/>
      <c r="AD973" s="6"/>
      <c r="AE973" s="6"/>
    </row>
    <row r="974" spans="2:31" ht="12.75" x14ac:dyDescent="0.2">
      <c r="B974" s="36"/>
      <c r="C974" s="36"/>
      <c r="D974" s="36"/>
      <c r="O974" s="6"/>
      <c r="P974" s="6"/>
      <c r="X974" s="40"/>
      <c r="AC974" s="6"/>
      <c r="AD974" s="6"/>
      <c r="AE974" s="6"/>
    </row>
    <row r="975" spans="2:31" ht="12.75" x14ac:dyDescent="0.2">
      <c r="B975" s="36"/>
      <c r="C975" s="36"/>
      <c r="D975" s="36"/>
      <c r="O975" s="6"/>
      <c r="P975" s="6"/>
      <c r="X975" s="40"/>
      <c r="AC975" s="6"/>
      <c r="AD975" s="6"/>
      <c r="AE975" s="6"/>
    </row>
    <row r="976" spans="2:31" ht="12.75" x14ac:dyDescent="0.2">
      <c r="B976" s="36"/>
      <c r="C976" s="36"/>
      <c r="D976" s="36"/>
      <c r="O976" s="6"/>
      <c r="P976" s="6"/>
      <c r="X976" s="40"/>
      <c r="AC976" s="6"/>
      <c r="AD976" s="6"/>
      <c r="AE976" s="6"/>
    </row>
    <row r="977" spans="2:31" ht="12.75" x14ac:dyDescent="0.2">
      <c r="B977" s="36"/>
      <c r="C977" s="36"/>
      <c r="D977" s="36"/>
      <c r="O977" s="6"/>
      <c r="P977" s="6"/>
      <c r="X977" s="40"/>
      <c r="AC977" s="6"/>
      <c r="AD977" s="6"/>
      <c r="AE977" s="6"/>
    </row>
    <row r="978" spans="2:31" ht="12.75" x14ac:dyDescent="0.2">
      <c r="B978" s="36"/>
      <c r="C978" s="36"/>
      <c r="D978" s="36"/>
      <c r="O978" s="6"/>
      <c r="P978" s="6"/>
      <c r="X978" s="40"/>
      <c r="AC978" s="6"/>
      <c r="AD978" s="6"/>
      <c r="AE978" s="6"/>
    </row>
    <row r="979" spans="2:31" ht="12.75" x14ac:dyDescent="0.2">
      <c r="B979" s="36"/>
      <c r="C979" s="36"/>
      <c r="D979" s="36"/>
      <c r="O979" s="6"/>
      <c r="P979" s="6"/>
      <c r="X979" s="40"/>
      <c r="AC979" s="6"/>
      <c r="AD979" s="6"/>
      <c r="AE979" s="6"/>
    </row>
    <row r="980" spans="2:31" ht="12.75" x14ac:dyDescent="0.2">
      <c r="B980" s="36"/>
      <c r="C980" s="36"/>
      <c r="D980" s="36"/>
      <c r="O980" s="6"/>
      <c r="P980" s="6"/>
      <c r="X980" s="40"/>
      <c r="AC980" s="6"/>
      <c r="AD980" s="6"/>
      <c r="AE980" s="6"/>
    </row>
    <row r="981" spans="2:31" ht="12.75" x14ac:dyDescent="0.2">
      <c r="B981" s="36"/>
      <c r="C981" s="36"/>
      <c r="D981" s="36"/>
      <c r="O981" s="6"/>
      <c r="P981" s="6"/>
      <c r="X981" s="40"/>
      <c r="AC981" s="6"/>
      <c r="AD981" s="6"/>
      <c r="AE981" s="6"/>
    </row>
    <row r="982" spans="2:31" ht="12.75" x14ac:dyDescent="0.2">
      <c r="B982" s="36"/>
      <c r="C982" s="36"/>
      <c r="D982" s="36"/>
      <c r="O982" s="6"/>
      <c r="P982" s="6"/>
      <c r="X982" s="40"/>
      <c r="AC982" s="6"/>
      <c r="AD982" s="6"/>
      <c r="AE982" s="6"/>
    </row>
    <row r="983" spans="2:31" ht="12.75" x14ac:dyDescent="0.2">
      <c r="B983" s="36"/>
      <c r="C983" s="36"/>
      <c r="D983" s="36"/>
      <c r="O983" s="6"/>
      <c r="P983" s="6"/>
      <c r="X983" s="40"/>
      <c r="AC983" s="6"/>
      <c r="AD983" s="6"/>
      <c r="AE983" s="6"/>
    </row>
    <row r="984" spans="2:31" ht="12.75" x14ac:dyDescent="0.2">
      <c r="B984" s="36"/>
      <c r="C984" s="36"/>
      <c r="D984" s="36"/>
      <c r="O984" s="6"/>
      <c r="P984" s="6"/>
      <c r="X984" s="40"/>
      <c r="AC984" s="6"/>
      <c r="AD984" s="6"/>
      <c r="AE984" s="6"/>
    </row>
    <row r="985" spans="2:31" ht="12.75" x14ac:dyDescent="0.2">
      <c r="B985" s="36"/>
      <c r="C985" s="36"/>
      <c r="D985" s="36"/>
      <c r="O985" s="6"/>
      <c r="P985" s="6"/>
      <c r="X985" s="40"/>
      <c r="AC985" s="6"/>
      <c r="AD985" s="6"/>
      <c r="AE985" s="6"/>
    </row>
    <row r="986" spans="2:31" ht="12.75" x14ac:dyDescent="0.2">
      <c r="B986" s="36"/>
      <c r="C986" s="36"/>
      <c r="D986" s="36"/>
      <c r="O986" s="6"/>
      <c r="P986" s="6"/>
      <c r="X986" s="40"/>
      <c r="AC986" s="6"/>
      <c r="AD986" s="6"/>
      <c r="AE986" s="6"/>
    </row>
    <row r="987" spans="2:31" ht="12.75" x14ac:dyDescent="0.2">
      <c r="B987" s="36"/>
      <c r="C987" s="36"/>
      <c r="D987" s="36"/>
      <c r="O987" s="6"/>
      <c r="P987" s="6"/>
      <c r="X987" s="40"/>
      <c r="AC987" s="6"/>
      <c r="AD987" s="6"/>
      <c r="AE987" s="6"/>
    </row>
    <row r="988" spans="2:31" ht="12.75" x14ac:dyDescent="0.2">
      <c r="B988" s="36"/>
      <c r="C988" s="36"/>
      <c r="D988" s="36"/>
      <c r="O988" s="6"/>
      <c r="P988" s="6"/>
      <c r="X988" s="40"/>
      <c r="AC988" s="6"/>
      <c r="AD988" s="6"/>
      <c r="AE988" s="6"/>
    </row>
    <row r="989" spans="2:31" ht="12.75" x14ac:dyDescent="0.2">
      <c r="B989" s="36"/>
      <c r="C989" s="36"/>
      <c r="D989" s="36"/>
      <c r="O989" s="6"/>
      <c r="P989" s="6"/>
      <c r="X989" s="40"/>
      <c r="AC989" s="6"/>
      <c r="AD989" s="6"/>
      <c r="AE989" s="6"/>
    </row>
    <row r="990" spans="2:31" ht="12.75" x14ac:dyDescent="0.2">
      <c r="B990" s="36"/>
      <c r="C990" s="36"/>
      <c r="D990" s="36"/>
      <c r="O990" s="6"/>
      <c r="P990" s="6"/>
      <c r="X990" s="40"/>
      <c r="AC990" s="6"/>
      <c r="AD990" s="6"/>
      <c r="AE990" s="6"/>
    </row>
    <row r="991" spans="2:31" ht="12.75" x14ac:dyDescent="0.2">
      <c r="B991" s="36"/>
      <c r="C991" s="36"/>
      <c r="D991" s="36"/>
      <c r="O991" s="6"/>
      <c r="P991" s="6"/>
      <c r="X991" s="40"/>
      <c r="AC991" s="6"/>
      <c r="AD991" s="6"/>
      <c r="AE991" s="6"/>
    </row>
    <row r="992" spans="2:31" ht="12.75" x14ac:dyDescent="0.2">
      <c r="B992" s="36"/>
      <c r="C992" s="36"/>
      <c r="D992" s="36"/>
      <c r="O992" s="6"/>
      <c r="P992" s="6"/>
      <c r="X992" s="40"/>
      <c r="AC992" s="6"/>
      <c r="AD992" s="6"/>
      <c r="AE992" s="6"/>
    </row>
    <row r="993" spans="2:31" ht="12.75" x14ac:dyDescent="0.2">
      <c r="B993" s="36"/>
      <c r="C993" s="36"/>
      <c r="D993" s="36"/>
      <c r="O993" s="6"/>
      <c r="P993" s="6"/>
      <c r="X993" s="40"/>
      <c r="AC993" s="6"/>
      <c r="AD993" s="6"/>
      <c r="AE993" s="6"/>
    </row>
    <row r="994" spans="2:31" ht="12.75" x14ac:dyDescent="0.2">
      <c r="B994" s="36"/>
      <c r="C994" s="36"/>
      <c r="D994" s="36"/>
      <c r="O994" s="6"/>
      <c r="P994" s="6"/>
      <c r="X994" s="40"/>
      <c r="AC994" s="6"/>
      <c r="AD994" s="6"/>
      <c r="AE994" s="6"/>
    </row>
    <row r="995" spans="2:31" ht="12.75" x14ac:dyDescent="0.2">
      <c r="B995" s="36"/>
      <c r="C995" s="36"/>
      <c r="D995" s="36"/>
      <c r="O995" s="6"/>
      <c r="P995" s="6"/>
      <c r="X995" s="40"/>
      <c r="AC995" s="6"/>
      <c r="AD995" s="6"/>
      <c r="AE995" s="6"/>
    </row>
    <row r="996" spans="2:31" ht="12.75" x14ac:dyDescent="0.2">
      <c r="B996" s="36"/>
      <c r="C996" s="36"/>
      <c r="D996" s="36"/>
      <c r="O996" s="6"/>
      <c r="P996" s="6"/>
      <c r="X996" s="40"/>
      <c r="AC996" s="6"/>
      <c r="AD996" s="6"/>
      <c r="AE996" s="6"/>
    </row>
    <row r="997" spans="2:31" ht="12.75" x14ac:dyDescent="0.2">
      <c r="B997" s="36"/>
      <c r="C997" s="36"/>
      <c r="D997" s="36"/>
      <c r="O997" s="6"/>
      <c r="P997" s="6"/>
      <c r="X997" s="40"/>
      <c r="AC997" s="6"/>
      <c r="AD997" s="6"/>
      <c r="AE997" s="6"/>
    </row>
    <row r="998" spans="2:31" ht="12.75" x14ac:dyDescent="0.2">
      <c r="B998" s="36"/>
      <c r="C998" s="36"/>
      <c r="D998" s="36"/>
      <c r="O998" s="6"/>
      <c r="P998" s="6"/>
      <c r="X998" s="40"/>
      <c r="AC998" s="6"/>
      <c r="AD998" s="6"/>
      <c r="AE998" s="6"/>
    </row>
    <row r="999" spans="2:31" ht="12.75" x14ac:dyDescent="0.2">
      <c r="B999" s="36"/>
      <c r="C999" s="36"/>
      <c r="D999" s="36"/>
      <c r="O999" s="6"/>
      <c r="P999" s="6"/>
      <c r="X999" s="40"/>
      <c r="AC999" s="6"/>
      <c r="AD999" s="6"/>
      <c r="AE999" s="6"/>
    </row>
    <row r="1000" spans="2:31" ht="12.75" x14ac:dyDescent="0.2">
      <c r="B1000" s="36"/>
      <c r="C1000" s="36"/>
      <c r="D1000" s="36"/>
      <c r="O1000" s="6"/>
      <c r="P1000" s="6"/>
      <c r="X1000" s="40"/>
      <c r="AC1000" s="6"/>
      <c r="AD1000" s="6"/>
      <c r="AE1000" s="6"/>
    </row>
    <row r="1001" spans="2:31" ht="12.75" x14ac:dyDescent="0.2">
      <c r="B1001" s="36"/>
      <c r="C1001" s="36"/>
      <c r="D1001" s="36"/>
      <c r="O1001" s="6"/>
      <c r="P1001" s="6"/>
      <c r="X1001" s="40"/>
      <c r="AC1001" s="6"/>
      <c r="AD1001" s="6"/>
      <c r="AE1001" s="6"/>
    </row>
    <row r="1002" spans="2:31" ht="12.75" x14ac:dyDescent="0.2">
      <c r="B1002" s="36"/>
      <c r="C1002" s="36"/>
      <c r="D1002" s="36"/>
      <c r="O1002" s="6"/>
      <c r="P1002" s="6"/>
      <c r="X1002" s="40"/>
      <c r="AC1002" s="6"/>
      <c r="AD1002" s="6"/>
      <c r="AE1002" s="6"/>
    </row>
    <row r="1003" spans="2:31" ht="12.75" x14ac:dyDescent="0.2">
      <c r="B1003" s="36"/>
      <c r="C1003" s="36"/>
      <c r="D1003" s="36"/>
      <c r="O1003" s="6"/>
      <c r="P1003" s="6"/>
      <c r="X1003" s="40"/>
      <c r="AC1003" s="6"/>
      <c r="AD1003" s="6"/>
      <c r="AE1003" s="6"/>
    </row>
    <row r="1004" spans="2:31" ht="12.75" x14ac:dyDescent="0.2">
      <c r="B1004" s="36"/>
      <c r="C1004" s="36"/>
      <c r="D1004" s="36"/>
      <c r="O1004" s="6"/>
      <c r="P1004" s="6"/>
      <c r="X1004" s="40"/>
      <c r="AC1004" s="6"/>
      <c r="AD1004" s="6"/>
      <c r="AE1004" s="6"/>
    </row>
    <row r="1005" spans="2:31" ht="12.75" x14ac:dyDescent="0.2">
      <c r="B1005" s="36"/>
      <c r="C1005" s="36"/>
      <c r="D1005" s="36"/>
      <c r="O1005" s="6"/>
      <c r="P1005" s="6"/>
      <c r="X1005" s="40"/>
      <c r="AC1005" s="6"/>
      <c r="AD1005" s="6"/>
      <c r="AE1005" s="6"/>
    </row>
    <row r="1006" spans="2:31" ht="12.75" x14ac:dyDescent="0.2">
      <c r="B1006" s="36"/>
      <c r="C1006" s="36"/>
      <c r="D1006" s="36"/>
      <c r="O1006" s="6"/>
      <c r="P1006" s="6"/>
      <c r="X1006" s="40"/>
      <c r="AC1006" s="6"/>
      <c r="AD1006" s="6"/>
      <c r="AE1006" s="6"/>
    </row>
    <row r="1007" spans="2:31" ht="12.75" x14ac:dyDescent="0.2">
      <c r="B1007" s="36"/>
      <c r="C1007" s="36"/>
      <c r="D1007" s="36"/>
      <c r="O1007" s="6"/>
      <c r="P1007" s="6"/>
      <c r="X1007" s="40"/>
      <c r="AC1007" s="6"/>
      <c r="AD1007" s="6"/>
      <c r="AE1007" s="6"/>
    </row>
    <row r="1008" spans="2:31" ht="12.75" x14ac:dyDescent="0.2">
      <c r="B1008" s="36"/>
      <c r="C1008" s="36"/>
      <c r="D1008" s="36"/>
      <c r="O1008" s="6"/>
      <c r="P1008" s="6"/>
      <c r="X1008" s="40"/>
      <c r="AC1008" s="6"/>
      <c r="AD1008" s="6"/>
      <c r="AE1008" s="6"/>
    </row>
    <row r="1009" spans="2:31" ht="12.75" x14ac:dyDescent="0.2">
      <c r="B1009" s="36"/>
      <c r="C1009" s="36"/>
      <c r="D1009" s="36"/>
      <c r="O1009" s="6"/>
      <c r="P1009" s="6"/>
      <c r="X1009" s="40"/>
      <c r="AC1009" s="6"/>
      <c r="AD1009" s="6"/>
      <c r="AE1009" s="6"/>
    </row>
    <row r="1010" spans="2:31" ht="12.75" x14ac:dyDescent="0.2">
      <c r="B1010" s="36"/>
      <c r="C1010" s="36"/>
      <c r="D1010" s="36"/>
      <c r="O1010" s="6"/>
      <c r="P1010" s="6"/>
      <c r="X1010" s="40"/>
      <c r="AC1010" s="6"/>
      <c r="AD1010" s="6"/>
      <c r="AE1010" s="6"/>
    </row>
    <row r="1011" spans="2:31" ht="12.75" x14ac:dyDescent="0.2">
      <c r="B1011" s="36"/>
      <c r="C1011" s="36"/>
      <c r="D1011" s="36"/>
      <c r="O1011" s="6"/>
      <c r="P1011" s="6"/>
      <c r="X1011" s="40"/>
      <c r="AC1011" s="6"/>
      <c r="AD1011" s="6"/>
      <c r="AE1011" s="6"/>
    </row>
    <row r="1012" spans="2:31" ht="12.75" x14ac:dyDescent="0.2">
      <c r="B1012" s="36"/>
      <c r="C1012" s="36"/>
      <c r="D1012" s="36"/>
      <c r="O1012" s="6"/>
      <c r="P1012" s="6"/>
      <c r="X1012" s="40"/>
      <c r="AC1012" s="6"/>
      <c r="AD1012" s="6"/>
      <c r="AE1012" s="6"/>
    </row>
    <row r="1013" spans="2:31" ht="12.75" x14ac:dyDescent="0.2">
      <c r="B1013" s="36"/>
      <c r="C1013" s="36"/>
      <c r="D1013" s="36"/>
      <c r="O1013" s="6"/>
      <c r="P1013" s="6"/>
      <c r="X1013" s="40"/>
      <c r="AC1013" s="6"/>
      <c r="AD1013" s="6"/>
      <c r="AE1013" s="6"/>
    </row>
    <row r="1014" spans="2:31" ht="12.75" x14ac:dyDescent="0.2">
      <c r="B1014" s="36"/>
      <c r="C1014" s="36"/>
      <c r="D1014" s="36"/>
      <c r="O1014" s="6"/>
      <c r="P1014" s="6"/>
      <c r="X1014" s="40"/>
      <c r="AC1014" s="6"/>
      <c r="AD1014" s="6"/>
      <c r="AE1014" s="6"/>
    </row>
    <row r="1015" spans="2:31" ht="12.75" x14ac:dyDescent="0.2">
      <c r="B1015" s="36"/>
      <c r="C1015" s="36"/>
      <c r="D1015" s="36"/>
      <c r="O1015" s="6"/>
      <c r="P1015" s="6"/>
      <c r="X1015" s="40"/>
      <c r="AC1015" s="6"/>
      <c r="AD1015" s="6"/>
      <c r="AE1015" s="6"/>
    </row>
    <row r="1016" spans="2:31" ht="12.75" x14ac:dyDescent="0.2">
      <c r="B1016" s="36"/>
      <c r="C1016" s="36"/>
      <c r="D1016" s="36"/>
      <c r="O1016" s="6"/>
      <c r="P1016" s="6"/>
      <c r="X1016" s="40"/>
      <c r="AC1016" s="6"/>
      <c r="AD1016" s="6"/>
      <c r="AE1016" s="6"/>
    </row>
    <row r="1017" spans="2:31" ht="12.75" x14ac:dyDescent="0.2">
      <c r="B1017" s="36"/>
      <c r="C1017" s="36"/>
      <c r="D1017" s="36"/>
      <c r="O1017" s="6"/>
      <c r="P1017" s="6"/>
      <c r="X1017" s="40"/>
      <c r="AC1017" s="6"/>
      <c r="AD1017" s="6"/>
      <c r="AE1017" s="6"/>
    </row>
    <row r="1018" spans="2:31" ht="12.75" x14ac:dyDescent="0.2">
      <c r="B1018" s="36"/>
      <c r="C1018" s="36"/>
      <c r="D1018" s="36"/>
      <c r="O1018" s="6"/>
      <c r="P1018" s="6"/>
      <c r="X1018" s="40"/>
      <c r="AC1018" s="6"/>
      <c r="AD1018" s="6"/>
      <c r="AE1018" s="6"/>
    </row>
    <row r="1019" spans="2:31" ht="12.75" x14ac:dyDescent="0.2">
      <c r="B1019" s="36"/>
      <c r="C1019" s="36"/>
      <c r="D1019" s="36"/>
      <c r="O1019" s="6"/>
      <c r="P1019" s="6"/>
      <c r="X1019" s="40"/>
      <c r="AC1019" s="6"/>
      <c r="AD1019" s="6"/>
      <c r="AE1019" s="6"/>
    </row>
    <row r="1020" spans="2:31" ht="12.75" x14ac:dyDescent="0.2">
      <c r="B1020" s="36"/>
      <c r="C1020" s="36"/>
      <c r="D1020" s="36"/>
      <c r="O1020" s="6"/>
      <c r="P1020" s="6"/>
      <c r="X1020" s="40"/>
      <c r="AC1020" s="6"/>
      <c r="AD1020" s="6"/>
      <c r="AE1020" s="6"/>
    </row>
    <row r="1021" spans="2:31" ht="12.75" x14ac:dyDescent="0.2">
      <c r="B1021" s="36"/>
      <c r="C1021" s="36"/>
      <c r="D1021" s="36"/>
      <c r="O1021" s="6"/>
      <c r="P1021" s="6"/>
      <c r="X1021" s="40"/>
      <c r="AC1021" s="6"/>
      <c r="AD1021" s="6"/>
      <c r="AE1021" s="6"/>
    </row>
    <row r="1022" spans="2:31" ht="12.75" x14ac:dyDescent="0.2">
      <c r="B1022" s="36"/>
      <c r="C1022" s="36"/>
      <c r="D1022" s="36"/>
      <c r="O1022" s="6"/>
      <c r="P1022" s="6"/>
      <c r="X1022" s="40"/>
      <c r="AC1022" s="6"/>
      <c r="AD1022" s="6"/>
      <c r="AE1022" s="6"/>
    </row>
    <row r="1023" spans="2:31" ht="12.75" x14ac:dyDescent="0.2">
      <c r="B1023" s="36"/>
      <c r="C1023" s="36"/>
      <c r="D1023" s="36"/>
      <c r="O1023" s="6"/>
      <c r="P1023" s="6"/>
      <c r="X1023" s="40"/>
      <c r="AC1023" s="6"/>
      <c r="AD1023" s="6"/>
      <c r="AE1023" s="6"/>
    </row>
    <row r="1024" spans="2:31" ht="12.75" x14ac:dyDescent="0.2">
      <c r="B1024" s="36"/>
      <c r="C1024" s="36"/>
      <c r="D1024" s="36"/>
      <c r="O1024" s="6"/>
      <c r="P1024" s="6"/>
      <c r="X1024" s="40"/>
      <c r="AC1024" s="6"/>
      <c r="AD1024" s="6"/>
      <c r="AE1024" s="6"/>
    </row>
    <row r="1025" spans="2:31" ht="12.75" x14ac:dyDescent="0.2">
      <c r="B1025" s="36"/>
      <c r="C1025" s="36"/>
      <c r="D1025" s="36"/>
      <c r="O1025" s="6"/>
      <c r="P1025" s="6"/>
      <c r="X1025" s="40"/>
      <c r="AC1025" s="6"/>
      <c r="AD1025" s="6"/>
      <c r="AE1025" s="6"/>
    </row>
    <row r="1026" spans="2:31" ht="12.75" x14ac:dyDescent="0.2">
      <c r="B1026" s="36"/>
      <c r="C1026" s="36"/>
      <c r="D1026" s="36"/>
      <c r="O1026" s="6"/>
      <c r="P1026" s="6"/>
      <c r="X1026" s="40"/>
      <c r="AC1026" s="6"/>
      <c r="AD1026" s="6"/>
      <c r="AE1026" s="6"/>
    </row>
    <row r="1027" spans="2:31" ht="12.75" x14ac:dyDescent="0.2">
      <c r="B1027" s="36"/>
      <c r="C1027" s="36"/>
      <c r="D1027" s="36"/>
      <c r="O1027" s="6"/>
      <c r="P1027" s="6"/>
      <c r="X1027" s="40"/>
      <c r="AC1027" s="6"/>
      <c r="AD1027" s="6"/>
      <c r="AE1027" s="6"/>
    </row>
    <row r="1028" spans="2:31" ht="12.75" x14ac:dyDescent="0.2">
      <c r="B1028" s="36"/>
      <c r="C1028" s="36"/>
      <c r="D1028" s="36"/>
      <c r="O1028" s="6"/>
      <c r="P1028" s="6"/>
      <c r="X1028" s="40"/>
      <c r="AC1028" s="6"/>
      <c r="AD1028" s="6"/>
      <c r="AE1028" s="6"/>
    </row>
    <row r="1029" spans="2:31" ht="12.75" x14ac:dyDescent="0.2">
      <c r="B1029" s="36"/>
      <c r="C1029" s="36"/>
      <c r="D1029" s="36"/>
      <c r="O1029" s="6"/>
      <c r="P1029" s="6"/>
      <c r="X1029" s="40"/>
      <c r="AC1029" s="6"/>
      <c r="AD1029" s="6"/>
      <c r="AE1029" s="6"/>
    </row>
    <row r="1030" spans="2:31" ht="12.75" x14ac:dyDescent="0.2">
      <c r="B1030" s="36"/>
      <c r="C1030" s="36"/>
      <c r="D1030" s="36"/>
      <c r="O1030" s="6"/>
      <c r="P1030" s="6"/>
      <c r="X1030" s="40"/>
      <c r="AC1030" s="6"/>
      <c r="AD1030" s="6"/>
      <c r="AE1030" s="6"/>
    </row>
    <row r="1031" spans="2:31" ht="12.75" x14ac:dyDescent="0.2">
      <c r="B1031" s="36"/>
      <c r="C1031" s="36"/>
      <c r="D1031" s="36"/>
      <c r="O1031" s="6"/>
      <c r="P1031" s="6"/>
      <c r="X1031" s="40"/>
      <c r="AC1031" s="6"/>
      <c r="AD1031" s="6"/>
      <c r="AE1031" s="6"/>
    </row>
    <row r="1032" spans="2:31" ht="12.75" x14ac:dyDescent="0.2">
      <c r="B1032" s="36"/>
      <c r="C1032" s="36"/>
      <c r="D1032" s="36"/>
      <c r="O1032" s="6"/>
      <c r="P1032" s="6"/>
      <c r="X1032" s="40"/>
      <c r="AC1032" s="6"/>
      <c r="AD1032" s="6"/>
      <c r="AE1032" s="6"/>
    </row>
    <row r="1033" spans="2:31" ht="12.75" x14ac:dyDescent="0.2">
      <c r="B1033" s="36"/>
      <c r="C1033" s="36"/>
      <c r="D1033" s="36"/>
      <c r="O1033" s="6"/>
      <c r="P1033" s="6"/>
      <c r="X1033" s="40"/>
      <c r="AC1033" s="6"/>
      <c r="AD1033" s="6"/>
      <c r="AE1033" s="6"/>
    </row>
    <row r="1034" spans="2:31" ht="12.75" x14ac:dyDescent="0.2">
      <c r="B1034" s="36"/>
      <c r="C1034" s="36"/>
      <c r="D1034" s="36"/>
      <c r="O1034" s="6"/>
      <c r="P1034" s="6"/>
      <c r="X1034" s="40"/>
      <c r="AC1034" s="6"/>
      <c r="AD1034" s="6"/>
      <c r="AE1034" s="6"/>
    </row>
    <row r="1035" spans="2:31" ht="12.75" x14ac:dyDescent="0.2">
      <c r="B1035" s="36"/>
      <c r="C1035" s="36"/>
      <c r="D1035" s="36"/>
      <c r="O1035" s="6"/>
      <c r="P1035" s="6"/>
      <c r="X1035" s="40"/>
      <c r="AC1035" s="6"/>
      <c r="AD1035" s="6"/>
      <c r="AE1035" s="6"/>
    </row>
    <row r="1036" spans="2:31" ht="12.75" x14ac:dyDescent="0.2">
      <c r="B1036" s="36"/>
      <c r="C1036" s="36"/>
      <c r="D1036" s="36"/>
      <c r="O1036" s="6"/>
      <c r="P1036" s="6"/>
      <c r="X1036" s="40"/>
      <c r="AC1036" s="6"/>
      <c r="AD1036" s="6"/>
      <c r="AE1036" s="6"/>
    </row>
    <row r="1037" spans="2:31" ht="12.75" x14ac:dyDescent="0.2">
      <c r="B1037" s="36"/>
      <c r="C1037" s="36"/>
      <c r="D1037" s="36"/>
      <c r="O1037" s="6"/>
      <c r="P1037" s="6"/>
      <c r="X1037" s="40"/>
      <c r="AC1037" s="6"/>
      <c r="AD1037" s="6"/>
      <c r="AE1037" s="6"/>
    </row>
    <row r="1038" spans="2:31" ht="12.75" x14ac:dyDescent="0.2">
      <c r="B1038" s="36"/>
      <c r="C1038" s="36"/>
      <c r="D1038" s="36"/>
      <c r="O1038" s="6"/>
      <c r="P1038" s="6"/>
      <c r="X1038" s="40"/>
      <c r="AC1038" s="6"/>
      <c r="AD1038" s="6"/>
      <c r="AE1038" s="6"/>
    </row>
    <row r="1039" spans="2:31" ht="12.75" x14ac:dyDescent="0.2">
      <c r="B1039" s="36"/>
      <c r="C1039" s="36"/>
      <c r="D1039" s="36"/>
      <c r="O1039" s="6"/>
      <c r="P1039" s="6"/>
      <c r="X1039" s="40"/>
      <c r="AC1039" s="6"/>
      <c r="AD1039" s="6"/>
      <c r="AE1039" s="6"/>
    </row>
    <row r="1040" spans="2:31" ht="12.75" x14ac:dyDescent="0.2">
      <c r="B1040" s="36"/>
      <c r="C1040" s="36"/>
      <c r="D1040" s="36"/>
      <c r="O1040" s="6"/>
      <c r="P1040" s="6"/>
      <c r="X1040" s="40"/>
      <c r="AC1040" s="6"/>
      <c r="AD1040" s="6"/>
      <c r="AE1040" s="6"/>
    </row>
    <row r="1041" spans="2:31" ht="12.75" x14ac:dyDescent="0.2">
      <c r="B1041" s="36"/>
      <c r="C1041" s="36"/>
      <c r="D1041" s="36"/>
      <c r="O1041" s="6"/>
      <c r="P1041" s="6"/>
      <c r="X1041" s="40"/>
      <c r="AC1041" s="6"/>
      <c r="AD1041" s="6"/>
      <c r="AE1041" s="6"/>
    </row>
    <row r="1042" spans="2:31" ht="12.75" x14ac:dyDescent="0.2">
      <c r="B1042" s="36"/>
      <c r="C1042" s="36"/>
      <c r="D1042" s="36"/>
      <c r="O1042" s="6"/>
      <c r="P1042" s="6"/>
      <c r="X1042" s="40"/>
      <c r="AC1042" s="6"/>
      <c r="AD1042" s="6"/>
      <c r="AE1042" s="6"/>
    </row>
    <row r="1043" spans="2:31" ht="12.75" x14ac:dyDescent="0.2">
      <c r="B1043" s="36"/>
      <c r="C1043" s="36"/>
      <c r="D1043" s="36"/>
      <c r="O1043" s="6"/>
      <c r="P1043" s="6"/>
      <c r="X1043" s="40"/>
      <c r="AC1043" s="6"/>
      <c r="AD1043" s="6"/>
      <c r="AE1043" s="6"/>
    </row>
    <row r="1044" spans="2:31" ht="12.75" x14ac:dyDescent="0.2">
      <c r="B1044" s="36"/>
      <c r="C1044" s="36"/>
      <c r="D1044" s="36"/>
      <c r="O1044" s="6"/>
      <c r="P1044" s="6"/>
      <c r="X1044" s="40"/>
      <c r="AC1044" s="6"/>
      <c r="AD1044" s="6"/>
      <c r="AE1044" s="6"/>
    </row>
    <row r="1045" spans="2:31" ht="12.75" x14ac:dyDescent="0.2">
      <c r="B1045" s="36"/>
      <c r="C1045" s="36"/>
      <c r="D1045" s="36"/>
      <c r="O1045" s="6"/>
      <c r="P1045" s="6"/>
      <c r="X1045" s="40"/>
      <c r="AC1045" s="6"/>
      <c r="AD1045" s="6"/>
      <c r="AE1045" s="6"/>
    </row>
    <row r="1046" spans="2:31" ht="12.75" x14ac:dyDescent="0.2">
      <c r="B1046" s="36"/>
      <c r="C1046" s="36"/>
      <c r="D1046" s="36"/>
      <c r="O1046" s="6"/>
      <c r="P1046" s="6"/>
      <c r="X1046" s="40"/>
      <c r="AC1046" s="6"/>
      <c r="AD1046" s="6"/>
      <c r="AE1046" s="6"/>
    </row>
    <row r="1047" spans="2:31" ht="12.75" x14ac:dyDescent="0.2">
      <c r="B1047" s="36"/>
      <c r="C1047" s="36"/>
      <c r="D1047" s="36"/>
      <c r="O1047" s="6"/>
      <c r="P1047" s="6"/>
      <c r="X1047" s="40"/>
      <c r="AC1047" s="6"/>
      <c r="AD1047" s="6"/>
      <c r="AE1047" s="6"/>
    </row>
    <row r="1048" spans="2:31" ht="12.75" x14ac:dyDescent="0.2">
      <c r="B1048" s="36"/>
      <c r="C1048" s="36"/>
      <c r="D1048" s="36"/>
      <c r="O1048" s="6"/>
      <c r="P1048" s="6"/>
      <c r="X1048" s="40"/>
      <c r="AC1048" s="6"/>
      <c r="AD1048" s="6"/>
      <c r="AE1048" s="6"/>
    </row>
    <row r="1049" spans="2:31" ht="12.75" x14ac:dyDescent="0.2">
      <c r="B1049" s="36"/>
      <c r="C1049" s="36"/>
      <c r="D1049" s="36"/>
      <c r="O1049" s="6"/>
      <c r="P1049" s="6"/>
      <c r="X1049" s="40"/>
      <c r="AC1049" s="6"/>
      <c r="AD1049" s="6"/>
      <c r="AE1049" s="6"/>
    </row>
    <row r="1050" spans="2:31" ht="12.75" x14ac:dyDescent="0.2">
      <c r="B1050" s="36"/>
      <c r="C1050" s="36"/>
      <c r="D1050" s="36"/>
      <c r="O1050" s="6"/>
      <c r="P1050" s="6"/>
      <c r="X1050" s="40"/>
      <c r="AC1050" s="6"/>
      <c r="AD1050" s="6"/>
      <c r="AE1050" s="6"/>
    </row>
    <row r="1051" spans="2:31" ht="12.75" x14ac:dyDescent="0.2">
      <c r="B1051" s="36"/>
      <c r="C1051" s="36"/>
      <c r="D1051" s="36"/>
      <c r="O1051" s="6"/>
      <c r="P1051" s="6"/>
      <c r="X1051" s="40"/>
      <c r="AC1051" s="6"/>
      <c r="AD1051" s="6"/>
      <c r="AE1051" s="6"/>
    </row>
    <row r="1052" spans="2:31" ht="12.75" x14ac:dyDescent="0.2">
      <c r="B1052" s="36"/>
      <c r="C1052" s="36"/>
      <c r="D1052" s="36"/>
      <c r="O1052" s="6"/>
      <c r="P1052" s="6"/>
      <c r="X1052" s="40"/>
      <c r="AC1052" s="6"/>
      <c r="AD1052" s="6"/>
      <c r="AE1052" s="6"/>
    </row>
    <row r="1053" spans="2:31" ht="12.75" x14ac:dyDescent="0.2">
      <c r="B1053" s="36"/>
      <c r="C1053" s="36"/>
      <c r="D1053" s="36"/>
      <c r="O1053" s="6"/>
      <c r="P1053" s="6"/>
      <c r="X1053" s="40"/>
      <c r="AC1053" s="6"/>
      <c r="AD1053" s="6"/>
      <c r="AE1053" s="6"/>
    </row>
    <row r="1054" spans="2:31" ht="12.75" x14ac:dyDescent="0.2">
      <c r="B1054" s="36"/>
      <c r="C1054" s="36"/>
      <c r="D1054" s="36"/>
      <c r="O1054" s="6"/>
      <c r="P1054" s="6"/>
      <c r="X1054" s="40"/>
      <c r="AC1054" s="6"/>
      <c r="AD1054" s="6"/>
      <c r="AE1054" s="6"/>
    </row>
    <row r="1055" spans="2:31" ht="12.75" x14ac:dyDescent="0.2">
      <c r="B1055" s="36"/>
      <c r="C1055" s="36"/>
      <c r="D1055" s="36"/>
      <c r="O1055" s="6"/>
      <c r="P1055" s="6"/>
      <c r="X1055" s="40"/>
      <c r="AC1055" s="6"/>
      <c r="AD1055" s="6"/>
      <c r="AE1055" s="6"/>
    </row>
    <row r="1056" spans="2:31" ht="12.75" x14ac:dyDescent="0.2">
      <c r="B1056" s="36"/>
      <c r="C1056" s="36"/>
      <c r="D1056" s="36"/>
      <c r="O1056" s="6"/>
      <c r="P1056" s="6"/>
      <c r="X1056" s="40"/>
      <c r="AC1056" s="6"/>
      <c r="AD1056" s="6"/>
      <c r="AE1056" s="6"/>
    </row>
    <row r="1057" spans="2:31" ht="12.75" x14ac:dyDescent="0.2">
      <c r="B1057" s="36"/>
      <c r="C1057" s="36"/>
      <c r="D1057" s="36"/>
      <c r="O1057" s="6"/>
      <c r="P1057" s="6"/>
      <c r="X1057" s="40"/>
      <c r="AC1057" s="6"/>
      <c r="AD1057" s="6"/>
      <c r="AE1057" s="6"/>
    </row>
    <row r="1058" spans="2:31" ht="12.75" x14ac:dyDescent="0.2">
      <c r="B1058" s="36"/>
      <c r="C1058" s="36"/>
      <c r="D1058" s="36"/>
      <c r="O1058" s="6"/>
      <c r="P1058" s="6"/>
      <c r="X1058" s="40"/>
      <c r="AC1058" s="6"/>
      <c r="AD1058" s="6"/>
      <c r="AE1058" s="6"/>
    </row>
    <row r="1059" spans="2:31" ht="12.75" x14ac:dyDescent="0.2">
      <c r="B1059" s="36"/>
      <c r="C1059" s="36"/>
      <c r="D1059" s="36"/>
      <c r="O1059" s="6"/>
      <c r="P1059" s="6"/>
      <c r="X1059" s="40"/>
      <c r="AC1059" s="6"/>
      <c r="AD1059" s="6"/>
      <c r="AE1059" s="6"/>
    </row>
    <row r="1060" spans="2:31" ht="12.75" x14ac:dyDescent="0.2">
      <c r="B1060" s="36"/>
      <c r="C1060" s="36"/>
      <c r="D1060" s="36"/>
      <c r="O1060" s="6"/>
      <c r="P1060" s="6"/>
      <c r="X1060" s="40"/>
      <c r="AC1060" s="6"/>
      <c r="AD1060" s="6"/>
      <c r="AE1060" s="6"/>
    </row>
    <row r="1061" spans="2:31" ht="12.75" x14ac:dyDescent="0.2">
      <c r="B1061" s="36"/>
      <c r="C1061" s="36"/>
      <c r="D1061" s="36"/>
      <c r="O1061" s="6"/>
      <c r="P1061" s="6"/>
      <c r="X1061" s="40"/>
      <c r="AC1061" s="6"/>
      <c r="AD1061" s="6"/>
      <c r="AE1061" s="6"/>
    </row>
    <row r="1062" spans="2:31" ht="12.75" x14ac:dyDescent="0.2">
      <c r="B1062" s="36"/>
      <c r="C1062" s="36"/>
      <c r="D1062" s="36"/>
      <c r="O1062" s="6"/>
      <c r="P1062" s="6"/>
      <c r="X1062" s="40"/>
      <c r="AC1062" s="6"/>
      <c r="AD1062" s="6"/>
      <c r="AE1062" s="6"/>
    </row>
    <row r="1063" spans="2:31" ht="12.75" x14ac:dyDescent="0.2">
      <c r="B1063" s="36"/>
      <c r="C1063" s="36"/>
      <c r="D1063" s="36"/>
      <c r="O1063" s="6"/>
      <c r="P1063" s="6"/>
      <c r="X1063" s="40"/>
      <c r="AC1063" s="6"/>
      <c r="AD1063" s="6"/>
      <c r="AE1063" s="6"/>
    </row>
    <row r="1064" spans="2:31" ht="12.75" x14ac:dyDescent="0.2">
      <c r="B1064" s="36"/>
      <c r="C1064" s="36"/>
      <c r="D1064" s="36"/>
      <c r="O1064" s="6"/>
      <c r="P1064" s="6"/>
      <c r="X1064" s="40"/>
      <c r="AC1064" s="6"/>
      <c r="AD1064" s="6"/>
      <c r="AE1064" s="6"/>
    </row>
    <row r="1065" spans="2:31" ht="12.75" x14ac:dyDescent="0.2">
      <c r="B1065" s="36"/>
      <c r="C1065" s="36"/>
      <c r="D1065" s="36"/>
      <c r="O1065" s="6"/>
      <c r="P1065" s="6"/>
      <c r="X1065" s="40"/>
      <c r="AC1065" s="6"/>
      <c r="AD1065" s="6"/>
      <c r="AE1065" s="6"/>
    </row>
    <row r="1066" spans="2:31" ht="12.75" x14ac:dyDescent="0.2">
      <c r="B1066" s="36"/>
      <c r="C1066" s="36"/>
      <c r="D1066" s="36"/>
      <c r="O1066" s="6"/>
      <c r="P1066" s="6"/>
      <c r="X1066" s="40"/>
      <c r="AC1066" s="6"/>
      <c r="AD1066" s="6"/>
      <c r="AE1066" s="6"/>
    </row>
    <row r="1067" spans="2:31" ht="12.75" x14ac:dyDescent="0.2">
      <c r="B1067" s="36"/>
      <c r="C1067" s="36"/>
      <c r="D1067" s="36"/>
      <c r="O1067" s="6"/>
      <c r="P1067" s="6"/>
      <c r="X1067" s="40"/>
      <c r="AC1067" s="6"/>
      <c r="AD1067" s="6"/>
      <c r="AE1067" s="6"/>
    </row>
    <row r="1068" spans="2:31" ht="12.75" x14ac:dyDescent="0.2">
      <c r="B1068" s="36"/>
      <c r="C1068" s="36"/>
      <c r="D1068" s="36"/>
      <c r="O1068" s="6"/>
      <c r="P1068" s="6"/>
      <c r="X1068" s="40"/>
      <c r="AC1068" s="6"/>
      <c r="AD1068" s="6"/>
      <c r="AE1068" s="6"/>
    </row>
    <row r="1069" spans="2:31" ht="12.75" x14ac:dyDescent="0.2">
      <c r="B1069" s="36"/>
      <c r="C1069" s="36"/>
      <c r="D1069" s="36"/>
      <c r="O1069" s="6"/>
      <c r="P1069" s="6"/>
      <c r="X1069" s="40"/>
      <c r="AC1069" s="6"/>
      <c r="AD1069" s="6"/>
      <c r="AE1069" s="6"/>
    </row>
    <row r="1070" spans="2:31" ht="12.75" x14ac:dyDescent="0.2">
      <c r="B1070" s="36"/>
      <c r="C1070" s="36"/>
      <c r="D1070" s="36"/>
      <c r="O1070" s="6"/>
      <c r="P1070" s="6"/>
      <c r="X1070" s="40"/>
      <c r="AC1070" s="6"/>
      <c r="AD1070" s="6"/>
      <c r="AE1070" s="6"/>
    </row>
    <row r="1071" spans="2:31" ht="12.75" x14ac:dyDescent="0.2">
      <c r="B1071" s="36"/>
      <c r="C1071" s="36"/>
      <c r="D1071" s="36"/>
      <c r="O1071" s="6"/>
      <c r="P1071" s="6"/>
      <c r="X1071" s="40"/>
      <c r="AC1071" s="6"/>
      <c r="AD1071" s="6"/>
      <c r="AE1071" s="6"/>
    </row>
    <row r="1072" spans="2:31" ht="12.75" x14ac:dyDescent="0.2">
      <c r="B1072" s="36"/>
      <c r="C1072" s="36"/>
      <c r="D1072" s="36"/>
      <c r="O1072" s="6"/>
      <c r="P1072" s="6"/>
      <c r="X1072" s="40"/>
      <c r="AC1072" s="6"/>
      <c r="AD1072" s="6"/>
      <c r="AE1072" s="6"/>
    </row>
    <row r="1073" spans="2:31" ht="12.75" x14ac:dyDescent="0.2">
      <c r="B1073" s="36"/>
      <c r="C1073" s="36"/>
      <c r="D1073" s="36"/>
      <c r="O1073" s="6"/>
      <c r="P1073" s="6"/>
      <c r="X1073" s="40"/>
      <c r="AC1073" s="6"/>
      <c r="AD1073" s="6"/>
      <c r="AE1073" s="6"/>
    </row>
    <row r="1074" spans="2:31" ht="12.75" x14ac:dyDescent="0.2">
      <c r="B1074" s="36"/>
      <c r="C1074" s="36"/>
      <c r="D1074" s="36"/>
      <c r="O1074" s="6"/>
      <c r="P1074" s="6"/>
      <c r="X1074" s="40"/>
      <c r="AC1074" s="6"/>
      <c r="AD1074" s="6"/>
      <c r="AE1074" s="6"/>
    </row>
    <row r="1075" spans="2:31" ht="12.75" x14ac:dyDescent="0.2">
      <c r="B1075" s="36"/>
      <c r="C1075" s="36"/>
      <c r="D1075" s="36"/>
      <c r="O1075" s="6"/>
      <c r="P1075" s="6"/>
      <c r="X1075" s="40"/>
      <c r="AC1075" s="6"/>
      <c r="AD1075" s="6"/>
      <c r="AE1075" s="6"/>
    </row>
    <row r="1076" spans="2:31" ht="12.75" x14ac:dyDescent="0.2">
      <c r="B1076" s="36"/>
      <c r="C1076" s="36"/>
      <c r="D1076" s="36"/>
      <c r="O1076" s="6"/>
      <c r="P1076" s="6"/>
      <c r="X1076" s="40"/>
      <c r="AC1076" s="6"/>
      <c r="AD1076" s="6"/>
      <c r="AE1076" s="6"/>
    </row>
    <row r="1077" spans="2:31" ht="12.75" x14ac:dyDescent="0.2">
      <c r="B1077" s="36"/>
      <c r="C1077" s="36"/>
      <c r="D1077" s="36"/>
      <c r="O1077" s="6"/>
      <c r="P1077" s="6"/>
      <c r="X1077" s="40"/>
      <c r="AC1077" s="6"/>
      <c r="AD1077" s="6"/>
      <c r="AE1077" s="6"/>
    </row>
    <row r="1078" spans="2:31" ht="12.75" x14ac:dyDescent="0.2">
      <c r="B1078" s="36"/>
      <c r="C1078" s="36"/>
      <c r="D1078" s="36"/>
      <c r="O1078" s="6"/>
      <c r="P1078" s="6"/>
      <c r="X1078" s="40"/>
      <c r="AC1078" s="6"/>
      <c r="AD1078" s="6"/>
      <c r="AE1078" s="6"/>
    </row>
    <row r="1079" spans="2:31" ht="12.75" x14ac:dyDescent="0.2">
      <c r="B1079" s="36"/>
      <c r="C1079" s="36"/>
      <c r="D1079" s="36"/>
      <c r="O1079" s="6"/>
      <c r="P1079" s="6"/>
      <c r="X1079" s="40"/>
      <c r="AC1079" s="6"/>
      <c r="AD1079" s="6"/>
      <c r="AE1079" s="6"/>
    </row>
    <row r="1080" spans="2:31" ht="12.75" x14ac:dyDescent="0.2">
      <c r="B1080" s="36"/>
      <c r="C1080" s="36"/>
      <c r="D1080" s="36"/>
      <c r="O1080" s="6"/>
      <c r="P1080" s="6"/>
      <c r="X1080" s="40"/>
      <c r="AC1080" s="6"/>
      <c r="AD1080" s="6"/>
      <c r="AE1080" s="6"/>
    </row>
    <row r="1081" spans="2:31" ht="12.75" x14ac:dyDescent="0.2">
      <c r="B1081" s="36"/>
      <c r="C1081" s="36"/>
      <c r="D1081" s="36"/>
      <c r="O1081" s="6"/>
      <c r="P1081" s="6"/>
      <c r="X1081" s="40"/>
      <c r="AC1081" s="6"/>
      <c r="AD1081" s="6"/>
      <c r="AE1081" s="6"/>
    </row>
    <row r="1082" spans="2:31" ht="12.75" x14ac:dyDescent="0.2">
      <c r="B1082" s="36"/>
      <c r="C1082" s="36"/>
      <c r="D1082" s="36"/>
      <c r="O1082" s="6"/>
      <c r="P1082" s="6"/>
      <c r="X1082" s="40"/>
      <c r="AC1082" s="6"/>
      <c r="AD1082" s="6"/>
      <c r="AE1082" s="6"/>
    </row>
    <row r="1083" spans="2:31" ht="12.75" x14ac:dyDescent="0.2">
      <c r="B1083" s="36"/>
      <c r="C1083" s="36"/>
      <c r="D1083" s="36"/>
      <c r="O1083" s="6"/>
      <c r="P1083" s="6"/>
      <c r="X1083" s="40"/>
      <c r="AC1083" s="6"/>
      <c r="AD1083" s="6"/>
      <c r="AE1083" s="6"/>
    </row>
    <row r="1084" spans="2:31" ht="12.75" x14ac:dyDescent="0.2">
      <c r="B1084" s="36"/>
      <c r="C1084" s="36"/>
      <c r="D1084" s="36"/>
      <c r="O1084" s="6"/>
      <c r="P1084" s="6"/>
      <c r="X1084" s="40"/>
      <c r="AC1084" s="6"/>
      <c r="AD1084" s="6"/>
      <c r="AE1084" s="6"/>
    </row>
    <row r="1085" spans="2:31" ht="12.75" x14ac:dyDescent="0.2">
      <c r="B1085" s="36"/>
      <c r="C1085" s="36"/>
      <c r="D1085" s="36"/>
      <c r="O1085" s="6"/>
      <c r="P1085" s="6"/>
      <c r="X1085" s="40"/>
      <c r="AC1085" s="6"/>
      <c r="AD1085" s="6"/>
      <c r="AE1085" s="6"/>
    </row>
    <row r="1086" spans="2:31" ht="12.75" x14ac:dyDescent="0.2">
      <c r="B1086" s="36"/>
      <c r="C1086" s="36"/>
      <c r="D1086" s="36"/>
      <c r="O1086" s="6"/>
      <c r="P1086" s="6"/>
      <c r="X1086" s="40"/>
      <c r="AC1086" s="6"/>
      <c r="AD1086" s="6"/>
      <c r="AE1086" s="6"/>
    </row>
    <row r="1087" spans="2:31" ht="12.75" x14ac:dyDescent="0.2">
      <c r="B1087" s="36"/>
      <c r="C1087" s="36"/>
      <c r="D1087" s="36"/>
      <c r="O1087" s="6"/>
      <c r="P1087" s="6"/>
      <c r="X1087" s="40"/>
      <c r="AC1087" s="6"/>
      <c r="AD1087" s="6"/>
      <c r="AE1087" s="6"/>
    </row>
  </sheetData>
  <mergeCells count="1">
    <mergeCell ref="B1:M1"/>
  </mergeCells>
  <conditionalFormatting sqref="A3:A52 A54:A102">
    <cfRule type="cellIs" dxfId="11" priority="1" operator="equal">
      <formula>"En proceso"</formula>
    </cfRule>
  </conditionalFormatting>
  <conditionalFormatting sqref="B3:B102">
    <cfRule type="cellIs" dxfId="10" priority="2" operator="equal">
      <formula>"OK"</formula>
    </cfRule>
  </conditionalFormatting>
  <conditionalFormatting sqref="C3:D102">
    <cfRule type="cellIs" dxfId="9" priority="3" operator="equal">
      <formula>"Si"</formula>
    </cfRule>
  </conditionalFormatting>
  <conditionalFormatting sqref="F3:F102">
    <cfRule type="cellIs" dxfId="8" priority="4" operator="equal">
      <formula>"Si"</formula>
    </cfRule>
  </conditionalFormatting>
  <conditionalFormatting sqref="AA3:AB1087">
    <cfRule type="cellIs" dxfId="7" priority="6" operator="equal">
      <formula>"Pendiente"</formula>
    </cfRule>
    <cfRule type="cellIs" dxfId="6" priority="7" operator="equal">
      <formula>"Terminado"</formula>
    </cfRule>
    <cfRule type="cellIs" dxfId="5" priority="9" operator="equal">
      <formula>"Parcial"</formula>
    </cfRule>
  </conditionalFormatting>
  <conditionalFormatting sqref="AB3:AC4 AB22:AC93 AB95:AC1087">
    <cfRule type="cellIs" dxfId="4" priority="8" operator="equal">
      <formula>"A Controlar"</formula>
    </cfRule>
  </conditionalFormatting>
  <conditionalFormatting sqref="AE5:AE1087">
    <cfRule type="cellIs" dxfId="3" priority="10" operator="equal">
      <formula>"OK"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G121"/>
  <sheetViews>
    <sheetView workbookViewId="0"/>
  </sheetViews>
  <sheetFormatPr defaultColWidth="12.5703125" defaultRowHeight="15.75" customHeight="1" x14ac:dyDescent="0.2"/>
  <cols>
    <col min="2" max="2" width="15" customWidth="1"/>
    <col min="3" max="3" width="10.7109375" customWidth="1"/>
    <col min="4" max="4" width="12.140625" customWidth="1"/>
    <col min="5" max="5" width="19.85546875" customWidth="1"/>
    <col min="6" max="6" width="5.28515625" customWidth="1"/>
    <col min="7" max="7" width="9.42578125" hidden="1" customWidth="1"/>
    <col min="8" max="8" width="4.42578125" hidden="1" customWidth="1"/>
    <col min="9" max="9" width="9" hidden="1" customWidth="1"/>
    <col min="10" max="10" width="6.140625" hidden="1" customWidth="1"/>
    <col min="11" max="11" width="5.28515625" hidden="1" customWidth="1"/>
    <col min="12" max="12" width="8.42578125" customWidth="1"/>
    <col min="13" max="13" width="9.7109375" customWidth="1"/>
    <col min="14" max="14" width="11.42578125" customWidth="1"/>
    <col min="15" max="15" width="16.42578125" customWidth="1"/>
    <col min="16" max="16" width="7" hidden="1" customWidth="1"/>
    <col min="17" max="17" width="10.5703125" customWidth="1"/>
    <col min="18" max="18" width="10.140625" customWidth="1"/>
    <col min="19" max="24" width="10.42578125" hidden="1" customWidth="1"/>
    <col min="25" max="25" width="10.28515625" hidden="1" customWidth="1"/>
    <col min="26" max="26" width="7" customWidth="1"/>
    <col min="27" max="27" width="11" hidden="1" customWidth="1"/>
    <col min="28" max="28" width="9.5703125" customWidth="1"/>
    <col min="29" max="29" width="11.140625" hidden="1" customWidth="1"/>
    <col min="30" max="30" width="10.5703125" hidden="1" customWidth="1"/>
    <col min="31" max="32" width="12.5703125" hidden="1"/>
    <col min="33" max="33" width="15.85546875" customWidth="1"/>
  </cols>
  <sheetData>
    <row r="1" spans="1:33" ht="23.25" x14ac:dyDescent="0.35">
      <c r="A1" s="40"/>
      <c r="B1" s="49" t="s">
        <v>33</v>
      </c>
      <c r="C1" s="50"/>
      <c r="D1" s="50"/>
      <c r="E1" s="50"/>
      <c r="F1" s="50"/>
      <c r="G1" s="50"/>
      <c r="H1" s="5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33" ht="15" customHeight="1" x14ac:dyDescent="0.2">
      <c r="A2" s="40"/>
      <c r="B2" s="52" t="s">
        <v>46</v>
      </c>
      <c r="C2" s="2"/>
      <c r="D2" s="2"/>
      <c r="E2" s="2"/>
      <c r="F2" s="53" t="str">
        <f>"Inscriptos: "&amp;COUNTA(C4:C100)</f>
        <v>Inscriptos: 0</v>
      </c>
      <c r="G2" s="2"/>
      <c r="H2" s="2"/>
      <c r="I2" s="54"/>
      <c r="J2" s="54"/>
      <c r="K2" s="54"/>
      <c r="L2" s="40"/>
      <c r="M2" s="2"/>
      <c r="N2" s="2"/>
      <c r="O2" s="2"/>
      <c r="P2" s="2"/>
      <c r="Q2" s="2"/>
      <c r="R2" s="2"/>
      <c r="S2" s="54"/>
      <c r="T2" s="54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3" ht="63.75" x14ac:dyDescent="0.2">
      <c r="A3" s="40" t="s">
        <v>47</v>
      </c>
      <c r="B3" s="2" t="str">
        <f ca="1">IFERROR(__xludf.DUMMYFUNCTION("query(Titulos)"),"Dia y Hora")</f>
        <v>Dia y Hora</v>
      </c>
      <c r="C3" s="2" t="str">
        <f ca="1">IFERROR(__xludf.DUMMYFUNCTION("""COMPUTED_VALUE"""),"Nombre")</f>
        <v>Nombre</v>
      </c>
      <c r="D3" s="2" t="str">
        <f ca="1">IFERROR(__xludf.DUMMYFUNCTION("""COMPUTED_VALUE"""),"Apellido")</f>
        <v>Apellido</v>
      </c>
      <c r="E3" s="2" t="str">
        <f ca="1">IFERROR(__xludf.DUMMYFUNCTION("""COMPUTED_VALUE"""),"Ciudad")</f>
        <v>Ciudad</v>
      </c>
      <c r="F3" s="2" t="str">
        <f ca="1">IFERROR(__xludf.DUMMYFUNCTION("""COMPUTED_VALUE"""),"Pais")</f>
        <v>Pais</v>
      </c>
      <c r="G3" s="2" t="str">
        <f ca="1">IFERROR(__xludf.DUMMYFUNCTION("""COMPUTED_VALUE"""),"DNI")</f>
        <v>DNI</v>
      </c>
      <c r="H3" s="2" t="str">
        <f ca="1">IFERROR(__xludf.DUMMYFUNCTION("""COMPUTED_VALUE"""),"Nacimiento")</f>
        <v>Nacimiento</v>
      </c>
      <c r="I3" s="2" t="str">
        <f ca="1">IFERROR(__xludf.DUMMYFUNCTION("""COMPUTED_VALUE"""),"Celular de Contacto")</f>
        <v>Celular de Contacto</v>
      </c>
      <c r="J3" s="2" t="str">
        <f ca="1">IFERROR(__xludf.DUMMYFUNCTION("""COMPUTED_VALUE"""),"Celular de Emergencias")</f>
        <v>Celular de Emergencias</v>
      </c>
      <c r="K3" s="2" t="str">
        <f ca="1">IFERROR(__xludf.DUMMYFUNCTION("""COMPUTED_VALUE"""),"email")</f>
        <v>email</v>
      </c>
      <c r="L3" s="2" t="str">
        <f ca="1">IFERROR(__xludf.DUMMYFUNCTION("""COMPUTED_VALUE"""),"Sexo")</f>
        <v>Sexo</v>
      </c>
      <c r="M3" s="2" t="str">
        <f ca="1">IFERROR(__xludf.DUMMYFUNCTION("""COMPUTED_VALUE"""),"Club")</f>
        <v>Club</v>
      </c>
      <c r="N3" s="2" t="str">
        <f ca="1">IFERROR(__xludf.DUMMYFUNCTION("""COMPUTED_VALUE"""),"Categoría")</f>
        <v>Categoría</v>
      </c>
      <c r="O3" s="2" t="str">
        <f ca="1">IFERROR(__xludf.DUMMYFUNCTION("""COMPUTED_VALUE"""),"Clase")</f>
        <v>Clase</v>
      </c>
      <c r="P3" s="2" t="str">
        <f ca="1">IFERROR(__xludf.DUMMYFUNCTION("""COMPUTED_VALUE"""),"Proa Nº")</f>
        <v>Proa Nº</v>
      </c>
      <c r="Q3" s="57" t="str">
        <f ca="1">IFERROR(__xludf.DUMMYFUNCTION("""COMPUTED_VALUE"""),"Vela")</f>
        <v>Vela</v>
      </c>
      <c r="R3" s="2" t="str">
        <f ca="1">IFERROR(__xludf.DUMMYFUNCTION("""COMPUTED_VALUE"""),"Nombre del Barco")</f>
        <v>Nombre del Barco</v>
      </c>
      <c r="S3" s="2" t="str">
        <f ca="1">IFERROR(__xludf.DUMMYFUNCTION("""COMPUTED_VALUE"""),"Tripulante 1")</f>
        <v>Tripulante 1</v>
      </c>
      <c r="T3" s="2" t="str">
        <f ca="1">IFERROR(__xludf.DUMMYFUNCTION("""COMPUTED_VALUE"""),"Tripulante 2")</f>
        <v>Tripulante 2</v>
      </c>
      <c r="U3" s="2" t="str">
        <f ca="1">IFERROR(__xludf.DUMMYFUNCTION("""COMPUTED_VALUE"""),"Tripulante 3")</f>
        <v>Tripulante 3</v>
      </c>
      <c r="V3" s="2" t="str">
        <f ca="1">IFERROR(__xludf.DUMMYFUNCTION("""COMPUTED_VALUE"""),"Tripulante 4")</f>
        <v>Tripulante 4</v>
      </c>
      <c r="W3" s="2" t="str">
        <f ca="1">IFERROR(__xludf.DUMMYFUNCTION("""COMPUTED_VALUE"""),"Tripulante 5")</f>
        <v>Tripulante 5</v>
      </c>
      <c r="X3" s="2" t="str">
        <f ca="1">IFERROR(__xludf.DUMMYFUNCTION("""COMPUTED_VALUE"""),"Tripulante 6")</f>
        <v>Tripulante 6</v>
      </c>
      <c r="Y3" s="2" t="str">
        <f ca="1">IFERROR(__xludf.DUMMYFUNCTION("""COMPUTED_VALUE"""),"Obra Social/Nº Afiliado")</f>
        <v>Obra Social/Nº Afiliado</v>
      </c>
      <c r="Z3" s="54" t="str">
        <f ca="1">IFERROR(__xludf.DUMMYFUNCTION("""COMPUTED_VALUE"""),"Bajada YCO")</f>
        <v>Bajada YCO</v>
      </c>
      <c r="AA3" s="54" t="str">
        <f ca="1">IFERROR(__xludf.DUMMYFUNCTION("""COMPUTED_VALUE"""),"Términos y Condiciones")</f>
        <v>Términos y Condiciones</v>
      </c>
      <c r="AB3" s="54" t="str">
        <f ca="1">IFERROR(__xludf.DUMMYFUNCTION("""COMPUTED_VALUE"""),"Pago")</f>
        <v>Pago</v>
      </c>
      <c r="AC3" s="2" t="str">
        <f ca="1">IFERROR(__xludf.DUMMYFUNCTION("""COMPUTED_VALUE"""),"Importe")</f>
        <v>Importe</v>
      </c>
      <c r="AD3" s="2" t="str">
        <f ca="1">IFERROR(__xludf.DUMMYFUNCTION("""COMPUTED_VALUE"""),"RECIBO")</f>
        <v>RECIBO</v>
      </c>
      <c r="AG3" s="2" t="s">
        <v>48</v>
      </c>
    </row>
    <row r="4" spans="1:33" ht="12.75" x14ac:dyDescent="0.2">
      <c r="B4" s="58"/>
      <c r="C4" s="36"/>
      <c r="D4" s="36"/>
      <c r="E4" s="36"/>
      <c r="F4" s="6"/>
      <c r="G4" s="6"/>
      <c r="Q4" s="59"/>
      <c r="Z4" s="6"/>
      <c r="AA4" s="6"/>
      <c r="AB4" s="6"/>
    </row>
    <row r="5" spans="1:33" ht="12.75" x14ac:dyDescent="0.2">
      <c r="B5" s="58"/>
      <c r="C5" s="36"/>
      <c r="D5" s="36"/>
      <c r="E5" s="36"/>
      <c r="F5" s="6"/>
      <c r="G5" s="6"/>
      <c r="Q5" s="59"/>
      <c r="Z5" s="6"/>
      <c r="AA5" s="6"/>
      <c r="AB5" s="6"/>
    </row>
    <row r="6" spans="1:33" ht="12.75" x14ac:dyDescent="0.2">
      <c r="B6" s="58"/>
      <c r="C6" s="36"/>
      <c r="D6" s="36"/>
      <c r="E6" s="36"/>
      <c r="F6" s="6"/>
      <c r="G6" s="6"/>
      <c r="Q6" s="59"/>
      <c r="Z6" s="6"/>
      <c r="AA6" s="6"/>
      <c r="AB6" s="6"/>
    </row>
    <row r="7" spans="1:33" ht="12.75" x14ac:dyDescent="0.2">
      <c r="B7" s="58"/>
      <c r="C7" s="36"/>
      <c r="D7" s="36"/>
      <c r="E7" s="36"/>
      <c r="F7" s="6"/>
      <c r="G7" s="6"/>
      <c r="Q7" s="59"/>
      <c r="Z7" s="6"/>
      <c r="AA7" s="6"/>
      <c r="AB7" s="6"/>
    </row>
    <row r="8" spans="1:33" ht="12.75" x14ac:dyDescent="0.2">
      <c r="B8" s="58"/>
      <c r="C8" s="36"/>
      <c r="D8" s="36"/>
      <c r="E8" s="36"/>
      <c r="F8" s="6"/>
      <c r="G8" s="6"/>
      <c r="Q8" s="59"/>
      <c r="Z8" s="6"/>
      <c r="AA8" s="6"/>
      <c r="AB8" s="6"/>
    </row>
    <row r="9" spans="1:33" ht="12.75" x14ac:dyDescent="0.2">
      <c r="B9" s="58"/>
      <c r="C9" s="36"/>
      <c r="D9" s="36"/>
      <c r="E9" s="36"/>
      <c r="F9" s="6"/>
      <c r="G9" s="6"/>
      <c r="Q9" s="59"/>
      <c r="Z9" s="6"/>
      <c r="AA9" s="6"/>
      <c r="AB9" s="6"/>
    </row>
    <row r="10" spans="1:33" ht="12.75" x14ac:dyDescent="0.2">
      <c r="B10" s="58"/>
      <c r="C10" s="36"/>
      <c r="D10" s="36"/>
      <c r="E10" s="36"/>
      <c r="F10" s="6"/>
      <c r="G10" s="6"/>
      <c r="Q10" s="59"/>
      <c r="Z10" s="6"/>
      <c r="AA10" s="6"/>
      <c r="AB10" s="6"/>
    </row>
    <row r="11" spans="1:33" ht="12.75" x14ac:dyDescent="0.2">
      <c r="B11" s="58"/>
      <c r="C11" s="36"/>
      <c r="D11" s="36"/>
      <c r="E11" s="36"/>
      <c r="F11" s="6"/>
      <c r="G11" s="6"/>
      <c r="Q11" s="59"/>
      <c r="Z11" s="6"/>
      <c r="AA11" s="6"/>
      <c r="AB11" s="6"/>
    </row>
    <row r="12" spans="1:33" ht="12.75" x14ac:dyDescent="0.2">
      <c r="B12" s="58"/>
      <c r="C12" s="36"/>
      <c r="D12" s="36"/>
      <c r="E12" s="36"/>
      <c r="F12" s="6"/>
      <c r="G12" s="6"/>
      <c r="Q12" s="59"/>
      <c r="Z12" s="6"/>
      <c r="AA12" s="6"/>
      <c r="AB12" s="6"/>
    </row>
    <row r="13" spans="1:33" ht="12.75" x14ac:dyDescent="0.2">
      <c r="B13" s="58"/>
      <c r="C13" s="36"/>
      <c r="D13" s="36"/>
      <c r="E13" s="36"/>
      <c r="F13" s="6"/>
      <c r="G13" s="6"/>
      <c r="Q13" s="59"/>
      <c r="Z13" s="6"/>
      <c r="AA13" s="6"/>
      <c r="AB13" s="6"/>
    </row>
    <row r="14" spans="1:33" ht="12.75" x14ac:dyDescent="0.2">
      <c r="B14" s="58"/>
      <c r="C14" s="36"/>
      <c r="D14" s="36"/>
      <c r="E14" s="36"/>
      <c r="F14" s="6"/>
      <c r="G14" s="6"/>
      <c r="Q14" s="59"/>
      <c r="Z14" s="6"/>
      <c r="AA14" s="6"/>
      <c r="AB14" s="6"/>
    </row>
    <row r="15" spans="1:33" ht="12.75" x14ac:dyDescent="0.2">
      <c r="B15" s="58"/>
      <c r="C15" s="36"/>
      <c r="D15" s="36"/>
      <c r="E15" s="36"/>
      <c r="F15" s="6"/>
      <c r="G15" s="6"/>
      <c r="Q15" s="59"/>
      <c r="Z15" s="6"/>
      <c r="AA15" s="6"/>
      <c r="AB15" s="6"/>
    </row>
    <row r="16" spans="1:33" ht="12.75" x14ac:dyDescent="0.2">
      <c r="B16" s="58"/>
      <c r="C16" s="36"/>
      <c r="D16" s="36"/>
      <c r="E16" s="36"/>
      <c r="F16" s="6"/>
      <c r="G16" s="6"/>
      <c r="Q16" s="59"/>
      <c r="Z16" s="6"/>
      <c r="AA16" s="6"/>
      <c r="AB16" s="6"/>
    </row>
    <row r="17" spans="2:28" ht="12.75" x14ac:dyDescent="0.2">
      <c r="B17" s="58"/>
      <c r="C17" s="36"/>
      <c r="D17" s="36"/>
      <c r="E17" s="36"/>
      <c r="F17" s="6"/>
      <c r="G17" s="6"/>
      <c r="Q17" s="59"/>
      <c r="Z17" s="6"/>
      <c r="AA17" s="6"/>
      <c r="AB17" s="6"/>
    </row>
    <row r="18" spans="2:28" ht="12.75" x14ac:dyDescent="0.2">
      <c r="B18" s="58"/>
      <c r="C18" s="36"/>
      <c r="D18" s="36"/>
      <c r="E18" s="36"/>
      <c r="F18" s="6"/>
      <c r="G18" s="6"/>
      <c r="Q18" s="59"/>
      <c r="Z18" s="6"/>
      <c r="AA18" s="6"/>
      <c r="AB18" s="6"/>
    </row>
    <row r="19" spans="2:28" ht="12.75" x14ac:dyDescent="0.2">
      <c r="B19" s="58"/>
      <c r="C19" s="36"/>
      <c r="D19" s="36"/>
      <c r="E19" s="36"/>
      <c r="F19" s="6"/>
      <c r="G19" s="6"/>
      <c r="Q19" s="59"/>
      <c r="Z19" s="6"/>
      <c r="AA19" s="6"/>
      <c r="AB19" s="6"/>
    </row>
    <row r="20" spans="2:28" ht="12.75" x14ac:dyDescent="0.2">
      <c r="B20" s="58"/>
      <c r="C20" s="36"/>
      <c r="D20" s="36"/>
      <c r="E20" s="36"/>
      <c r="F20" s="6"/>
      <c r="G20" s="6"/>
      <c r="Q20" s="59"/>
      <c r="Z20" s="6"/>
      <c r="AA20" s="6"/>
      <c r="AB20" s="6"/>
    </row>
    <row r="21" spans="2:28" ht="12.75" x14ac:dyDescent="0.2">
      <c r="B21" s="58"/>
      <c r="C21" s="36"/>
      <c r="D21" s="36"/>
      <c r="E21" s="36"/>
      <c r="F21" s="6"/>
      <c r="G21" s="6"/>
      <c r="Q21" s="59"/>
      <c r="Z21" s="6"/>
      <c r="AA21" s="6"/>
      <c r="AB21" s="6"/>
    </row>
    <row r="22" spans="2:28" ht="12.75" x14ac:dyDescent="0.2">
      <c r="B22" s="58"/>
      <c r="C22" s="36"/>
      <c r="D22" s="36"/>
      <c r="E22" s="36"/>
      <c r="F22" s="6"/>
      <c r="G22" s="6"/>
      <c r="Q22" s="59"/>
      <c r="Z22" s="6"/>
      <c r="AA22" s="6"/>
      <c r="AB22" s="6"/>
    </row>
    <row r="23" spans="2:28" ht="12.75" x14ac:dyDescent="0.2">
      <c r="B23" s="58"/>
      <c r="C23" s="36"/>
      <c r="D23" s="36"/>
      <c r="E23" s="36"/>
      <c r="F23" s="6"/>
      <c r="G23" s="6"/>
      <c r="Q23" s="59"/>
      <c r="Z23" s="6"/>
      <c r="AA23" s="6"/>
      <c r="AB23" s="6"/>
    </row>
    <row r="24" spans="2:28" ht="12.75" x14ac:dyDescent="0.2">
      <c r="B24" s="58"/>
      <c r="C24" s="36"/>
      <c r="D24" s="36"/>
      <c r="E24" s="36"/>
      <c r="F24" s="6"/>
      <c r="G24" s="6"/>
      <c r="Q24" s="59"/>
      <c r="Z24" s="6"/>
      <c r="AA24" s="6"/>
      <c r="AB24" s="6"/>
    </row>
    <row r="25" spans="2:28" ht="12.75" x14ac:dyDescent="0.2">
      <c r="B25" s="58"/>
      <c r="C25" s="36"/>
      <c r="D25" s="36"/>
      <c r="E25" s="36"/>
      <c r="F25" s="6"/>
      <c r="G25" s="6"/>
      <c r="Q25" s="59"/>
      <c r="Z25" s="6"/>
      <c r="AA25" s="6"/>
      <c r="AB25" s="6"/>
    </row>
    <row r="26" spans="2:28" ht="12.75" x14ac:dyDescent="0.2">
      <c r="B26" s="58"/>
      <c r="C26" s="36"/>
      <c r="D26" s="36"/>
      <c r="E26" s="36"/>
      <c r="F26" s="6"/>
      <c r="G26" s="6"/>
      <c r="Q26" s="59"/>
      <c r="Z26" s="6"/>
      <c r="AA26" s="6"/>
      <c r="AB26" s="6"/>
    </row>
    <row r="27" spans="2:28" ht="12.75" x14ac:dyDescent="0.2">
      <c r="B27" s="58"/>
      <c r="C27" s="36"/>
      <c r="D27" s="36"/>
      <c r="E27" s="36"/>
      <c r="F27" s="6"/>
      <c r="G27" s="6"/>
      <c r="Q27" s="59"/>
      <c r="Z27" s="6"/>
      <c r="AA27" s="6"/>
      <c r="AB27" s="6"/>
    </row>
    <row r="28" spans="2:28" ht="12.75" x14ac:dyDescent="0.2">
      <c r="B28" s="58"/>
      <c r="C28" s="36"/>
      <c r="D28" s="36"/>
      <c r="E28" s="36"/>
      <c r="F28" s="6"/>
      <c r="G28" s="6"/>
      <c r="Q28" s="59"/>
      <c r="Z28" s="6"/>
      <c r="AA28" s="6"/>
      <c r="AB28" s="6"/>
    </row>
    <row r="29" spans="2:28" ht="12.75" x14ac:dyDescent="0.2">
      <c r="B29" s="58"/>
      <c r="C29" s="36"/>
      <c r="D29" s="36"/>
      <c r="E29" s="36"/>
      <c r="F29" s="6"/>
      <c r="G29" s="6"/>
      <c r="Q29" s="59"/>
      <c r="Z29" s="6"/>
      <c r="AA29" s="6"/>
      <c r="AB29" s="6"/>
    </row>
    <row r="30" spans="2:28" ht="12.75" x14ac:dyDescent="0.2">
      <c r="B30" s="58"/>
      <c r="C30" s="36"/>
      <c r="D30" s="36"/>
      <c r="E30" s="36"/>
      <c r="F30" s="6"/>
      <c r="G30" s="6"/>
      <c r="Q30" s="59"/>
      <c r="Z30" s="6"/>
      <c r="AA30" s="6"/>
      <c r="AB30" s="6"/>
    </row>
    <row r="31" spans="2:28" ht="12.75" x14ac:dyDescent="0.2">
      <c r="B31" s="58"/>
      <c r="C31" s="36"/>
      <c r="D31" s="36"/>
      <c r="E31" s="36"/>
      <c r="F31" s="6"/>
      <c r="G31" s="6"/>
      <c r="Q31" s="59"/>
      <c r="Z31" s="6"/>
      <c r="AA31" s="6"/>
      <c r="AB31" s="6"/>
    </row>
    <row r="32" spans="2:28" ht="12.75" x14ac:dyDescent="0.2">
      <c r="B32" s="58"/>
      <c r="C32" s="36"/>
      <c r="D32" s="36"/>
      <c r="E32" s="36"/>
      <c r="F32" s="6"/>
      <c r="G32" s="6"/>
      <c r="Q32" s="59"/>
      <c r="Z32" s="6"/>
      <c r="AA32" s="6"/>
      <c r="AB32" s="6"/>
    </row>
    <row r="33" spans="2:28" ht="12.75" x14ac:dyDescent="0.2">
      <c r="B33" s="58"/>
      <c r="C33" s="36"/>
      <c r="D33" s="36"/>
      <c r="E33" s="36"/>
      <c r="F33" s="6"/>
      <c r="G33" s="6"/>
      <c r="Q33" s="59"/>
      <c r="Z33" s="6"/>
      <c r="AA33" s="6"/>
      <c r="AB33" s="6"/>
    </row>
    <row r="34" spans="2:28" ht="12.75" x14ac:dyDescent="0.2">
      <c r="B34" s="58"/>
      <c r="C34" s="36"/>
      <c r="D34" s="36"/>
      <c r="E34" s="36"/>
      <c r="F34" s="6"/>
      <c r="G34" s="6"/>
      <c r="Q34" s="59"/>
      <c r="Z34" s="6"/>
      <c r="AA34" s="6"/>
      <c r="AB34" s="6"/>
    </row>
    <row r="35" spans="2:28" ht="12.75" x14ac:dyDescent="0.2">
      <c r="B35" s="58"/>
      <c r="C35" s="36"/>
      <c r="D35" s="36"/>
      <c r="E35" s="36"/>
      <c r="F35" s="6"/>
      <c r="G35" s="6"/>
      <c r="Q35" s="59"/>
      <c r="Z35" s="6"/>
      <c r="AA35" s="6"/>
      <c r="AB35" s="6"/>
    </row>
    <row r="36" spans="2:28" ht="12.75" x14ac:dyDescent="0.2">
      <c r="B36" s="58"/>
      <c r="C36" s="36"/>
      <c r="D36" s="36"/>
      <c r="E36" s="36"/>
      <c r="F36" s="6"/>
      <c r="G36" s="6"/>
      <c r="Q36" s="59"/>
      <c r="Z36" s="6"/>
      <c r="AA36" s="6"/>
      <c r="AB36" s="6"/>
    </row>
    <row r="37" spans="2:28" ht="12.75" x14ac:dyDescent="0.2">
      <c r="B37" s="58"/>
      <c r="C37" s="36"/>
      <c r="D37" s="36"/>
      <c r="E37" s="36"/>
      <c r="F37" s="6"/>
      <c r="G37" s="6"/>
      <c r="Q37" s="59"/>
      <c r="Z37" s="6"/>
      <c r="AA37" s="6"/>
      <c r="AB37" s="6"/>
    </row>
    <row r="38" spans="2:28" ht="12.75" x14ac:dyDescent="0.2">
      <c r="B38" s="58"/>
      <c r="C38" s="36"/>
      <c r="D38" s="36"/>
      <c r="E38" s="36"/>
      <c r="F38" s="6"/>
      <c r="G38" s="6"/>
      <c r="Q38" s="59"/>
      <c r="Z38" s="6"/>
      <c r="AA38" s="6"/>
      <c r="AB38" s="6"/>
    </row>
    <row r="39" spans="2:28" ht="12.75" x14ac:dyDescent="0.2">
      <c r="B39" s="58"/>
      <c r="C39" s="36"/>
      <c r="D39" s="36"/>
      <c r="E39" s="36"/>
      <c r="F39" s="6"/>
      <c r="G39" s="6"/>
      <c r="Q39" s="59"/>
      <c r="Z39" s="6"/>
      <c r="AA39" s="6"/>
      <c r="AB39" s="6"/>
    </row>
    <row r="40" spans="2:28" ht="12.75" x14ac:dyDescent="0.2">
      <c r="B40" s="58"/>
      <c r="C40" s="36"/>
      <c r="D40" s="36"/>
      <c r="E40" s="36"/>
      <c r="F40" s="6"/>
      <c r="G40" s="6"/>
      <c r="Q40" s="59"/>
      <c r="Z40" s="6"/>
      <c r="AA40" s="6"/>
      <c r="AB40" s="6"/>
    </row>
    <row r="41" spans="2:28" ht="12.75" x14ac:dyDescent="0.2">
      <c r="B41" s="58"/>
      <c r="C41" s="36"/>
      <c r="D41" s="36"/>
      <c r="E41" s="36"/>
      <c r="F41" s="6"/>
      <c r="G41" s="6"/>
      <c r="Q41" s="59"/>
      <c r="Z41" s="6"/>
      <c r="AA41" s="6"/>
      <c r="AB41" s="6"/>
    </row>
    <row r="42" spans="2:28" ht="12.75" x14ac:dyDescent="0.2">
      <c r="B42" s="58"/>
      <c r="C42" s="36"/>
      <c r="D42" s="36"/>
      <c r="E42" s="36"/>
      <c r="F42" s="6"/>
      <c r="G42" s="6"/>
      <c r="Q42" s="59"/>
      <c r="Z42" s="6"/>
      <c r="AA42" s="6"/>
      <c r="AB42" s="6"/>
    </row>
    <row r="43" spans="2:28" ht="12.75" x14ac:dyDescent="0.2">
      <c r="B43" s="58"/>
      <c r="C43" s="36"/>
      <c r="D43" s="36"/>
      <c r="E43" s="36"/>
      <c r="F43" s="6"/>
      <c r="G43" s="6"/>
      <c r="Q43" s="59"/>
      <c r="Z43" s="6"/>
      <c r="AA43" s="6"/>
      <c r="AB43" s="6"/>
    </row>
    <row r="44" spans="2:28" ht="12.75" x14ac:dyDescent="0.2">
      <c r="B44" s="58"/>
      <c r="C44" s="36"/>
      <c r="D44" s="36"/>
      <c r="E44" s="36"/>
      <c r="F44" s="6"/>
      <c r="G44" s="6"/>
      <c r="Q44" s="59"/>
      <c r="Z44" s="6"/>
      <c r="AA44" s="6"/>
      <c r="AB44" s="6"/>
    </row>
    <row r="45" spans="2:28" ht="12.75" x14ac:dyDescent="0.2">
      <c r="B45" s="58"/>
      <c r="C45" s="36"/>
      <c r="D45" s="36"/>
      <c r="E45" s="36"/>
      <c r="F45" s="6"/>
      <c r="G45" s="6"/>
      <c r="Q45" s="59"/>
      <c r="Z45" s="6"/>
      <c r="AA45" s="6"/>
      <c r="AB45" s="6"/>
    </row>
    <row r="46" spans="2:28" ht="12.75" x14ac:dyDescent="0.2">
      <c r="B46" s="58"/>
      <c r="C46" s="36"/>
      <c r="D46" s="36"/>
      <c r="E46" s="36"/>
      <c r="F46" s="6"/>
      <c r="G46" s="6"/>
      <c r="Q46" s="59"/>
      <c r="Z46" s="6"/>
      <c r="AA46" s="6"/>
      <c r="AB46" s="6"/>
    </row>
    <row r="47" spans="2:28" ht="12.75" x14ac:dyDescent="0.2">
      <c r="B47" s="58"/>
      <c r="C47" s="36"/>
      <c r="D47" s="36"/>
      <c r="E47" s="36"/>
      <c r="F47" s="6"/>
      <c r="G47" s="6"/>
      <c r="Q47" s="59"/>
      <c r="Z47" s="6"/>
      <c r="AA47" s="6"/>
      <c r="AB47" s="6"/>
    </row>
    <row r="48" spans="2:28" ht="12.75" x14ac:dyDescent="0.2">
      <c r="E48" s="6"/>
      <c r="F48" s="6"/>
      <c r="G48" s="6"/>
      <c r="Q48" s="59"/>
      <c r="Z48" s="6"/>
      <c r="AA48" s="6"/>
      <c r="AB48" s="6"/>
    </row>
    <row r="49" spans="5:28" ht="12.75" x14ac:dyDescent="0.2">
      <c r="E49" s="6"/>
      <c r="F49" s="6"/>
      <c r="G49" s="6"/>
      <c r="Q49" s="59"/>
      <c r="Z49" s="6"/>
      <c r="AA49" s="6"/>
      <c r="AB49" s="6"/>
    </row>
    <row r="50" spans="5:28" ht="12.75" x14ac:dyDescent="0.2">
      <c r="E50" s="6"/>
      <c r="F50" s="6"/>
      <c r="G50" s="6"/>
      <c r="Z50" s="6"/>
      <c r="AA50" s="6"/>
      <c r="AB50" s="6"/>
    </row>
    <row r="51" spans="5:28" ht="12.75" x14ac:dyDescent="0.2">
      <c r="E51" s="6"/>
      <c r="F51" s="6"/>
      <c r="G51" s="6"/>
      <c r="Z51" s="6"/>
      <c r="AA51" s="6"/>
      <c r="AB51" s="6"/>
    </row>
    <row r="52" spans="5:28" ht="12.75" x14ac:dyDescent="0.2">
      <c r="E52" s="6"/>
      <c r="F52" s="6"/>
      <c r="G52" s="6"/>
      <c r="Z52" s="6"/>
      <c r="AA52" s="6"/>
      <c r="AB52" s="6"/>
    </row>
    <row r="53" spans="5:28" ht="12.75" x14ac:dyDescent="0.2">
      <c r="E53" s="6"/>
      <c r="F53" s="6"/>
      <c r="G53" s="6"/>
      <c r="Z53" s="6"/>
      <c r="AA53" s="6"/>
      <c r="AB53" s="6"/>
    </row>
    <row r="54" spans="5:28" ht="12.75" x14ac:dyDescent="0.2">
      <c r="E54" s="6"/>
      <c r="F54" s="6"/>
      <c r="G54" s="6"/>
      <c r="Z54" s="6"/>
      <c r="AA54" s="6"/>
      <c r="AB54" s="6"/>
    </row>
    <row r="55" spans="5:28" ht="12.75" x14ac:dyDescent="0.2">
      <c r="E55" s="6"/>
      <c r="F55" s="6"/>
      <c r="G55" s="6"/>
      <c r="Z55" s="6"/>
      <c r="AA55" s="6"/>
      <c r="AB55" s="6"/>
    </row>
    <row r="56" spans="5:28" ht="12.75" x14ac:dyDescent="0.2">
      <c r="E56" s="6"/>
      <c r="F56" s="6"/>
      <c r="G56" s="6"/>
      <c r="Z56" s="6"/>
      <c r="AA56" s="6"/>
      <c r="AB56" s="6"/>
    </row>
    <row r="57" spans="5:28" ht="12.75" x14ac:dyDescent="0.2">
      <c r="E57" s="6"/>
      <c r="F57" s="6"/>
      <c r="G57" s="6"/>
      <c r="Z57" s="6"/>
      <c r="AA57" s="6"/>
      <c r="AB57" s="6"/>
    </row>
    <row r="58" spans="5:28" ht="12.75" x14ac:dyDescent="0.2">
      <c r="E58" s="6"/>
      <c r="F58" s="6"/>
      <c r="G58" s="6"/>
      <c r="Z58" s="6"/>
      <c r="AA58" s="6"/>
      <c r="AB58" s="6"/>
    </row>
    <row r="59" spans="5:28" ht="12.75" x14ac:dyDescent="0.2">
      <c r="E59" s="6"/>
      <c r="F59" s="6"/>
      <c r="G59" s="6"/>
      <c r="Z59" s="6"/>
      <c r="AA59" s="6"/>
      <c r="AB59" s="6"/>
    </row>
    <row r="60" spans="5:28" ht="12.75" x14ac:dyDescent="0.2">
      <c r="E60" s="6"/>
      <c r="F60" s="6"/>
      <c r="G60" s="6"/>
      <c r="Z60" s="6"/>
      <c r="AA60" s="6"/>
      <c r="AB60" s="6"/>
    </row>
    <row r="61" spans="5:28" ht="12.75" x14ac:dyDescent="0.2">
      <c r="E61" s="6"/>
      <c r="F61" s="6"/>
      <c r="G61" s="6"/>
      <c r="Z61" s="6"/>
      <c r="AA61" s="6"/>
      <c r="AB61" s="6"/>
    </row>
    <row r="62" spans="5:28" ht="12.75" x14ac:dyDescent="0.2">
      <c r="E62" s="6"/>
      <c r="F62" s="6"/>
      <c r="G62" s="6"/>
      <c r="Z62" s="6"/>
      <c r="AA62" s="6"/>
      <c r="AB62" s="6"/>
    </row>
    <row r="63" spans="5:28" ht="12.75" x14ac:dyDescent="0.2">
      <c r="E63" s="6"/>
      <c r="F63" s="6"/>
      <c r="G63" s="6"/>
      <c r="Z63" s="6"/>
      <c r="AA63" s="6"/>
      <c r="AB63" s="6"/>
    </row>
    <row r="64" spans="5:28" ht="12.75" x14ac:dyDescent="0.2">
      <c r="E64" s="6"/>
      <c r="F64" s="6"/>
      <c r="G64" s="6"/>
      <c r="Z64" s="6"/>
      <c r="AA64" s="6"/>
      <c r="AB64" s="6"/>
    </row>
    <row r="65" spans="5:28" ht="12.75" x14ac:dyDescent="0.2">
      <c r="E65" s="6"/>
      <c r="F65" s="6"/>
      <c r="G65" s="6"/>
      <c r="Z65" s="6"/>
      <c r="AA65" s="6"/>
      <c r="AB65" s="6"/>
    </row>
    <row r="66" spans="5:28" ht="12.75" x14ac:dyDescent="0.2">
      <c r="E66" s="6"/>
      <c r="F66" s="6"/>
      <c r="G66" s="6"/>
      <c r="Z66" s="6"/>
      <c r="AA66" s="6"/>
      <c r="AB66" s="6"/>
    </row>
    <row r="67" spans="5:28" ht="12.75" x14ac:dyDescent="0.2">
      <c r="E67" s="6"/>
      <c r="F67" s="6"/>
      <c r="G67" s="6"/>
      <c r="Z67" s="6"/>
      <c r="AA67" s="6"/>
      <c r="AB67" s="6"/>
    </row>
    <row r="68" spans="5:28" ht="12.75" x14ac:dyDescent="0.2">
      <c r="E68" s="6"/>
      <c r="F68" s="6"/>
      <c r="G68" s="6"/>
      <c r="Z68" s="6"/>
      <c r="AA68" s="6"/>
      <c r="AB68" s="6"/>
    </row>
    <row r="69" spans="5:28" ht="12.75" x14ac:dyDescent="0.2">
      <c r="E69" s="6"/>
      <c r="F69" s="6"/>
      <c r="G69" s="6"/>
      <c r="Z69" s="6"/>
      <c r="AA69" s="6"/>
      <c r="AB69" s="6"/>
    </row>
    <row r="70" spans="5:28" ht="12.75" x14ac:dyDescent="0.2">
      <c r="E70" s="6"/>
      <c r="F70" s="6"/>
      <c r="G70" s="6"/>
      <c r="Z70" s="6"/>
      <c r="AA70" s="6"/>
      <c r="AB70" s="6"/>
    </row>
    <row r="71" spans="5:28" ht="12.75" x14ac:dyDescent="0.2">
      <c r="E71" s="6"/>
      <c r="F71" s="6"/>
      <c r="G71" s="6"/>
      <c r="Z71" s="6"/>
      <c r="AA71" s="6"/>
      <c r="AB71" s="6"/>
    </row>
    <row r="72" spans="5:28" ht="12.75" x14ac:dyDescent="0.2">
      <c r="E72" s="6"/>
      <c r="F72" s="6"/>
      <c r="G72" s="6"/>
      <c r="Z72" s="6"/>
      <c r="AA72" s="6"/>
      <c r="AB72" s="6"/>
    </row>
    <row r="73" spans="5:28" ht="12.75" x14ac:dyDescent="0.2">
      <c r="E73" s="6"/>
      <c r="F73" s="6"/>
      <c r="G73" s="6"/>
      <c r="Z73" s="6"/>
      <c r="AA73" s="6"/>
      <c r="AB73" s="6"/>
    </row>
    <row r="74" spans="5:28" ht="12.75" x14ac:dyDescent="0.2">
      <c r="E74" s="6"/>
      <c r="F74" s="6"/>
      <c r="G74" s="6"/>
      <c r="Z74" s="6"/>
      <c r="AA74" s="6"/>
      <c r="AB74" s="6"/>
    </row>
    <row r="75" spans="5:28" ht="12.75" x14ac:dyDescent="0.2">
      <c r="E75" s="6"/>
      <c r="F75" s="6"/>
      <c r="G75" s="6"/>
      <c r="Z75" s="6"/>
      <c r="AA75" s="6"/>
      <c r="AB75" s="6"/>
    </row>
    <row r="76" spans="5:28" ht="12.75" x14ac:dyDescent="0.2">
      <c r="E76" s="6"/>
      <c r="F76" s="6"/>
      <c r="G76" s="6"/>
      <c r="Z76" s="6"/>
      <c r="AA76" s="6"/>
      <c r="AB76" s="6"/>
    </row>
    <row r="77" spans="5:28" ht="12.75" x14ac:dyDescent="0.2">
      <c r="E77" s="6"/>
      <c r="F77" s="6"/>
      <c r="G77" s="6"/>
      <c r="Z77" s="6"/>
      <c r="AA77" s="6"/>
      <c r="AB77" s="6"/>
    </row>
    <row r="78" spans="5:28" ht="12.75" x14ac:dyDescent="0.2">
      <c r="E78" s="6"/>
      <c r="F78" s="6"/>
      <c r="G78" s="6"/>
      <c r="Z78" s="6"/>
      <c r="AA78" s="6"/>
      <c r="AB78" s="6"/>
    </row>
    <row r="79" spans="5:28" ht="12.75" x14ac:dyDescent="0.2">
      <c r="E79" s="6"/>
      <c r="F79" s="6"/>
      <c r="G79" s="6"/>
      <c r="Z79" s="6"/>
      <c r="AA79" s="6"/>
      <c r="AB79" s="6"/>
    </row>
    <row r="80" spans="5:28" ht="12.75" x14ac:dyDescent="0.2">
      <c r="E80" s="6"/>
      <c r="F80" s="6"/>
      <c r="G80" s="6"/>
      <c r="Z80" s="6"/>
      <c r="AA80" s="6"/>
      <c r="AB80" s="6"/>
    </row>
    <row r="81" spans="5:28" ht="12.75" x14ac:dyDescent="0.2">
      <c r="E81" s="6"/>
      <c r="F81" s="6"/>
      <c r="G81" s="6"/>
      <c r="Z81" s="6"/>
      <c r="AA81" s="6"/>
      <c r="AB81" s="6"/>
    </row>
    <row r="82" spans="5:28" ht="12.75" x14ac:dyDescent="0.2">
      <c r="E82" s="6"/>
      <c r="F82" s="6"/>
      <c r="G82" s="6"/>
      <c r="Z82" s="6"/>
      <c r="AA82" s="6"/>
      <c r="AB82" s="6"/>
    </row>
    <row r="83" spans="5:28" ht="12.75" x14ac:dyDescent="0.2">
      <c r="E83" s="6"/>
      <c r="F83" s="6"/>
      <c r="G83" s="6"/>
      <c r="Z83" s="6"/>
      <c r="AA83" s="6"/>
      <c r="AB83" s="6"/>
    </row>
    <row r="84" spans="5:28" ht="12.75" x14ac:dyDescent="0.2">
      <c r="E84" s="6"/>
      <c r="F84" s="6"/>
      <c r="G84" s="6"/>
      <c r="Z84" s="6"/>
      <c r="AA84" s="6"/>
      <c r="AB84" s="6"/>
    </row>
    <row r="85" spans="5:28" ht="12.75" x14ac:dyDescent="0.2">
      <c r="E85" s="6"/>
      <c r="F85" s="6"/>
      <c r="G85" s="6"/>
      <c r="Z85" s="6"/>
      <c r="AA85" s="6"/>
      <c r="AB85" s="6"/>
    </row>
    <row r="86" spans="5:28" ht="12.75" x14ac:dyDescent="0.2">
      <c r="E86" s="6"/>
      <c r="F86" s="6"/>
      <c r="G86" s="6"/>
      <c r="Z86" s="6"/>
      <c r="AA86" s="6"/>
      <c r="AB86" s="6"/>
    </row>
    <row r="87" spans="5:28" ht="12.75" x14ac:dyDescent="0.2">
      <c r="E87" s="6"/>
      <c r="F87" s="6"/>
      <c r="G87" s="6"/>
      <c r="Z87" s="6"/>
      <c r="AA87" s="6"/>
      <c r="AB87" s="6"/>
    </row>
    <row r="88" spans="5:28" ht="12.75" x14ac:dyDescent="0.2">
      <c r="E88" s="6"/>
      <c r="F88" s="6"/>
      <c r="G88" s="6"/>
      <c r="Z88" s="6"/>
      <c r="AA88" s="6"/>
      <c r="AB88" s="6"/>
    </row>
    <row r="89" spans="5:28" ht="12.75" x14ac:dyDescent="0.2">
      <c r="E89" s="6"/>
      <c r="F89" s="6"/>
      <c r="G89" s="6"/>
      <c r="Z89" s="6"/>
      <c r="AA89" s="6"/>
      <c r="AB89" s="6"/>
    </row>
    <row r="90" spans="5:28" ht="12.75" x14ac:dyDescent="0.2">
      <c r="E90" s="6"/>
      <c r="F90" s="6"/>
      <c r="G90" s="6"/>
      <c r="Z90" s="6"/>
      <c r="AA90" s="6"/>
      <c r="AB90" s="6"/>
    </row>
    <row r="91" spans="5:28" ht="12.75" x14ac:dyDescent="0.2">
      <c r="E91" s="6"/>
      <c r="F91" s="6"/>
      <c r="G91" s="6"/>
      <c r="Z91" s="6"/>
      <c r="AA91" s="6"/>
      <c r="AB91" s="6"/>
    </row>
    <row r="92" spans="5:28" ht="12.75" x14ac:dyDescent="0.2">
      <c r="E92" s="6"/>
      <c r="F92" s="6"/>
      <c r="G92" s="6"/>
      <c r="Z92" s="6"/>
      <c r="AA92" s="6"/>
      <c r="AB92" s="6"/>
    </row>
    <row r="93" spans="5:28" ht="12.75" x14ac:dyDescent="0.2">
      <c r="E93" s="6"/>
      <c r="F93" s="6"/>
      <c r="G93" s="6"/>
      <c r="Z93" s="6"/>
      <c r="AA93" s="6"/>
      <c r="AB93" s="6"/>
    </row>
    <row r="94" spans="5:28" ht="12.75" x14ac:dyDescent="0.2">
      <c r="E94" s="6"/>
      <c r="F94" s="6"/>
      <c r="G94" s="6"/>
      <c r="Z94" s="6"/>
      <c r="AA94" s="6"/>
      <c r="AB94" s="6"/>
    </row>
    <row r="95" spans="5:28" ht="12.75" x14ac:dyDescent="0.2">
      <c r="E95" s="6"/>
      <c r="F95" s="6"/>
      <c r="G95" s="6"/>
      <c r="Z95" s="6"/>
      <c r="AA95" s="6"/>
      <c r="AB95" s="6"/>
    </row>
    <row r="96" spans="5:28" ht="12.75" x14ac:dyDescent="0.2">
      <c r="E96" s="6"/>
      <c r="F96" s="6"/>
      <c r="G96" s="6"/>
      <c r="Z96" s="6"/>
      <c r="AA96" s="6"/>
      <c r="AB96" s="6"/>
    </row>
    <row r="97" spans="5:28" ht="12.75" x14ac:dyDescent="0.2">
      <c r="E97" s="6"/>
      <c r="F97" s="6"/>
      <c r="G97" s="6"/>
      <c r="Z97" s="6"/>
      <c r="AA97" s="6"/>
      <c r="AB97" s="6"/>
    </row>
    <row r="98" spans="5:28" ht="12.75" x14ac:dyDescent="0.2">
      <c r="E98" s="6"/>
      <c r="F98" s="6"/>
      <c r="G98" s="6"/>
      <c r="Z98" s="6"/>
      <c r="AA98" s="6"/>
      <c r="AB98" s="6"/>
    </row>
    <row r="99" spans="5:28" ht="12.75" x14ac:dyDescent="0.2">
      <c r="E99" s="6"/>
      <c r="F99" s="6"/>
      <c r="G99" s="6"/>
      <c r="Z99" s="6"/>
      <c r="AA99" s="6"/>
      <c r="AB99" s="6"/>
    </row>
    <row r="100" spans="5:28" ht="12.75" x14ac:dyDescent="0.2">
      <c r="Z100" s="6"/>
      <c r="AA100" s="6"/>
      <c r="AB100" s="6"/>
    </row>
    <row r="101" spans="5:28" ht="12.75" x14ac:dyDescent="0.2">
      <c r="Z101" s="6"/>
      <c r="AA101" s="6"/>
      <c r="AB101" s="6"/>
    </row>
    <row r="102" spans="5:28" ht="12.75" x14ac:dyDescent="0.2">
      <c r="Z102" s="6"/>
      <c r="AA102" s="6"/>
      <c r="AB102" s="6"/>
    </row>
    <row r="103" spans="5:28" ht="12.75" x14ac:dyDescent="0.2">
      <c r="Z103" s="6"/>
      <c r="AA103" s="6"/>
      <c r="AB103" s="6"/>
    </row>
    <row r="104" spans="5:28" ht="12.75" x14ac:dyDescent="0.2">
      <c r="Z104" s="6"/>
      <c r="AA104" s="6"/>
      <c r="AB104" s="6"/>
    </row>
    <row r="105" spans="5:28" ht="12.75" x14ac:dyDescent="0.2">
      <c r="Z105" s="6"/>
      <c r="AA105" s="6"/>
      <c r="AB105" s="6"/>
    </row>
    <row r="106" spans="5:28" ht="12.75" x14ac:dyDescent="0.2">
      <c r="Z106" s="6"/>
      <c r="AA106" s="6"/>
      <c r="AB106" s="6"/>
    </row>
    <row r="107" spans="5:28" ht="12.75" x14ac:dyDescent="0.2">
      <c r="Z107" s="6"/>
      <c r="AA107" s="6"/>
      <c r="AB107" s="6"/>
    </row>
    <row r="108" spans="5:28" ht="12.75" x14ac:dyDescent="0.2">
      <c r="Z108" s="6"/>
      <c r="AA108" s="6"/>
      <c r="AB108" s="6"/>
    </row>
    <row r="109" spans="5:28" ht="12.75" x14ac:dyDescent="0.2">
      <c r="Z109" s="6"/>
      <c r="AA109" s="6"/>
      <c r="AB109" s="6"/>
    </row>
    <row r="110" spans="5:28" ht="12.75" x14ac:dyDescent="0.2">
      <c r="Z110" s="6"/>
      <c r="AA110" s="6"/>
      <c r="AB110" s="6"/>
    </row>
    <row r="111" spans="5:28" ht="12.75" x14ac:dyDescent="0.2">
      <c r="Z111" s="6"/>
      <c r="AA111" s="6"/>
      <c r="AB111" s="6"/>
    </row>
    <row r="112" spans="5:28" ht="12.75" x14ac:dyDescent="0.2">
      <c r="Z112" s="6"/>
      <c r="AA112" s="6"/>
      <c r="AB112" s="6"/>
    </row>
    <row r="113" spans="26:28" ht="12.75" x14ac:dyDescent="0.2">
      <c r="Z113" s="6"/>
      <c r="AA113" s="6"/>
      <c r="AB113" s="6"/>
    </row>
    <row r="114" spans="26:28" ht="12.75" x14ac:dyDescent="0.2">
      <c r="Z114" s="6"/>
      <c r="AA114" s="6"/>
      <c r="AB114" s="6"/>
    </row>
    <row r="115" spans="26:28" ht="12.75" x14ac:dyDescent="0.2">
      <c r="Z115" s="6"/>
      <c r="AA115" s="6"/>
      <c r="AB115" s="6"/>
    </row>
    <row r="116" spans="26:28" ht="12.75" x14ac:dyDescent="0.2">
      <c r="Z116" s="6"/>
      <c r="AA116" s="6"/>
      <c r="AB116" s="6"/>
    </row>
    <row r="117" spans="26:28" ht="12.75" x14ac:dyDescent="0.2">
      <c r="Z117" s="6"/>
      <c r="AA117" s="6"/>
      <c r="AB117" s="6"/>
    </row>
    <row r="118" spans="26:28" ht="12.75" x14ac:dyDescent="0.2">
      <c r="Z118" s="6"/>
      <c r="AA118" s="6"/>
      <c r="AB118" s="6"/>
    </row>
    <row r="119" spans="26:28" ht="12.75" x14ac:dyDescent="0.2">
      <c r="Z119" s="6"/>
      <c r="AA119" s="6"/>
      <c r="AB119" s="6"/>
    </row>
    <row r="120" spans="26:28" ht="12.75" x14ac:dyDescent="0.2">
      <c r="Z120" s="6"/>
      <c r="AA120" s="6"/>
      <c r="AB120" s="6"/>
    </row>
    <row r="121" spans="26:28" ht="12.75" x14ac:dyDescent="0.2">
      <c r="Z121" s="6"/>
      <c r="AA121" s="6"/>
      <c r="AB121" s="6"/>
    </row>
  </sheetData>
  <conditionalFormatting sqref="B4:B136">
    <cfRule type="cellIs" dxfId="2" priority="1" operator="equal">
      <formula>"Pago"</formula>
    </cfRule>
  </conditionalFormatting>
  <conditionalFormatting sqref="G1:G65 I2 E4:F65">
    <cfRule type="cellIs" dxfId="1" priority="2" operator="equal">
      <formula>"Si"</formula>
    </cfRule>
  </conditionalFormatting>
  <conditionalFormatting sqref="AB4:AB66">
    <cfRule type="cellIs" dxfId="0" priority="3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W22"/>
  <sheetViews>
    <sheetView tabSelected="1" workbookViewId="0">
      <selection activeCell="K9" sqref="K9"/>
    </sheetView>
  </sheetViews>
  <sheetFormatPr defaultColWidth="12.5703125" defaultRowHeight="15.75" customHeight="1" x14ac:dyDescent="0.2"/>
  <cols>
    <col min="1" max="1" width="29.7109375" style="67" customWidth="1"/>
    <col min="2" max="2" width="9.42578125" style="67" customWidth="1"/>
    <col min="3" max="3" width="16.140625" style="67" customWidth="1"/>
    <col min="4" max="4" width="8.5703125" style="67" customWidth="1"/>
    <col min="5" max="5" width="26.85546875" style="67" customWidth="1"/>
    <col min="6" max="6" width="11.85546875" style="67" customWidth="1"/>
    <col min="7" max="7" width="10.42578125" style="67" customWidth="1"/>
    <col min="8" max="8" width="36" style="67" customWidth="1"/>
    <col min="9" max="16384" width="12.5703125" style="67"/>
  </cols>
  <sheetData>
    <row r="1" spans="1:8" ht="31.5" customHeight="1" x14ac:dyDescent="0.2">
      <c r="A1" s="72" t="s">
        <v>2557</v>
      </c>
      <c r="B1" s="69" t="s">
        <v>5</v>
      </c>
      <c r="C1" s="69" t="s">
        <v>7</v>
      </c>
      <c r="D1" s="69" t="s">
        <v>11</v>
      </c>
      <c r="E1" s="69" t="s">
        <v>12</v>
      </c>
      <c r="F1" s="69" t="s">
        <v>13</v>
      </c>
      <c r="G1" s="69" t="s">
        <v>16</v>
      </c>
      <c r="H1" s="72" t="s">
        <v>2741</v>
      </c>
    </row>
    <row r="2" spans="1:8" ht="12.75" x14ac:dyDescent="0.2">
      <c r="A2" s="80" t="s">
        <v>2850</v>
      </c>
      <c r="B2" s="84" t="s">
        <v>53</v>
      </c>
      <c r="C2" s="81">
        <v>28816</v>
      </c>
      <c r="D2" s="82" t="s">
        <v>2454</v>
      </c>
      <c r="E2" s="82" t="s">
        <v>74</v>
      </c>
      <c r="F2" s="82"/>
      <c r="G2" s="82">
        <v>31421</v>
      </c>
      <c r="H2" s="82" t="s">
        <v>76</v>
      </c>
    </row>
    <row r="3" spans="1:8" ht="12.75" x14ac:dyDescent="0.2">
      <c r="A3" s="80" t="s">
        <v>2851</v>
      </c>
      <c r="B3" s="84" t="s">
        <v>53</v>
      </c>
      <c r="C3" s="81">
        <v>29322</v>
      </c>
      <c r="D3" s="82" t="s">
        <v>2455</v>
      </c>
      <c r="E3" s="82" t="s">
        <v>136</v>
      </c>
      <c r="F3" s="82" t="s">
        <v>137</v>
      </c>
      <c r="G3" s="82">
        <v>31792</v>
      </c>
      <c r="H3" s="82" t="s">
        <v>139</v>
      </c>
    </row>
    <row r="4" spans="1:8" ht="12.75" x14ac:dyDescent="0.2">
      <c r="A4" s="80" t="s">
        <v>2852</v>
      </c>
      <c r="B4" s="84" t="s">
        <v>53</v>
      </c>
      <c r="C4" s="81">
        <v>35321</v>
      </c>
      <c r="D4" s="82" t="s">
        <v>2454</v>
      </c>
      <c r="E4" s="82" t="s">
        <v>386</v>
      </c>
      <c r="F4" s="82"/>
      <c r="G4" s="82">
        <v>31395</v>
      </c>
      <c r="H4" s="82" t="s">
        <v>388</v>
      </c>
    </row>
    <row r="5" spans="1:8" ht="12.75" x14ac:dyDescent="0.2">
      <c r="A5" s="80" t="s">
        <v>2862</v>
      </c>
      <c r="B5" s="84" t="s">
        <v>53</v>
      </c>
      <c r="C5" s="81">
        <v>23377</v>
      </c>
      <c r="D5" s="82" t="s">
        <v>2454</v>
      </c>
      <c r="E5" s="82" t="s">
        <v>474</v>
      </c>
      <c r="F5" s="82"/>
      <c r="G5" s="82">
        <v>31402</v>
      </c>
      <c r="H5" s="82" t="s">
        <v>476</v>
      </c>
    </row>
    <row r="6" spans="1:8" ht="12.75" x14ac:dyDescent="0.2">
      <c r="A6" s="80" t="s">
        <v>2863</v>
      </c>
      <c r="B6" s="84" t="s">
        <v>53</v>
      </c>
      <c r="C6" s="81">
        <v>28769</v>
      </c>
      <c r="D6" s="82" t="s">
        <v>2454</v>
      </c>
      <c r="E6" s="82" t="s">
        <v>56</v>
      </c>
      <c r="F6" s="82" t="s">
        <v>137</v>
      </c>
      <c r="G6" s="82">
        <v>31808</v>
      </c>
      <c r="H6" s="82" t="s">
        <v>779</v>
      </c>
    </row>
    <row r="7" spans="1:8" ht="12.75" x14ac:dyDescent="0.2">
      <c r="A7" s="80" t="s">
        <v>2853</v>
      </c>
      <c r="B7" s="84" t="s">
        <v>53</v>
      </c>
      <c r="C7" s="81">
        <v>33694</v>
      </c>
      <c r="D7" s="82" t="s">
        <v>2454</v>
      </c>
      <c r="E7" s="83" t="s">
        <v>1628</v>
      </c>
      <c r="F7" s="82" t="s">
        <v>137</v>
      </c>
      <c r="G7" s="82">
        <v>30599</v>
      </c>
      <c r="H7" s="82" t="s">
        <v>1330</v>
      </c>
    </row>
    <row r="8" spans="1:8" ht="12.75" x14ac:dyDescent="0.2">
      <c r="A8" s="80" t="s">
        <v>2864</v>
      </c>
      <c r="B8" s="84" t="s">
        <v>526</v>
      </c>
      <c r="C8" s="81">
        <v>35476</v>
      </c>
      <c r="D8" s="82" t="s">
        <v>2454</v>
      </c>
      <c r="E8" s="82" t="s">
        <v>1459</v>
      </c>
      <c r="F8" s="83" t="s">
        <v>137</v>
      </c>
      <c r="G8" s="82">
        <v>29785</v>
      </c>
      <c r="H8" s="82" t="s">
        <v>1462</v>
      </c>
    </row>
    <row r="9" spans="1:8" ht="12.75" x14ac:dyDescent="0.2">
      <c r="A9" s="80" t="s">
        <v>2865</v>
      </c>
      <c r="B9" s="84" t="s">
        <v>53</v>
      </c>
      <c r="C9" s="81">
        <v>23995</v>
      </c>
      <c r="D9" s="82" t="s">
        <v>2454</v>
      </c>
      <c r="E9" s="83" t="s">
        <v>2861</v>
      </c>
      <c r="F9" s="83" t="s">
        <v>137</v>
      </c>
      <c r="G9" s="82">
        <v>30635</v>
      </c>
      <c r="H9" s="82" t="s">
        <v>1584</v>
      </c>
    </row>
    <row r="10" spans="1:8" ht="12.75" x14ac:dyDescent="0.2">
      <c r="A10" s="80" t="s">
        <v>2854</v>
      </c>
      <c r="B10" s="85" t="s">
        <v>53</v>
      </c>
      <c r="C10" s="81">
        <v>26704</v>
      </c>
      <c r="D10" s="82" t="s">
        <v>2454</v>
      </c>
      <c r="E10" s="82" t="s">
        <v>1689</v>
      </c>
      <c r="F10" s="82"/>
      <c r="G10" s="82">
        <v>31710</v>
      </c>
      <c r="H10" s="82" t="s">
        <v>1691</v>
      </c>
    </row>
    <row r="11" spans="1:8" ht="12.75" x14ac:dyDescent="0.2">
      <c r="A11" s="80" t="s">
        <v>2855</v>
      </c>
      <c r="B11" s="84" t="s">
        <v>53</v>
      </c>
      <c r="C11" s="81">
        <v>26492</v>
      </c>
      <c r="D11" s="82" t="s">
        <v>2454</v>
      </c>
      <c r="E11" s="82" t="s">
        <v>367</v>
      </c>
      <c r="F11" s="82"/>
      <c r="G11" s="82">
        <v>31752</v>
      </c>
      <c r="H11" s="82" t="s">
        <v>1879</v>
      </c>
    </row>
    <row r="12" spans="1:8" ht="12.75" x14ac:dyDescent="0.2">
      <c r="A12" s="80" t="s">
        <v>2866</v>
      </c>
      <c r="B12" s="84" t="s">
        <v>53</v>
      </c>
      <c r="C12" s="81">
        <v>39500</v>
      </c>
      <c r="D12" s="82" t="s">
        <v>2454</v>
      </c>
      <c r="E12" s="82" t="s">
        <v>56</v>
      </c>
      <c r="F12" s="82"/>
      <c r="G12" s="82">
        <v>2982</v>
      </c>
      <c r="H12" s="82" t="s">
        <v>1883</v>
      </c>
    </row>
    <row r="13" spans="1:8" ht="12.75" x14ac:dyDescent="0.2">
      <c r="A13" s="80" t="s">
        <v>2856</v>
      </c>
      <c r="B13" s="84" t="s">
        <v>53</v>
      </c>
      <c r="C13" s="81">
        <v>32113</v>
      </c>
      <c r="D13" s="82" t="s">
        <v>2454</v>
      </c>
      <c r="E13" s="82" t="s">
        <v>1033</v>
      </c>
      <c r="F13" s="82" t="s">
        <v>137</v>
      </c>
      <c r="G13" s="82">
        <v>31160</v>
      </c>
      <c r="H13" s="82" t="s">
        <v>2137</v>
      </c>
    </row>
    <row r="14" spans="1:8" ht="12.75" x14ac:dyDescent="0.2">
      <c r="A14" s="80" t="s">
        <v>2857</v>
      </c>
      <c r="B14" s="84" t="s">
        <v>53</v>
      </c>
      <c r="C14" s="81">
        <v>26007</v>
      </c>
      <c r="D14" s="82" t="s">
        <v>2454</v>
      </c>
      <c r="E14" s="82" t="s">
        <v>367</v>
      </c>
      <c r="F14" s="82"/>
      <c r="G14" s="82">
        <v>31547</v>
      </c>
      <c r="H14" s="82" t="s">
        <v>2148</v>
      </c>
    </row>
    <row r="15" spans="1:8" ht="12.75" x14ac:dyDescent="0.2">
      <c r="A15" s="80" t="s">
        <v>2858</v>
      </c>
      <c r="B15" s="83" t="s">
        <v>53</v>
      </c>
      <c r="C15" s="81">
        <v>25878</v>
      </c>
      <c r="D15" s="82" t="s">
        <v>2454</v>
      </c>
      <c r="E15" s="82" t="s">
        <v>2215</v>
      </c>
      <c r="F15" s="82"/>
      <c r="G15" s="82">
        <v>31701</v>
      </c>
      <c r="H15" s="82" t="s">
        <v>2217</v>
      </c>
    </row>
    <row r="16" spans="1:8" ht="12.75" x14ac:dyDescent="0.2">
      <c r="A16" s="80" t="s">
        <v>2859</v>
      </c>
      <c r="B16" s="83" t="s">
        <v>53</v>
      </c>
      <c r="C16" s="81">
        <v>30573</v>
      </c>
      <c r="D16" s="82" t="s">
        <v>2454</v>
      </c>
      <c r="E16" s="83" t="s">
        <v>849</v>
      </c>
      <c r="F16" s="82"/>
      <c r="G16" s="82">
        <v>31474</v>
      </c>
      <c r="H16" s="82" t="s">
        <v>2258</v>
      </c>
    </row>
    <row r="17" spans="1:8" ht="12.75" x14ac:dyDescent="0.2">
      <c r="A17" s="80" t="s">
        <v>2860</v>
      </c>
      <c r="B17" s="83" t="s">
        <v>53</v>
      </c>
      <c r="C17" s="81">
        <v>28832</v>
      </c>
      <c r="D17" s="82" t="s">
        <v>2455</v>
      </c>
      <c r="E17" s="82" t="s">
        <v>1845</v>
      </c>
      <c r="F17" s="82" t="s">
        <v>137</v>
      </c>
      <c r="G17" s="82">
        <v>28645</v>
      </c>
      <c r="H17" s="82" t="s">
        <v>2323</v>
      </c>
    </row>
    <row r="18" spans="1:8" ht="12.75" x14ac:dyDescent="0.2">
      <c r="A18" s="82"/>
      <c r="B18" s="82"/>
      <c r="C18" s="82"/>
      <c r="D18" s="82"/>
      <c r="E18" s="82"/>
      <c r="F18" s="82"/>
      <c r="G18" s="82"/>
      <c r="H18" s="82"/>
    </row>
    <row r="19" spans="1:8" ht="12.75" x14ac:dyDescent="0.2">
      <c r="A19" s="82"/>
      <c r="B19" s="82"/>
      <c r="C19" s="82"/>
      <c r="D19" s="82"/>
      <c r="E19" s="82"/>
      <c r="F19" s="82"/>
      <c r="G19" s="82"/>
      <c r="H19" s="82"/>
    </row>
    <row r="20" spans="1:8" ht="12.75" x14ac:dyDescent="0.2"/>
    <row r="21" spans="1:8" ht="12.75" x14ac:dyDescent="0.2"/>
    <row r="22" spans="1:8" ht="12.75" x14ac:dyDescent="0.2"/>
  </sheetData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W998"/>
  <sheetViews>
    <sheetView workbookViewId="0">
      <selection activeCell="N7" sqref="N7"/>
    </sheetView>
  </sheetViews>
  <sheetFormatPr defaultColWidth="12.5703125" defaultRowHeight="15.75" customHeight="1" x14ac:dyDescent="0.2"/>
  <cols>
    <col min="1" max="1" width="41" customWidth="1"/>
    <col min="2" max="2" width="5.42578125" customWidth="1"/>
    <col min="3" max="3" width="22.28515625" customWidth="1"/>
    <col min="4" max="4" width="8.5703125" customWidth="1"/>
    <col min="5" max="5" width="20.28515625" customWidth="1"/>
    <col min="6" max="6" width="11.140625" customWidth="1"/>
    <col min="7" max="7" width="8.42578125" customWidth="1"/>
  </cols>
  <sheetData>
    <row r="1" spans="1:7" ht="30.75" customHeight="1" x14ac:dyDescent="0.2">
      <c r="A1" s="55" t="s">
        <v>2557</v>
      </c>
      <c r="B1" s="2" t="s">
        <v>5</v>
      </c>
      <c r="C1" s="2" t="s">
        <v>7</v>
      </c>
      <c r="D1" s="2" t="s">
        <v>11</v>
      </c>
      <c r="E1" s="2" t="s">
        <v>12</v>
      </c>
      <c r="F1" s="2" t="s">
        <v>13</v>
      </c>
      <c r="G1" s="2" t="s">
        <v>16</v>
      </c>
    </row>
    <row r="2" spans="1:7" ht="15.75" customHeight="1" x14ac:dyDescent="0.2">
      <c r="A2" s="36" t="s">
        <v>2577</v>
      </c>
      <c r="B2" s="6" t="s">
        <v>53</v>
      </c>
      <c r="C2" s="37">
        <v>41321</v>
      </c>
      <c r="D2" s="38" t="s">
        <v>2455</v>
      </c>
      <c r="E2" s="38" t="s">
        <v>1940</v>
      </c>
      <c r="F2" s="38" t="s">
        <v>2588</v>
      </c>
      <c r="G2" s="38">
        <v>2</v>
      </c>
    </row>
    <row r="3" spans="1:7" ht="15.75" customHeight="1" x14ac:dyDescent="0.2">
      <c r="A3" s="36" t="s">
        <v>2509</v>
      </c>
      <c r="B3" s="6" t="s">
        <v>53</v>
      </c>
      <c r="C3" s="37">
        <v>40986</v>
      </c>
      <c r="D3" s="38" t="s">
        <v>2454</v>
      </c>
      <c r="E3" s="38" t="s">
        <v>205</v>
      </c>
      <c r="F3" s="38" t="s">
        <v>2588</v>
      </c>
      <c r="G3" s="38">
        <v>36</v>
      </c>
    </row>
    <row r="4" spans="1:7" ht="15.75" customHeight="1" x14ac:dyDescent="0.2">
      <c r="A4" s="36" t="s">
        <v>2465</v>
      </c>
      <c r="B4" s="6" t="s">
        <v>53</v>
      </c>
      <c r="C4" s="37">
        <v>40620</v>
      </c>
      <c r="D4" s="38" t="s">
        <v>2454</v>
      </c>
      <c r="E4" s="38" t="s">
        <v>367</v>
      </c>
      <c r="F4" s="38"/>
      <c r="G4" s="38">
        <v>343</v>
      </c>
    </row>
    <row r="5" spans="1:7" ht="15.75" customHeight="1" x14ac:dyDescent="0.2">
      <c r="A5" s="36" t="s">
        <v>2552</v>
      </c>
      <c r="B5" s="6" t="s">
        <v>53</v>
      </c>
      <c r="C5" s="37">
        <v>40668</v>
      </c>
      <c r="D5" s="38" t="s">
        <v>2455</v>
      </c>
      <c r="E5" s="38" t="s">
        <v>1504</v>
      </c>
      <c r="F5" s="38" t="s">
        <v>2588</v>
      </c>
      <c r="G5" s="38">
        <v>351</v>
      </c>
    </row>
    <row r="6" spans="1:7" ht="15.75" customHeight="1" x14ac:dyDescent="0.2">
      <c r="A6" s="36" t="s">
        <v>2536</v>
      </c>
      <c r="B6" s="6" t="s">
        <v>53</v>
      </c>
      <c r="C6" s="37">
        <v>40532</v>
      </c>
      <c r="D6" s="38" t="s">
        <v>2455</v>
      </c>
      <c r="E6" s="38" t="s">
        <v>558</v>
      </c>
      <c r="F6" s="38"/>
      <c r="G6" s="38">
        <v>397</v>
      </c>
    </row>
    <row r="7" spans="1:7" ht="15.75" customHeight="1" x14ac:dyDescent="0.2">
      <c r="A7" s="36" t="s">
        <v>2470</v>
      </c>
      <c r="B7" s="6" t="s">
        <v>53</v>
      </c>
      <c r="C7" s="37">
        <v>41330</v>
      </c>
      <c r="D7" s="38" t="s">
        <v>2454</v>
      </c>
      <c r="E7" s="38" t="s">
        <v>380</v>
      </c>
      <c r="F7" s="38" t="s">
        <v>2588</v>
      </c>
      <c r="G7" s="38">
        <v>402</v>
      </c>
    </row>
    <row r="8" spans="1:7" ht="15.75" customHeight="1" x14ac:dyDescent="0.2">
      <c r="A8" s="36" t="s">
        <v>2534</v>
      </c>
      <c r="B8" s="6" t="s">
        <v>53</v>
      </c>
      <c r="C8" s="37">
        <v>41528</v>
      </c>
      <c r="D8" s="38" t="s">
        <v>2454</v>
      </c>
      <c r="E8" s="38" t="s">
        <v>56</v>
      </c>
      <c r="F8" s="38" t="s">
        <v>2588</v>
      </c>
      <c r="G8" s="38">
        <v>403</v>
      </c>
    </row>
    <row r="9" spans="1:7" ht="15.75" customHeight="1" x14ac:dyDescent="0.2">
      <c r="A9" s="36" t="s">
        <v>2544</v>
      </c>
      <c r="B9" s="6" t="s">
        <v>53</v>
      </c>
      <c r="C9" s="37">
        <v>40493</v>
      </c>
      <c r="D9" s="38" t="s">
        <v>2454</v>
      </c>
      <c r="E9" s="38"/>
      <c r="F9" s="38" t="s">
        <v>2588</v>
      </c>
      <c r="G9" s="38">
        <v>2112</v>
      </c>
    </row>
    <row r="10" spans="1:7" ht="15.75" customHeight="1" x14ac:dyDescent="0.2">
      <c r="A10" s="36" t="s">
        <v>2530</v>
      </c>
      <c r="B10" s="6" t="s">
        <v>53</v>
      </c>
      <c r="C10" s="37">
        <v>42162</v>
      </c>
      <c r="D10" s="38" t="s">
        <v>2454</v>
      </c>
      <c r="E10" s="38" t="s">
        <v>1845</v>
      </c>
      <c r="F10" s="38" t="s">
        <v>2588</v>
      </c>
      <c r="G10" s="38">
        <v>2631</v>
      </c>
    </row>
    <row r="11" spans="1:7" ht="15.75" customHeight="1" x14ac:dyDescent="0.2">
      <c r="A11" s="36" t="s">
        <v>2502</v>
      </c>
      <c r="B11" s="6" t="s">
        <v>53</v>
      </c>
      <c r="C11" s="37">
        <v>41200</v>
      </c>
      <c r="D11" s="38" t="s">
        <v>2455</v>
      </c>
      <c r="E11" s="38" t="s">
        <v>225</v>
      </c>
      <c r="F11" s="38"/>
      <c r="G11" s="38">
        <v>2695</v>
      </c>
    </row>
    <row r="12" spans="1:7" ht="15.75" customHeight="1" x14ac:dyDescent="0.2">
      <c r="A12" s="36" t="s">
        <v>2491</v>
      </c>
      <c r="B12" s="6" t="s">
        <v>53</v>
      </c>
      <c r="C12" s="37">
        <v>41388</v>
      </c>
      <c r="D12" s="38" t="s">
        <v>2455</v>
      </c>
      <c r="E12" s="38" t="s">
        <v>254</v>
      </c>
      <c r="F12" s="38"/>
      <c r="G12" s="38">
        <v>2793</v>
      </c>
    </row>
    <row r="13" spans="1:7" ht="15.75" customHeight="1" x14ac:dyDescent="0.2">
      <c r="A13" s="36" t="s">
        <v>2565</v>
      </c>
      <c r="B13" s="6" t="s">
        <v>53</v>
      </c>
      <c r="C13" s="37">
        <v>41536</v>
      </c>
      <c r="D13" s="38" t="s">
        <v>2454</v>
      </c>
      <c r="E13" s="38" t="s">
        <v>380</v>
      </c>
      <c r="F13" s="38" t="s">
        <v>2588</v>
      </c>
      <c r="G13" s="38">
        <v>2865</v>
      </c>
    </row>
    <row r="14" spans="1:7" ht="15.75" customHeight="1" x14ac:dyDescent="0.2">
      <c r="A14" s="36" t="s">
        <v>2475</v>
      </c>
      <c r="B14" s="6" t="s">
        <v>53</v>
      </c>
      <c r="C14" s="37">
        <v>41554</v>
      </c>
      <c r="D14" s="38" t="s">
        <v>2454</v>
      </c>
      <c r="E14" s="38" t="s">
        <v>558</v>
      </c>
      <c r="F14" s="38" t="s">
        <v>2588</v>
      </c>
      <c r="G14" s="38">
        <v>2956</v>
      </c>
    </row>
    <row r="15" spans="1:7" ht="15.75" customHeight="1" x14ac:dyDescent="0.2">
      <c r="A15" s="36" t="s">
        <v>2516</v>
      </c>
      <c r="B15" s="6" t="s">
        <v>53</v>
      </c>
      <c r="C15" s="37">
        <v>41412</v>
      </c>
      <c r="D15" s="38" t="s">
        <v>2454</v>
      </c>
      <c r="E15" s="38" t="s">
        <v>254</v>
      </c>
      <c r="F15" s="38" t="s">
        <v>2456</v>
      </c>
      <c r="G15" s="38">
        <v>3022</v>
      </c>
    </row>
    <row r="16" spans="1:7" ht="15.75" customHeight="1" x14ac:dyDescent="0.2">
      <c r="A16" s="36" t="s">
        <v>2471</v>
      </c>
      <c r="B16" s="6" t="s">
        <v>53</v>
      </c>
      <c r="C16" s="37">
        <v>41418</v>
      </c>
      <c r="D16" s="38" t="s">
        <v>2455</v>
      </c>
      <c r="E16" s="38" t="s">
        <v>106</v>
      </c>
      <c r="F16" s="38"/>
      <c r="G16" s="38">
        <v>3040</v>
      </c>
    </row>
    <row r="17" spans="1:7" ht="15.75" customHeight="1" x14ac:dyDescent="0.2">
      <c r="A17" s="36" t="s">
        <v>2478</v>
      </c>
      <c r="B17" s="6" t="s">
        <v>53</v>
      </c>
      <c r="C17" s="37">
        <v>41491</v>
      </c>
      <c r="D17" s="38" t="s">
        <v>2454</v>
      </c>
      <c r="E17" s="38" t="s">
        <v>726</v>
      </c>
      <c r="F17" s="38"/>
      <c r="G17" s="38">
        <v>3065</v>
      </c>
    </row>
    <row r="18" spans="1:7" ht="15.75" customHeight="1" x14ac:dyDescent="0.2">
      <c r="A18" s="36" t="s">
        <v>2477</v>
      </c>
      <c r="B18" s="6" t="s">
        <v>53</v>
      </c>
      <c r="C18" s="37">
        <v>41133</v>
      </c>
      <c r="D18" s="38" t="s">
        <v>2454</v>
      </c>
      <c r="E18" s="38" t="s">
        <v>481</v>
      </c>
      <c r="F18" s="38" t="s">
        <v>2588</v>
      </c>
      <c r="G18" s="38">
        <v>3092</v>
      </c>
    </row>
    <row r="19" spans="1:7" ht="15.75" customHeight="1" x14ac:dyDescent="0.2">
      <c r="A19" s="36" t="s">
        <v>2550</v>
      </c>
      <c r="B19" s="6" t="s">
        <v>53</v>
      </c>
      <c r="C19" s="37">
        <v>41789</v>
      </c>
      <c r="D19" s="38" t="s">
        <v>2455</v>
      </c>
      <c r="E19" s="38" t="s">
        <v>428</v>
      </c>
      <c r="F19" s="38"/>
      <c r="G19" s="38">
        <v>3111</v>
      </c>
    </row>
    <row r="20" spans="1:7" ht="15.75" customHeight="1" x14ac:dyDescent="0.2">
      <c r="A20" s="36" t="s">
        <v>2539</v>
      </c>
      <c r="B20" s="6" t="s">
        <v>53</v>
      </c>
      <c r="C20" s="37">
        <v>40951</v>
      </c>
      <c r="D20" s="38" t="s">
        <v>2455</v>
      </c>
      <c r="E20" s="38" t="s">
        <v>89</v>
      </c>
      <c r="F20" s="38"/>
      <c r="G20" s="38">
        <v>3120</v>
      </c>
    </row>
    <row r="21" spans="1:7" ht="15.75" customHeight="1" x14ac:dyDescent="0.2">
      <c r="A21" s="36" t="s">
        <v>2570</v>
      </c>
      <c r="B21" s="6" t="s">
        <v>53</v>
      </c>
      <c r="C21" s="37">
        <v>40654</v>
      </c>
      <c r="D21" s="38" t="s">
        <v>2454</v>
      </c>
      <c r="E21" s="38" t="s">
        <v>225</v>
      </c>
      <c r="F21" s="38" t="s">
        <v>2588</v>
      </c>
      <c r="G21" s="38">
        <v>3121</v>
      </c>
    </row>
    <row r="22" spans="1:7" ht="15.75" customHeight="1" x14ac:dyDescent="0.2">
      <c r="A22" s="36" t="s">
        <v>2481</v>
      </c>
      <c r="B22" s="6" t="s">
        <v>53</v>
      </c>
      <c r="C22" s="37">
        <v>40946</v>
      </c>
      <c r="D22" s="38" t="s">
        <v>2455</v>
      </c>
      <c r="E22" s="38" t="s">
        <v>428</v>
      </c>
      <c r="F22" s="38"/>
      <c r="G22" s="38">
        <v>3162</v>
      </c>
    </row>
    <row r="23" spans="1:7" ht="15.75" customHeight="1" x14ac:dyDescent="0.2">
      <c r="A23" s="36" t="s">
        <v>2461</v>
      </c>
      <c r="B23" s="6" t="s">
        <v>53</v>
      </c>
      <c r="C23" s="37">
        <v>41974</v>
      </c>
      <c r="D23" s="38" t="s">
        <v>2454</v>
      </c>
      <c r="E23" s="38" t="s">
        <v>97</v>
      </c>
      <c r="F23" s="38"/>
      <c r="G23" s="38">
        <v>3199</v>
      </c>
    </row>
    <row r="24" spans="1:7" ht="15.75" customHeight="1" x14ac:dyDescent="0.2">
      <c r="A24" s="36" t="s">
        <v>2529</v>
      </c>
      <c r="B24" s="6" t="s">
        <v>53</v>
      </c>
      <c r="C24" s="37">
        <v>41454</v>
      </c>
      <c r="D24" s="38" t="s">
        <v>2455</v>
      </c>
      <c r="E24" s="38" t="s">
        <v>225</v>
      </c>
      <c r="F24" s="38" t="s">
        <v>2588</v>
      </c>
      <c r="G24" s="38">
        <v>3203</v>
      </c>
    </row>
    <row r="25" spans="1:7" ht="15.75" customHeight="1" x14ac:dyDescent="0.2">
      <c r="A25" s="36" t="s">
        <v>2463</v>
      </c>
      <c r="B25" s="6" t="s">
        <v>53</v>
      </c>
      <c r="C25" s="37">
        <v>41423</v>
      </c>
      <c r="D25" s="38" t="s">
        <v>2455</v>
      </c>
      <c r="E25" s="38" t="s">
        <v>106</v>
      </c>
      <c r="F25" s="38"/>
      <c r="G25" s="38">
        <v>3228</v>
      </c>
    </row>
    <row r="26" spans="1:7" ht="15.75" customHeight="1" x14ac:dyDescent="0.2">
      <c r="A26" s="36" t="s">
        <v>2543</v>
      </c>
      <c r="B26" s="6" t="s">
        <v>53</v>
      </c>
      <c r="C26" s="37">
        <v>40940</v>
      </c>
      <c r="D26" s="38" t="s">
        <v>2454</v>
      </c>
      <c r="E26" s="38" t="s">
        <v>2125</v>
      </c>
      <c r="F26" s="38" t="s">
        <v>2588</v>
      </c>
      <c r="G26" s="38">
        <v>3244</v>
      </c>
    </row>
    <row r="27" spans="1:7" ht="15.75" customHeight="1" x14ac:dyDescent="0.2">
      <c r="A27" s="36" t="s">
        <v>2538</v>
      </c>
      <c r="B27" s="6" t="s">
        <v>53</v>
      </c>
      <c r="C27" s="37">
        <v>41545</v>
      </c>
      <c r="D27" s="38" t="s">
        <v>2454</v>
      </c>
      <c r="E27" s="38" t="s">
        <v>254</v>
      </c>
      <c r="F27" s="38"/>
      <c r="G27" s="38">
        <v>3254</v>
      </c>
    </row>
    <row r="28" spans="1:7" ht="15.75" customHeight="1" x14ac:dyDescent="0.2">
      <c r="A28" s="36" t="s">
        <v>2586</v>
      </c>
      <c r="B28" s="6" t="s">
        <v>53</v>
      </c>
      <c r="C28" s="37">
        <v>42264</v>
      </c>
      <c r="D28" s="38" t="s">
        <v>2455</v>
      </c>
      <c r="E28" s="38" t="s">
        <v>56</v>
      </c>
      <c r="F28" s="38" t="s">
        <v>2588</v>
      </c>
      <c r="G28" s="38">
        <v>3278</v>
      </c>
    </row>
    <row r="29" spans="1:7" ht="15.75" customHeight="1" x14ac:dyDescent="0.2">
      <c r="A29" s="36" t="s">
        <v>2511</v>
      </c>
      <c r="B29" s="6" t="s">
        <v>53</v>
      </c>
      <c r="C29" s="37">
        <v>40791</v>
      </c>
      <c r="D29" s="38" t="s">
        <v>2455</v>
      </c>
      <c r="E29" s="38" t="s">
        <v>225</v>
      </c>
      <c r="F29" s="38"/>
      <c r="G29" s="38">
        <v>3286</v>
      </c>
    </row>
    <row r="30" spans="1:7" ht="15.75" customHeight="1" x14ac:dyDescent="0.2">
      <c r="A30" s="36" t="s">
        <v>2480</v>
      </c>
      <c r="B30" s="6" t="s">
        <v>53</v>
      </c>
      <c r="C30" s="37">
        <v>40608</v>
      </c>
      <c r="D30" s="38" t="s">
        <v>2455</v>
      </c>
      <c r="E30" s="38" t="s">
        <v>165</v>
      </c>
      <c r="F30" s="38"/>
      <c r="G30" s="38">
        <v>3295</v>
      </c>
    </row>
    <row r="31" spans="1:7" ht="15.75" customHeight="1" x14ac:dyDescent="0.2">
      <c r="A31" s="36" t="s">
        <v>2520</v>
      </c>
      <c r="B31" s="6" t="s">
        <v>53</v>
      </c>
      <c r="C31" s="37">
        <v>41869</v>
      </c>
      <c r="D31" s="38" t="s">
        <v>2454</v>
      </c>
      <c r="E31" s="38" t="s">
        <v>1740</v>
      </c>
      <c r="F31" s="38" t="s">
        <v>2588</v>
      </c>
      <c r="G31" s="38">
        <v>3334</v>
      </c>
    </row>
    <row r="32" spans="1:7" ht="15.75" customHeight="1" x14ac:dyDescent="0.2">
      <c r="A32" s="36" t="s">
        <v>2528</v>
      </c>
      <c r="B32" s="6" t="s">
        <v>53</v>
      </c>
      <c r="C32" s="37">
        <v>40478</v>
      </c>
      <c r="D32" s="38" t="s">
        <v>2455</v>
      </c>
      <c r="E32" s="38" t="s">
        <v>225</v>
      </c>
      <c r="F32" s="38" t="s">
        <v>2588</v>
      </c>
      <c r="G32" s="38">
        <v>3402</v>
      </c>
    </row>
    <row r="33" spans="1:7" ht="15.75" customHeight="1" x14ac:dyDescent="0.2">
      <c r="A33" s="36" t="s">
        <v>2495</v>
      </c>
      <c r="B33" s="6" t="s">
        <v>53</v>
      </c>
      <c r="C33" s="37">
        <v>40408</v>
      </c>
      <c r="D33" s="38" t="s">
        <v>2454</v>
      </c>
      <c r="E33" s="38" t="s">
        <v>996</v>
      </c>
      <c r="F33" s="38" t="s">
        <v>2588</v>
      </c>
      <c r="G33" s="38">
        <v>3405</v>
      </c>
    </row>
    <row r="34" spans="1:7" ht="15.75" customHeight="1" x14ac:dyDescent="0.2">
      <c r="A34" s="36" t="s">
        <v>2496</v>
      </c>
      <c r="B34" s="6" t="s">
        <v>53</v>
      </c>
      <c r="C34" s="37">
        <v>41935</v>
      </c>
      <c r="D34" s="38" t="s">
        <v>2455</v>
      </c>
      <c r="E34" s="38" t="s">
        <v>428</v>
      </c>
      <c r="F34" s="38"/>
      <c r="G34" s="38">
        <v>3431</v>
      </c>
    </row>
    <row r="35" spans="1:7" ht="15.75" customHeight="1" x14ac:dyDescent="0.2">
      <c r="A35" s="36" t="s">
        <v>2548</v>
      </c>
      <c r="B35" s="6" t="s">
        <v>53</v>
      </c>
      <c r="C35" s="37">
        <v>41848</v>
      </c>
      <c r="D35" s="38" t="s">
        <v>2454</v>
      </c>
      <c r="E35" s="38" t="s">
        <v>89</v>
      </c>
      <c r="F35" s="38"/>
      <c r="G35" s="38">
        <v>3434</v>
      </c>
    </row>
    <row r="36" spans="1:7" ht="15.75" customHeight="1" x14ac:dyDescent="0.2">
      <c r="A36" s="36" t="s">
        <v>2542</v>
      </c>
      <c r="B36" s="6" t="s">
        <v>53</v>
      </c>
      <c r="C36" s="37">
        <v>41237</v>
      </c>
      <c r="D36" s="38" t="s">
        <v>2455</v>
      </c>
      <c r="E36" s="38" t="s">
        <v>106</v>
      </c>
      <c r="F36" s="38"/>
      <c r="G36" s="38">
        <v>3441</v>
      </c>
    </row>
    <row r="37" spans="1:7" ht="15.75" customHeight="1" x14ac:dyDescent="0.2">
      <c r="A37" s="36" t="s">
        <v>2537</v>
      </c>
      <c r="B37" s="6" t="s">
        <v>53</v>
      </c>
      <c r="C37" s="37">
        <v>41167</v>
      </c>
      <c r="D37" s="38" t="s">
        <v>2454</v>
      </c>
      <c r="E37" s="38" t="s">
        <v>891</v>
      </c>
      <c r="F37" s="38"/>
      <c r="G37" s="38">
        <v>3445</v>
      </c>
    </row>
    <row r="38" spans="1:7" ht="15.75" customHeight="1" x14ac:dyDescent="0.2">
      <c r="A38" s="36" t="s">
        <v>2482</v>
      </c>
      <c r="B38" s="6" t="s">
        <v>53</v>
      </c>
      <c r="C38" s="37">
        <v>41717</v>
      </c>
      <c r="D38" s="38" t="s">
        <v>2454</v>
      </c>
      <c r="E38" s="38" t="s">
        <v>234</v>
      </c>
      <c r="F38" s="38"/>
      <c r="G38" s="38">
        <v>3447</v>
      </c>
    </row>
    <row r="39" spans="1:7" ht="15.75" customHeight="1" x14ac:dyDescent="0.2">
      <c r="A39" s="36" t="s">
        <v>2527</v>
      </c>
      <c r="B39" s="6" t="s">
        <v>53</v>
      </c>
      <c r="C39" s="37">
        <v>41417</v>
      </c>
      <c r="D39" s="38" t="s">
        <v>2455</v>
      </c>
      <c r="E39" s="38" t="s">
        <v>1069</v>
      </c>
      <c r="F39" s="38"/>
      <c r="G39" s="38">
        <v>3458</v>
      </c>
    </row>
    <row r="40" spans="1:7" ht="15.75" customHeight="1" x14ac:dyDescent="0.2">
      <c r="A40" s="36" t="s">
        <v>2458</v>
      </c>
      <c r="B40" s="6" t="s">
        <v>53</v>
      </c>
      <c r="C40" s="37">
        <v>41876</v>
      </c>
      <c r="D40" s="38" t="s">
        <v>2454</v>
      </c>
      <c r="E40" s="38" t="s">
        <v>97</v>
      </c>
      <c r="F40" s="38" t="s">
        <v>2456</v>
      </c>
      <c r="G40" s="38">
        <v>3468</v>
      </c>
    </row>
    <row r="41" spans="1:7" ht="15.75" customHeight="1" x14ac:dyDescent="0.2">
      <c r="A41" s="36" t="s">
        <v>2469</v>
      </c>
      <c r="B41" s="6" t="s">
        <v>53</v>
      </c>
      <c r="C41" s="37">
        <v>41603</v>
      </c>
      <c r="D41" s="38" t="s">
        <v>2454</v>
      </c>
      <c r="E41" s="38" t="s">
        <v>205</v>
      </c>
      <c r="F41" s="38" t="s">
        <v>2456</v>
      </c>
      <c r="G41" s="38">
        <v>3475</v>
      </c>
    </row>
    <row r="42" spans="1:7" ht="15.75" customHeight="1" x14ac:dyDescent="0.2">
      <c r="A42" s="36" t="s">
        <v>2466</v>
      </c>
      <c r="B42" s="6" t="s">
        <v>53</v>
      </c>
      <c r="C42" s="37">
        <v>41576</v>
      </c>
      <c r="D42" s="38" t="s">
        <v>2455</v>
      </c>
      <c r="E42" s="38" t="s">
        <v>205</v>
      </c>
      <c r="F42" s="38"/>
      <c r="G42" s="38">
        <v>3480</v>
      </c>
    </row>
    <row r="43" spans="1:7" ht="15.75" customHeight="1" x14ac:dyDescent="0.2">
      <c r="A43" s="36" t="s">
        <v>2549</v>
      </c>
      <c r="B43" s="6" t="s">
        <v>53</v>
      </c>
      <c r="C43" s="37">
        <v>41678</v>
      </c>
      <c r="D43" s="38" t="s">
        <v>2455</v>
      </c>
      <c r="E43" s="38" t="s">
        <v>106</v>
      </c>
      <c r="F43" s="38"/>
      <c r="G43" s="38">
        <v>3507</v>
      </c>
    </row>
    <row r="44" spans="1:7" ht="15.75" customHeight="1" x14ac:dyDescent="0.2">
      <c r="A44" s="36" t="s">
        <v>2564</v>
      </c>
      <c r="B44" s="6" t="s">
        <v>53</v>
      </c>
      <c r="C44" s="37">
        <v>41915</v>
      </c>
      <c r="D44" s="38" t="s">
        <v>2455</v>
      </c>
      <c r="E44" s="38" t="s">
        <v>106</v>
      </c>
      <c r="F44" s="38"/>
      <c r="G44" s="38">
        <v>3523</v>
      </c>
    </row>
    <row r="45" spans="1:7" ht="15.75" customHeight="1" x14ac:dyDescent="0.2">
      <c r="A45" s="36" t="s">
        <v>2585</v>
      </c>
      <c r="B45" s="6" t="s">
        <v>53</v>
      </c>
      <c r="C45" s="37">
        <v>41158</v>
      </c>
      <c r="D45" s="38" t="s">
        <v>2454</v>
      </c>
      <c r="E45" s="38" t="s">
        <v>428</v>
      </c>
      <c r="F45" s="38"/>
      <c r="G45" s="38">
        <v>3527</v>
      </c>
    </row>
    <row r="46" spans="1:7" ht="15.75" customHeight="1" x14ac:dyDescent="0.2">
      <c r="A46" s="36" t="s">
        <v>2576</v>
      </c>
      <c r="B46" s="6" t="s">
        <v>53</v>
      </c>
      <c r="C46" s="37">
        <v>41677</v>
      </c>
      <c r="D46" s="38" t="s">
        <v>2454</v>
      </c>
      <c r="E46" s="38" t="s">
        <v>106</v>
      </c>
      <c r="F46" s="38" t="s">
        <v>2588</v>
      </c>
      <c r="G46" s="38">
        <v>3532</v>
      </c>
    </row>
    <row r="47" spans="1:7" ht="15.75" customHeight="1" x14ac:dyDescent="0.2">
      <c r="A47" s="36" t="s">
        <v>2563</v>
      </c>
      <c r="B47" s="6" t="s">
        <v>53</v>
      </c>
      <c r="C47" s="37">
        <v>41594</v>
      </c>
      <c r="D47" s="38" t="s">
        <v>2454</v>
      </c>
      <c r="E47" s="38" t="s">
        <v>380</v>
      </c>
      <c r="F47" s="38"/>
      <c r="G47" s="38">
        <v>3538</v>
      </c>
    </row>
    <row r="48" spans="1:7" ht="15.75" customHeight="1" x14ac:dyDescent="0.2">
      <c r="A48" s="36" t="s">
        <v>2553</v>
      </c>
      <c r="B48" s="6" t="s">
        <v>53</v>
      </c>
      <c r="C48" s="37">
        <v>41105</v>
      </c>
      <c r="D48" s="38" t="s">
        <v>2455</v>
      </c>
      <c r="E48" s="38" t="s">
        <v>1069</v>
      </c>
      <c r="F48" s="38"/>
      <c r="G48" s="38">
        <v>3544</v>
      </c>
    </row>
    <row r="49" spans="1:7" ht="12.75" x14ac:dyDescent="0.2">
      <c r="A49" s="36" t="s">
        <v>2555</v>
      </c>
      <c r="B49" s="6" t="s">
        <v>53</v>
      </c>
      <c r="C49" s="37">
        <v>40037</v>
      </c>
      <c r="D49" s="38" t="s">
        <v>2455</v>
      </c>
      <c r="E49" s="38" t="s">
        <v>1069</v>
      </c>
      <c r="F49" s="38"/>
      <c r="G49" s="38">
        <v>3550</v>
      </c>
    </row>
    <row r="50" spans="1:7" ht="12.75" x14ac:dyDescent="0.2">
      <c r="A50" s="36" t="s">
        <v>2558</v>
      </c>
      <c r="B50" s="6" t="s">
        <v>53</v>
      </c>
      <c r="C50" s="37">
        <v>41744</v>
      </c>
      <c r="D50" s="38" t="s">
        <v>2455</v>
      </c>
      <c r="E50" s="38" t="s">
        <v>106</v>
      </c>
      <c r="F50" s="38"/>
      <c r="G50" s="38">
        <v>3553</v>
      </c>
    </row>
    <row r="51" spans="1:7" ht="12.75" x14ac:dyDescent="0.2">
      <c r="A51" s="36" t="s">
        <v>2524</v>
      </c>
      <c r="B51" s="6" t="s">
        <v>53</v>
      </c>
      <c r="C51" s="37">
        <v>44429</v>
      </c>
      <c r="D51" s="38" t="s">
        <v>2454</v>
      </c>
      <c r="E51" s="38" t="s">
        <v>97</v>
      </c>
      <c r="F51" s="38" t="s">
        <v>2588</v>
      </c>
      <c r="G51" s="38">
        <v>3554</v>
      </c>
    </row>
    <row r="52" spans="1:7" ht="12.75" x14ac:dyDescent="0.2">
      <c r="A52" s="36" t="s">
        <v>2459</v>
      </c>
      <c r="B52" s="6" t="s">
        <v>53</v>
      </c>
      <c r="C52" s="37">
        <v>41590</v>
      </c>
      <c r="D52" s="38" t="s">
        <v>2454</v>
      </c>
      <c r="E52" s="38" t="s">
        <v>150</v>
      </c>
      <c r="F52" s="38" t="s">
        <v>2588</v>
      </c>
      <c r="G52" s="38">
        <v>3558</v>
      </c>
    </row>
    <row r="53" spans="1:7" ht="12.75" x14ac:dyDescent="0.2">
      <c r="A53" s="36" t="s">
        <v>2468</v>
      </c>
      <c r="B53" s="6" t="s">
        <v>53</v>
      </c>
      <c r="C53" s="37">
        <v>40872</v>
      </c>
      <c r="D53" s="38" t="s">
        <v>2454</v>
      </c>
      <c r="E53" s="38" t="s">
        <v>374</v>
      </c>
      <c r="F53" s="38" t="s">
        <v>2588</v>
      </c>
      <c r="G53" s="38">
        <v>3560</v>
      </c>
    </row>
    <row r="54" spans="1:7" ht="12.75" x14ac:dyDescent="0.2">
      <c r="A54" s="36" t="s">
        <v>2507</v>
      </c>
      <c r="B54" s="6" t="s">
        <v>53</v>
      </c>
      <c r="C54" s="37">
        <v>41612</v>
      </c>
      <c r="D54" s="38" t="s">
        <v>2454</v>
      </c>
      <c r="E54" s="38" t="s">
        <v>205</v>
      </c>
      <c r="F54" s="38"/>
      <c r="G54" s="38">
        <v>3579</v>
      </c>
    </row>
    <row r="55" spans="1:7" ht="12.75" x14ac:dyDescent="0.2">
      <c r="A55" s="36" t="s">
        <v>2523</v>
      </c>
      <c r="B55" s="6" t="s">
        <v>53</v>
      </c>
      <c r="C55" s="37">
        <v>41453</v>
      </c>
      <c r="D55" s="38" t="s">
        <v>2455</v>
      </c>
      <c r="E55" s="38" t="s">
        <v>97</v>
      </c>
      <c r="F55" s="38"/>
      <c r="G55" s="38">
        <v>3580</v>
      </c>
    </row>
    <row r="56" spans="1:7" ht="12.75" x14ac:dyDescent="0.2">
      <c r="A56" s="36" t="s">
        <v>2568</v>
      </c>
      <c r="B56" s="6" t="s">
        <v>53</v>
      </c>
      <c r="C56" s="37">
        <v>41269</v>
      </c>
      <c r="D56" s="38" t="s">
        <v>2455</v>
      </c>
      <c r="E56" s="38" t="s">
        <v>1498</v>
      </c>
      <c r="F56" s="38" t="s">
        <v>2456</v>
      </c>
      <c r="G56" s="38">
        <v>3596</v>
      </c>
    </row>
    <row r="57" spans="1:7" ht="12.75" x14ac:dyDescent="0.2">
      <c r="A57" s="36" t="s">
        <v>2500</v>
      </c>
      <c r="B57" s="6" t="s">
        <v>53</v>
      </c>
      <c r="C57" s="37">
        <v>41801</v>
      </c>
      <c r="D57" s="38" t="s">
        <v>2454</v>
      </c>
      <c r="E57" s="38" t="s">
        <v>254</v>
      </c>
      <c r="F57" s="38" t="s">
        <v>2456</v>
      </c>
      <c r="G57" s="38">
        <v>3602</v>
      </c>
    </row>
    <row r="58" spans="1:7" ht="12.75" x14ac:dyDescent="0.2">
      <c r="A58" s="36" t="s">
        <v>2508</v>
      </c>
      <c r="B58" s="6" t="s">
        <v>53</v>
      </c>
      <c r="C58" s="37">
        <v>42249</v>
      </c>
      <c r="D58" s="38" t="s">
        <v>2454</v>
      </c>
      <c r="E58" s="38" t="s">
        <v>89</v>
      </c>
      <c r="F58" s="38"/>
      <c r="G58" s="38">
        <v>3603</v>
      </c>
    </row>
    <row r="59" spans="1:7" ht="12.75" x14ac:dyDescent="0.2">
      <c r="A59" s="36" t="s">
        <v>2525</v>
      </c>
      <c r="B59" s="6" t="s">
        <v>53</v>
      </c>
      <c r="C59" s="37">
        <v>41728</v>
      </c>
      <c r="D59" s="38" t="s">
        <v>2454</v>
      </c>
      <c r="E59" s="38" t="s">
        <v>205</v>
      </c>
      <c r="F59" s="38" t="s">
        <v>2588</v>
      </c>
      <c r="G59" s="38">
        <v>3610</v>
      </c>
    </row>
    <row r="60" spans="1:7" ht="12.75" x14ac:dyDescent="0.2">
      <c r="A60" s="36" t="s">
        <v>2583</v>
      </c>
      <c r="B60" s="6" t="s">
        <v>53</v>
      </c>
      <c r="C60" s="37">
        <v>42006</v>
      </c>
      <c r="D60" s="38" t="s">
        <v>2455</v>
      </c>
      <c r="E60" s="38" t="s">
        <v>106</v>
      </c>
      <c r="F60" s="38"/>
      <c r="G60" s="38">
        <v>3614</v>
      </c>
    </row>
    <row r="61" spans="1:7" ht="12.75" x14ac:dyDescent="0.2">
      <c r="A61" s="36" t="s">
        <v>2510</v>
      </c>
      <c r="B61" s="6" t="s">
        <v>53</v>
      </c>
      <c r="C61" s="37">
        <v>41839</v>
      </c>
      <c r="D61" s="38" t="s">
        <v>2454</v>
      </c>
      <c r="E61" s="38" t="s">
        <v>205</v>
      </c>
      <c r="F61" s="38" t="s">
        <v>2588</v>
      </c>
      <c r="G61" s="38">
        <v>3620</v>
      </c>
    </row>
    <row r="62" spans="1:7" ht="12.75" x14ac:dyDescent="0.2">
      <c r="A62" s="36" t="s">
        <v>2472</v>
      </c>
      <c r="B62" s="6" t="s">
        <v>53</v>
      </c>
      <c r="C62" s="37">
        <v>41015</v>
      </c>
      <c r="D62" s="38" t="s">
        <v>2455</v>
      </c>
      <c r="E62" s="38" t="s">
        <v>97</v>
      </c>
      <c r="F62" s="38"/>
      <c r="G62" s="38">
        <v>3625</v>
      </c>
    </row>
    <row r="63" spans="1:7" ht="12.75" x14ac:dyDescent="0.2">
      <c r="A63" s="36" t="s">
        <v>2483</v>
      </c>
      <c r="B63" s="6" t="s">
        <v>53</v>
      </c>
      <c r="C63" s="37">
        <v>40823</v>
      </c>
      <c r="D63" s="38" t="s">
        <v>2455</v>
      </c>
      <c r="E63" s="38" t="s">
        <v>428</v>
      </c>
      <c r="F63" s="38"/>
      <c r="G63" s="38">
        <v>3630</v>
      </c>
    </row>
    <row r="64" spans="1:7" ht="12.75" x14ac:dyDescent="0.2">
      <c r="A64" s="36" t="s">
        <v>2518</v>
      </c>
      <c r="B64" s="6" t="s">
        <v>53</v>
      </c>
      <c r="C64" s="37">
        <v>41714</v>
      </c>
      <c r="D64" s="38" t="s">
        <v>2455</v>
      </c>
      <c r="E64" s="38" t="s">
        <v>428</v>
      </c>
      <c r="F64" s="38"/>
      <c r="G64" s="38">
        <v>3633</v>
      </c>
    </row>
    <row r="65" spans="1:7" ht="12.75" x14ac:dyDescent="0.2">
      <c r="A65" s="36" t="s">
        <v>2554</v>
      </c>
      <c r="B65" s="6" t="s">
        <v>53</v>
      </c>
      <c r="C65" s="37">
        <v>41170</v>
      </c>
      <c r="D65" s="38" t="s">
        <v>2455</v>
      </c>
      <c r="E65" s="38" t="s">
        <v>1069</v>
      </c>
      <c r="F65" s="38"/>
      <c r="G65" s="38">
        <v>3634</v>
      </c>
    </row>
    <row r="66" spans="1:7" ht="12.75" x14ac:dyDescent="0.2">
      <c r="A66" s="36" t="s">
        <v>2581</v>
      </c>
      <c r="B66" s="6" t="s">
        <v>53</v>
      </c>
      <c r="C66" s="37">
        <v>40201</v>
      </c>
      <c r="D66" s="38" t="s">
        <v>2454</v>
      </c>
      <c r="E66" s="38" t="s">
        <v>1845</v>
      </c>
      <c r="F66" s="38"/>
      <c r="G66" s="38">
        <v>3648</v>
      </c>
    </row>
    <row r="67" spans="1:7" ht="12.75" x14ac:dyDescent="0.2">
      <c r="A67" s="36" t="s">
        <v>2457</v>
      </c>
      <c r="B67" s="6" t="s">
        <v>53</v>
      </c>
      <c r="C67" s="37">
        <v>41851</v>
      </c>
      <c r="D67" s="38" t="s">
        <v>2454</v>
      </c>
      <c r="E67" s="38" t="s">
        <v>97</v>
      </c>
      <c r="F67" s="38" t="s">
        <v>2456</v>
      </c>
      <c r="G67" s="38">
        <v>3657</v>
      </c>
    </row>
    <row r="68" spans="1:7" ht="12.75" x14ac:dyDescent="0.2">
      <c r="A68" s="36" t="s">
        <v>2580</v>
      </c>
      <c r="B68" s="6" t="s">
        <v>53</v>
      </c>
      <c r="C68" s="37">
        <v>41111</v>
      </c>
      <c r="D68" s="38" t="s">
        <v>2454</v>
      </c>
      <c r="E68" s="38" t="s">
        <v>89</v>
      </c>
      <c r="F68" s="38"/>
      <c r="G68" s="38">
        <v>3663</v>
      </c>
    </row>
    <row r="69" spans="1:7" ht="12.75" x14ac:dyDescent="0.2">
      <c r="A69" s="36" t="s">
        <v>2474</v>
      </c>
      <c r="B69" s="6" t="s">
        <v>53</v>
      </c>
      <c r="C69" s="37">
        <v>41515</v>
      </c>
      <c r="D69" s="38" t="s">
        <v>2454</v>
      </c>
      <c r="E69" s="38" t="s">
        <v>106</v>
      </c>
      <c r="F69" s="38"/>
      <c r="G69" s="38">
        <v>3677</v>
      </c>
    </row>
    <row r="70" spans="1:7" ht="12.75" x14ac:dyDescent="0.2">
      <c r="A70" s="36" t="s">
        <v>2517</v>
      </c>
      <c r="B70" s="6" t="s">
        <v>53</v>
      </c>
      <c r="C70" s="37">
        <v>41308</v>
      </c>
      <c r="D70" s="38" t="s">
        <v>2455</v>
      </c>
      <c r="E70" s="38" t="s">
        <v>106</v>
      </c>
      <c r="F70" s="38"/>
      <c r="G70" s="38">
        <v>3681</v>
      </c>
    </row>
    <row r="71" spans="1:7" ht="12.75" x14ac:dyDescent="0.2">
      <c r="A71" s="36" t="s">
        <v>2587</v>
      </c>
      <c r="B71" s="6" t="s">
        <v>53</v>
      </c>
      <c r="C71" s="37">
        <v>40306</v>
      </c>
      <c r="D71" s="38" t="s">
        <v>2454</v>
      </c>
      <c r="E71" s="38" t="s">
        <v>106</v>
      </c>
      <c r="F71" s="38"/>
      <c r="G71" s="38">
        <v>3697</v>
      </c>
    </row>
    <row r="72" spans="1:7" ht="12.75" x14ac:dyDescent="0.2">
      <c r="A72" s="36" t="s">
        <v>2573</v>
      </c>
      <c r="B72" s="6" t="s">
        <v>53</v>
      </c>
      <c r="C72" s="37">
        <v>41893</v>
      </c>
      <c r="D72" s="38" t="s">
        <v>2454</v>
      </c>
      <c r="E72" s="38" t="s">
        <v>205</v>
      </c>
      <c r="F72" s="38" t="s">
        <v>2588</v>
      </c>
      <c r="G72" s="38">
        <v>3700</v>
      </c>
    </row>
    <row r="73" spans="1:7" ht="12.75" x14ac:dyDescent="0.2">
      <c r="A73" s="36" t="s">
        <v>2522</v>
      </c>
      <c r="B73" s="6" t="s">
        <v>53</v>
      </c>
      <c r="C73" s="37">
        <v>41584</v>
      </c>
      <c r="D73" s="38" t="s">
        <v>2455</v>
      </c>
      <c r="E73" s="38" t="s">
        <v>428</v>
      </c>
      <c r="F73" s="38"/>
      <c r="G73" s="38">
        <v>3702</v>
      </c>
    </row>
    <row r="74" spans="1:7" ht="12.75" x14ac:dyDescent="0.2">
      <c r="A74" s="36" t="s">
        <v>2535</v>
      </c>
      <c r="B74" s="6" t="s">
        <v>53</v>
      </c>
      <c r="C74" s="37">
        <v>40502</v>
      </c>
      <c r="D74" s="38" t="s">
        <v>2454</v>
      </c>
      <c r="E74" s="38" t="s">
        <v>1845</v>
      </c>
      <c r="F74" s="38"/>
      <c r="G74" s="38">
        <v>3711</v>
      </c>
    </row>
    <row r="75" spans="1:7" ht="12.75" x14ac:dyDescent="0.2">
      <c r="A75" s="36" t="s">
        <v>2501</v>
      </c>
      <c r="B75" s="6" t="s">
        <v>53</v>
      </c>
      <c r="C75" s="37">
        <v>40119</v>
      </c>
      <c r="D75" s="38" t="s">
        <v>2455</v>
      </c>
      <c r="E75" s="38" t="s">
        <v>481</v>
      </c>
      <c r="F75" s="38"/>
      <c r="G75" s="38">
        <v>3714</v>
      </c>
    </row>
    <row r="76" spans="1:7" ht="12.75" x14ac:dyDescent="0.2">
      <c r="A76" s="36" t="s">
        <v>2569</v>
      </c>
      <c r="B76" s="6" t="s">
        <v>53</v>
      </c>
      <c r="C76" s="37">
        <v>40449</v>
      </c>
      <c r="D76" s="38" t="s">
        <v>2455</v>
      </c>
      <c r="E76" s="38" t="s">
        <v>1504</v>
      </c>
      <c r="F76" s="38" t="s">
        <v>2588</v>
      </c>
      <c r="G76" s="38">
        <v>3729</v>
      </c>
    </row>
    <row r="77" spans="1:7" ht="12.75" x14ac:dyDescent="0.2">
      <c r="A77" s="36" t="s">
        <v>2497</v>
      </c>
      <c r="B77" s="6" t="s">
        <v>53</v>
      </c>
      <c r="C77" s="37">
        <v>41501</v>
      </c>
      <c r="D77" s="38" t="s">
        <v>2454</v>
      </c>
      <c r="E77" s="38" t="s">
        <v>89</v>
      </c>
      <c r="F77" s="38"/>
      <c r="G77" s="38">
        <v>3749</v>
      </c>
    </row>
    <row r="78" spans="1:7" ht="12.75" x14ac:dyDescent="0.2">
      <c r="A78" s="36" t="s">
        <v>2512</v>
      </c>
      <c r="B78" s="6" t="s">
        <v>53</v>
      </c>
      <c r="C78" s="37">
        <v>41136</v>
      </c>
      <c r="D78" s="38" t="s">
        <v>2455</v>
      </c>
      <c r="E78" s="38" t="s">
        <v>225</v>
      </c>
      <c r="F78" s="38" t="s">
        <v>2588</v>
      </c>
      <c r="G78" s="38">
        <v>3754</v>
      </c>
    </row>
    <row r="79" spans="1:7" ht="12.75" x14ac:dyDescent="0.2">
      <c r="A79" s="36" t="s">
        <v>2485</v>
      </c>
      <c r="B79" s="6" t="s">
        <v>53</v>
      </c>
      <c r="C79" s="37">
        <v>41194</v>
      </c>
      <c r="D79" s="38" t="s">
        <v>2454</v>
      </c>
      <c r="E79" s="38" t="s">
        <v>97</v>
      </c>
      <c r="F79" s="38" t="s">
        <v>2588</v>
      </c>
      <c r="G79" s="38">
        <v>3782</v>
      </c>
    </row>
    <row r="80" spans="1:7" ht="12.75" x14ac:dyDescent="0.2">
      <c r="A80" s="36" t="s">
        <v>2574</v>
      </c>
      <c r="B80" s="6" t="s">
        <v>53</v>
      </c>
      <c r="C80" s="37">
        <v>40851</v>
      </c>
      <c r="D80" s="38" t="s">
        <v>2455</v>
      </c>
      <c r="E80" s="38" t="s">
        <v>761</v>
      </c>
      <c r="F80" s="38" t="s">
        <v>2588</v>
      </c>
      <c r="G80" s="38">
        <v>3790</v>
      </c>
    </row>
    <row r="81" spans="1:7" ht="12.75" x14ac:dyDescent="0.2">
      <c r="A81" s="36" t="s">
        <v>2561</v>
      </c>
      <c r="B81" s="6" t="s">
        <v>53</v>
      </c>
      <c r="C81" s="37">
        <v>41628</v>
      </c>
      <c r="D81" s="38" t="s">
        <v>2454</v>
      </c>
      <c r="E81" s="38" t="s">
        <v>106</v>
      </c>
      <c r="F81" s="38" t="s">
        <v>2588</v>
      </c>
      <c r="G81" s="38">
        <v>3800</v>
      </c>
    </row>
    <row r="82" spans="1:7" ht="12.75" x14ac:dyDescent="0.2">
      <c r="A82" s="36" t="s">
        <v>2546</v>
      </c>
      <c r="B82" s="6" t="s">
        <v>53</v>
      </c>
      <c r="C82" s="37">
        <v>41198</v>
      </c>
      <c r="D82" s="38" t="s">
        <v>2455</v>
      </c>
      <c r="E82" s="38" t="s">
        <v>849</v>
      </c>
      <c r="F82" s="38" t="s">
        <v>2588</v>
      </c>
      <c r="G82" s="38">
        <v>3809</v>
      </c>
    </row>
    <row r="83" spans="1:7" ht="12.75" x14ac:dyDescent="0.2">
      <c r="A83" s="36" t="s">
        <v>2547</v>
      </c>
      <c r="B83" s="6" t="s">
        <v>53</v>
      </c>
      <c r="C83" s="37">
        <v>41815</v>
      </c>
      <c r="D83" s="38" t="s">
        <v>2455</v>
      </c>
      <c r="E83" s="38" t="s">
        <v>56</v>
      </c>
      <c r="F83" s="38"/>
      <c r="G83" s="38">
        <v>3817</v>
      </c>
    </row>
    <row r="84" spans="1:7" ht="12.75" x14ac:dyDescent="0.2">
      <c r="A84" s="36" t="s">
        <v>2562</v>
      </c>
      <c r="B84" s="6" t="s">
        <v>53</v>
      </c>
      <c r="C84" s="37">
        <v>41017</v>
      </c>
      <c r="D84" s="38" t="s">
        <v>2454</v>
      </c>
      <c r="E84" s="38" t="s">
        <v>106</v>
      </c>
      <c r="F84" s="38"/>
      <c r="G84" s="38">
        <v>3820</v>
      </c>
    </row>
    <row r="85" spans="1:7" ht="12.75" x14ac:dyDescent="0.2">
      <c r="A85" s="36" t="s">
        <v>2494</v>
      </c>
      <c r="B85" s="6" t="s">
        <v>53</v>
      </c>
      <c r="C85" s="37">
        <v>40754</v>
      </c>
      <c r="D85" s="38" t="s">
        <v>2454</v>
      </c>
      <c r="E85" s="38" t="s">
        <v>428</v>
      </c>
      <c r="F85" s="38" t="s">
        <v>2588</v>
      </c>
      <c r="G85" s="38">
        <v>3856</v>
      </c>
    </row>
    <row r="86" spans="1:7" ht="12.75" x14ac:dyDescent="0.2">
      <c r="A86" s="36" t="s">
        <v>2531</v>
      </c>
      <c r="B86" s="6" t="s">
        <v>53</v>
      </c>
      <c r="C86" s="37">
        <v>42157</v>
      </c>
      <c r="D86" s="38" t="s">
        <v>2454</v>
      </c>
      <c r="E86" s="38" t="s">
        <v>89</v>
      </c>
      <c r="F86" s="38"/>
      <c r="G86" s="38">
        <v>3860</v>
      </c>
    </row>
    <row r="87" spans="1:7" ht="12.75" x14ac:dyDescent="0.2">
      <c r="A87" s="36" t="s">
        <v>2559</v>
      </c>
      <c r="B87" s="6" t="s">
        <v>53</v>
      </c>
      <c r="C87" s="37">
        <v>41661</v>
      </c>
      <c r="D87" s="38" t="s">
        <v>2454</v>
      </c>
      <c r="E87" s="38" t="s">
        <v>89</v>
      </c>
      <c r="F87" s="38"/>
      <c r="G87" s="38">
        <v>3868</v>
      </c>
    </row>
    <row r="88" spans="1:7" ht="12.75" x14ac:dyDescent="0.2">
      <c r="A88" s="36" t="s">
        <v>2556</v>
      </c>
      <c r="B88" s="6" t="s">
        <v>53</v>
      </c>
      <c r="C88" s="37">
        <v>40936</v>
      </c>
      <c r="D88" s="38" t="s">
        <v>2455</v>
      </c>
      <c r="E88" s="38" t="s">
        <v>89</v>
      </c>
      <c r="F88" s="38" t="s">
        <v>2588</v>
      </c>
      <c r="G88" s="38">
        <v>3869</v>
      </c>
    </row>
    <row r="89" spans="1:7" ht="12.75" x14ac:dyDescent="0.2">
      <c r="A89" s="36" t="s">
        <v>2579</v>
      </c>
      <c r="B89" s="6" t="s">
        <v>53</v>
      </c>
      <c r="C89" s="37">
        <v>41172</v>
      </c>
      <c r="D89" s="38" t="s">
        <v>2455</v>
      </c>
      <c r="E89" s="38" t="s">
        <v>106</v>
      </c>
      <c r="F89" s="38"/>
      <c r="G89" s="38">
        <v>3879</v>
      </c>
    </row>
    <row r="90" spans="1:7" ht="12.75" x14ac:dyDescent="0.2">
      <c r="A90" s="36" t="s">
        <v>2464</v>
      </c>
      <c r="B90" s="6" t="s">
        <v>53</v>
      </c>
      <c r="C90" s="37">
        <v>41684</v>
      </c>
      <c r="D90" s="38" t="s">
        <v>2454</v>
      </c>
      <c r="E90" s="38" t="s">
        <v>351</v>
      </c>
      <c r="F90" s="38" t="s">
        <v>2588</v>
      </c>
      <c r="G90" s="38">
        <v>3880</v>
      </c>
    </row>
    <row r="91" spans="1:7" ht="12.75" x14ac:dyDescent="0.2">
      <c r="A91" s="36" t="s">
        <v>2514</v>
      </c>
      <c r="B91" s="6" t="s">
        <v>53</v>
      </c>
      <c r="C91" s="37">
        <v>41314</v>
      </c>
      <c r="D91" s="38" t="s">
        <v>2454</v>
      </c>
      <c r="E91" s="38" t="s">
        <v>106</v>
      </c>
      <c r="F91" s="38"/>
      <c r="G91" s="38">
        <v>3885</v>
      </c>
    </row>
    <row r="92" spans="1:7" ht="12.75" x14ac:dyDescent="0.2">
      <c r="A92" s="36" t="s">
        <v>2551</v>
      </c>
      <c r="B92" s="6" t="s">
        <v>53</v>
      </c>
      <c r="C92" s="37">
        <v>41228</v>
      </c>
      <c r="D92" s="38" t="s">
        <v>2455</v>
      </c>
      <c r="E92" s="38" t="s">
        <v>428</v>
      </c>
      <c r="F92" s="38"/>
      <c r="G92" s="38">
        <v>3898</v>
      </c>
    </row>
    <row r="93" spans="1:7" ht="12.75" x14ac:dyDescent="0.2">
      <c r="A93" s="36" t="s">
        <v>2533</v>
      </c>
      <c r="B93" s="6" t="s">
        <v>53</v>
      </c>
      <c r="C93" s="37">
        <v>41073</v>
      </c>
      <c r="D93" s="38" t="s">
        <v>2454</v>
      </c>
      <c r="E93" s="38" t="s">
        <v>1845</v>
      </c>
      <c r="F93" s="38"/>
      <c r="G93" s="38">
        <v>3918</v>
      </c>
    </row>
    <row r="94" spans="1:7" ht="12.75" x14ac:dyDescent="0.2">
      <c r="A94" s="36" t="s">
        <v>2526</v>
      </c>
      <c r="B94" s="6" t="s">
        <v>53</v>
      </c>
      <c r="C94" s="37">
        <v>40424</v>
      </c>
      <c r="D94" s="38" t="s">
        <v>2454</v>
      </c>
      <c r="E94" s="38" t="s">
        <v>1802</v>
      </c>
      <c r="F94" s="38" t="s">
        <v>2588</v>
      </c>
      <c r="G94" s="38">
        <v>3919</v>
      </c>
    </row>
    <row r="95" spans="1:7" ht="12.75" x14ac:dyDescent="0.2">
      <c r="A95" s="36" t="s">
        <v>2572</v>
      </c>
      <c r="B95" s="6" t="s">
        <v>53</v>
      </c>
      <c r="C95" s="37">
        <v>41194</v>
      </c>
      <c r="D95" s="38" t="s">
        <v>2454</v>
      </c>
      <c r="E95" s="38" t="s">
        <v>205</v>
      </c>
      <c r="F95" s="38"/>
      <c r="G95" s="38">
        <v>3924</v>
      </c>
    </row>
    <row r="96" spans="1:7" ht="12.75" x14ac:dyDescent="0.2">
      <c r="A96" s="36" t="s">
        <v>2493</v>
      </c>
      <c r="B96" s="6" t="s">
        <v>53</v>
      </c>
      <c r="C96" s="37">
        <v>41776</v>
      </c>
      <c r="D96" s="38" t="s">
        <v>2454</v>
      </c>
      <c r="E96" s="38" t="s">
        <v>106</v>
      </c>
      <c r="F96" s="38"/>
      <c r="G96" s="38">
        <v>3946</v>
      </c>
    </row>
    <row r="97" spans="1:7" ht="12.75" x14ac:dyDescent="0.2">
      <c r="A97" s="36" t="s">
        <v>2578</v>
      </c>
      <c r="B97" s="6" t="s">
        <v>53</v>
      </c>
      <c r="C97" s="37">
        <v>41787</v>
      </c>
      <c r="D97" s="38" t="s">
        <v>2454</v>
      </c>
      <c r="E97" s="38" t="s">
        <v>1940</v>
      </c>
      <c r="F97" s="38"/>
      <c r="G97" s="38">
        <v>3947</v>
      </c>
    </row>
    <row r="98" spans="1:7" ht="12.75" x14ac:dyDescent="0.2">
      <c r="A98" s="36" t="s">
        <v>2499</v>
      </c>
      <c r="B98" s="6" t="s">
        <v>53</v>
      </c>
      <c r="C98" s="37">
        <v>41011</v>
      </c>
      <c r="D98" s="38" t="s">
        <v>2455</v>
      </c>
      <c r="E98" s="38" t="s">
        <v>428</v>
      </c>
      <c r="F98" s="38"/>
      <c r="G98" s="38">
        <v>3950</v>
      </c>
    </row>
    <row r="99" spans="1:7" ht="12.75" x14ac:dyDescent="0.2">
      <c r="A99" s="36" t="s">
        <v>2513</v>
      </c>
      <c r="B99" s="6" t="s">
        <v>53</v>
      </c>
      <c r="C99" s="37">
        <v>41274</v>
      </c>
      <c r="D99" s="38" t="s">
        <v>2455</v>
      </c>
      <c r="E99" s="38" t="s">
        <v>205</v>
      </c>
      <c r="F99" s="38"/>
      <c r="G99" s="38">
        <v>3954</v>
      </c>
    </row>
    <row r="100" spans="1:7" ht="12.75" x14ac:dyDescent="0.2">
      <c r="A100" s="36" t="s">
        <v>2521</v>
      </c>
      <c r="B100" s="6" t="s">
        <v>53</v>
      </c>
      <c r="C100" s="37">
        <v>40456</v>
      </c>
      <c r="D100" s="38" t="s">
        <v>2455</v>
      </c>
      <c r="E100" s="38" t="s">
        <v>428</v>
      </c>
      <c r="F100" s="38"/>
      <c r="G100" s="38">
        <v>3958</v>
      </c>
    </row>
    <row r="101" spans="1:7" ht="12.75" x14ac:dyDescent="0.2">
      <c r="A101" s="36" t="s">
        <v>2479</v>
      </c>
      <c r="B101" s="6" t="s">
        <v>53</v>
      </c>
      <c r="C101" s="37">
        <v>41586</v>
      </c>
      <c r="D101" s="38" t="s">
        <v>2454</v>
      </c>
      <c r="E101" s="38" t="s">
        <v>380</v>
      </c>
      <c r="F101" s="38" t="s">
        <v>2588</v>
      </c>
      <c r="G101" s="62">
        <v>3966</v>
      </c>
    </row>
    <row r="102" spans="1:7" ht="12.75" x14ac:dyDescent="0.2">
      <c r="A102" s="36" t="s">
        <v>2486</v>
      </c>
      <c r="B102" s="6" t="s">
        <v>53</v>
      </c>
      <c r="C102" s="37">
        <v>41417</v>
      </c>
      <c r="D102" s="38" t="s">
        <v>2454</v>
      </c>
      <c r="E102" s="38" t="s">
        <v>205</v>
      </c>
      <c r="F102" s="38"/>
      <c r="G102" s="62">
        <v>3969</v>
      </c>
    </row>
    <row r="103" spans="1:7" ht="12.75" x14ac:dyDescent="0.2">
      <c r="A103" s="36" t="s">
        <v>2515</v>
      </c>
      <c r="B103" s="6" t="s">
        <v>53</v>
      </c>
      <c r="C103" s="37">
        <v>40705</v>
      </c>
      <c r="D103" s="38" t="s">
        <v>2454</v>
      </c>
      <c r="E103" s="38" t="s">
        <v>367</v>
      </c>
      <c r="F103" s="38" t="s">
        <v>2588</v>
      </c>
      <c r="G103" s="62">
        <v>3969</v>
      </c>
    </row>
    <row r="104" spans="1:7" ht="12.75" x14ac:dyDescent="0.2">
      <c r="A104" s="36" t="s">
        <v>2541</v>
      </c>
      <c r="B104" s="6" t="s">
        <v>53</v>
      </c>
      <c r="C104" s="37">
        <v>40998</v>
      </c>
      <c r="D104" s="38" t="s">
        <v>2455</v>
      </c>
      <c r="E104" s="38" t="s">
        <v>106</v>
      </c>
      <c r="F104" s="38"/>
      <c r="G104" s="62">
        <v>3970</v>
      </c>
    </row>
    <row r="105" spans="1:7" ht="12.75" x14ac:dyDescent="0.2">
      <c r="A105" s="36" t="s">
        <v>2519</v>
      </c>
      <c r="B105" s="6" t="s">
        <v>53</v>
      </c>
      <c r="C105" s="37">
        <v>40669</v>
      </c>
      <c r="D105" s="38" t="s">
        <v>2455</v>
      </c>
      <c r="E105" s="38" t="s">
        <v>481</v>
      </c>
      <c r="F105" s="38" t="s">
        <v>2588</v>
      </c>
      <c r="G105" s="62">
        <v>3983</v>
      </c>
    </row>
    <row r="106" spans="1:7" ht="12.75" x14ac:dyDescent="0.2">
      <c r="A106" s="36" t="s">
        <v>2462</v>
      </c>
      <c r="B106" s="6" t="s">
        <v>53</v>
      </c>
      <c r="C106" s="37">
        <v>40813</v>
      </c>
      <c r="D106" s="38" t="s">
        <v>2454</v>
      </c>
      <c r="E106" s="38" t="s">
        <v>254</v>
      </c>
      <c r="F106" s="38"/>
      <c r="G106" s="38">
        <v>3998</v>
      </c>
    </row>
    <row r="107" spans="1:7" ht="12.75" x14ac:dyDescent="0.2">
      <c r="A107" s="36" t="s">
        <v>2582</v>
      </c>
      <c r="B107" s="6" t="s">
        <v>53</v>
      </c>
      <c r="C107" s="37">
        <v>41649</v>
      </c>
      <c r="D107" s="38" t="s">
        <v>2455</v>
      </c>
      <c r="E107" s="38" t="s">
        <v>428</v>
      </c>
      <c r="F107" s="38"/>
      <c r="G107" s="38">
        <v>4000</v>
      </c>
    </row>
    <row r="108" spans="1:7" ht="12.75" x14ac:dyDescent="0.2">
      <c r="A108" s="36" t="s">
        <v>2490</v>
      </c>
      <c r="B108" s="6" t="s">
        <v>53</v>
      </c>
      <c r="C108" s="37">
        <v>41725</v>
      </c>
      <c r="D108" s="38" t="s">
        <v>2454</v>
      </c>
      <c r="E108" s="38" t="s">
        <v>56</v>
      </c>
      <c r="F108" s="38"/>
      <c r="G108" s="38">
        <v>4011</v>
      </c>
    </row>
    <row r="109" spans="1:7" ht="12.75" x14ac:dyDescent="0.2">
      <c r="A109" s="36" t="s">
        <v>2532</v>
      </c>
      <c r="B109" s="6" t="s">
        <v>53</v>
      </c>
      <c r="C109" s="37">
        <v>40256</v>
      </c>
      <c r="D109" s="38" t="s">
        <v>2455</v>
      </c>
      <c r="E109" s="38" t="s">
        <v>1845</v>
      </c>
      <c r="F109" s="38"/>
      <c r="G109" s="38">
        <v>4023</v>
      </c>
    </row>
    <row r="110" spans="1:7" ht="12.75" x14ac:dyDescent="0.2">
      <c r="A110" s="36" t="s">
        <v>2492</v>
      </c>
      <c r="B110" s="6" t="s">
        <v>53</v>
      </c>
      <c r="C110" s="37">
        <v>41624</v>
      </c>
      <c r="D110" s="38" t="s">
        <v>2454</v>
      </c>
      <c r="E110" s="38" t="s">
        <v>380</v>
      </c>
      <c r="F110" s="38" t="s">
        <v>2588</v>
      </c>
      <c r="G110" s="38">
        <v>4053</v>
      </c>
    </row>
    <row r="111" spans="1:7" ht="12.75" x14ac:dyDescent="0.2">
      <c r="A111" s="36" t="s">
        <v>2460</v>
      </c>
      <c r="B111" s="6" t="s">
        <v>53</v>
      </c>
      <c r="C111" s="37">
        <v>41519</v>
      </c>
      <c r="D111" s="38" t="s">
        <v>2455</v>
      </c>
      <c r="E111" s="38" t="s">
        <v>150</v>
      </c>
      <c r="F111" s="38" t="s">
        <v>2588</v>
      </c>
      <c r="G111" s="38">
        <v>4055</v>
      </c>
    </row>
    <row r="112" spans="1:7" ht="12.75" x14ac:dyDescent="0.2">
      <c r="A112" s="36" t="s">
        <v>2467</v>
      </c>
      <c r="B112" s="6" t="s">
        <v>53</v>
      </c>
      <c r="C112" s="37">
        <v>42012</v>
      </c>
      <c r="D112" s="38" t="s">
        <v>2454</v>
      </c>
      <c r="E112" s="38" t="s">
        <v>428</v>
      </c>
      <c r="F112" s="38" t="s">
        <v>2588</v>
      </c>
      <c r="G112" s="38">
        <v>4056</v>
      </c>
    </row>
    <row r="113" spans="1:7" ht="12.75" x14ac:dyDescent="0.2">
      <c r="A113" s="36" t="s">
        <v>2560</v>
      </c>
      <c r="B113" s="6" t="s">
        <v>53</v>
      </c>
      <c r="C113" s="37">
        <v>41405</v>
      </c>
      <c r="D113" s="38" t="s">
        <v>2454</v>
      </c>
      <c r="E113" s="38" t="s">
        <v>428</v>
      </c>
      <c r="F113" s="38"/>
      <c r="G113" s="38">
        <v>4058</v>
      </c>
    </row>
    <row r="114" spans="1:7" ht="12.75" x14ac:dyDescent="0.2">
      <c r="A114" s="66" t="s">
        <v>2769</v>
      </c>
      <c r="B114" s="6" t="s">
        <v>53</v>
      </c>
      <c r="C114" s="37">
        <v>41515</v>
      </c>
      <c r="D114" s="38" t="s">
        <v>2454</v>
      </c>
      <c r="E114" s="38" t="s">
        <v>205</v>
      </c>
      <c r="F114" s="38"/>
      <c r="G114" s="38">
        <v>4061</v>
      </c>
    </row>
    <row r="115" spans="1:7" ht="12.75" x14ac:dyDescent="0.2">
      <c r="A115" s="36" t="s">
        <v>2489</v>
      </c>
      <c r="B115" s="6" t="s">
        <v>53</v>
      </c>
      <c r="C115" s="37">
        <v>41886</v>
      </c>
      <c r="D115" s="38" t="s">
        <v>2455</v>
      </c>
      <c r="E115" s="38" t="s">
        <v>380</v>
      </c>
      <c r="F115" s="38" t="s">
        <v>2588</v>
      </c>
      <c r="G115" s="38">
        <v>4064</v>
      </c>
    </row>
    <row r="116" spans="1:7" ht="12.75" x14ac:dyDescent="0.2">
      <c r="A116" s="36" t="s">
        <v>2584</v>
      </c>
      <c r="B116" s="6" t="s">
        <v>53</v>
      </c>
      <c r="C116" s="37">
        <v>41168</v>
      </c>
      <c r="D116" s="38" t="s">
        <v>2454</v>
      </c>
      <c r="E116" s="38" t="s">
        <v>1069</v>
      </c>
      <c r="F116" s="38"/>
      <c r="G116" s="38">
        <v>4071</v>
      </c>
    </row>
    <row r="117" spans="1:7" ht="12.75" x14ac:dyDescent="0.2">
      <c r="A117" s="36" t="s">
        <v>2506</v>
      </c>
      <c r="B117" s="6" t="s">
        <v>53</v>
      </c>
      <c r="C117" s="37">
        <v>41152</v>
      </c>
      <c r="D117" s="38" t="s">
        <v>2454</v>
      </c>
      <c r="E117" s="38" t="s">
        <v>165</v>
      </c>
      <c r="F117" s="38" t="s">
        <v>2588</v>
      </c>
      <c r="G117" s="38">
        <v>4076</v>
      </c>
    </row>
    <row r="118" spans="1:7" ht="12.75" x14ac:dyDescent="0.2">
      <c r="A118" s="36" t="s">
        <v>2504</v>
      </c>
      <c r="B118" s="6" t="s">
        <v>53</v>
      </c>
      <c r="C118" s="37">
        <v>41462</v>
      </c>
      <c r="D118" s="38" t="s">
        <v>2455</v>
      </c>
      <c r="E118" s="38" t="s">
        <v>165</v>
      </c>
      <c r="F118" s="38" t="s">
        <v>2588</v>
      </c>
      <c r="G118" s="38">
        <v>4090</v>
      </c>
    </row>
    <row r="119" spans="1:7" ht="12.75" x14ac:dyDescent="0.2">
      <c r="A119" s="36" t="s">
        <v>2498</v>
      </c>
      <c r="B119" s="6" t="s">
        <v>53</v>
      </c>
      <c r="C119" s="37">
        <v>40635</v>
      </c>
      <c r="D119" s="38" t="s">
        <v>2455</v>
      </c>
      <c r="E119" s="38" t="s">
        <v>89</v>
      </c>
      <c r="F119" s="38" t="s">
        <v>2588</v>
      </c>
      <c r="G119" s="38">
        <v>4091</v>
      </c>
    </row>
    <row r="120" spans="1:7" ht="12.75" x14ac:dyDescent="0.2">
      <c r="A120" s="36" t="s">
        <v>2571</v>
      </c>
      <c r="B120" s="6" t="s">
        <v>53</v>
      </c>
      <c r="C120" s="37">
        <v>41434</v>
      </c>
      <c r="D120" s="38" t="s">
        <v>2454</v>
      </c>
      <c r="E120" s="38" t="s">
        <v>761</v>
      </c>
      <c r="F120" s="38" t="s">
        <v>2588</v>
      </c>
      <c r="G120" s="38">
        <v>4110</v>
      </c>
    </row>
    <row r="121" spans="1:7" ht="12.75" x14ac:dyDescent="0.2">
      <c r="A121" s="36" t="s">
        <v>2476</v>
      </c>
      <c r="B121" s="6" t="s">
        <v>53</v>
      </c>
      <c r="C121" s="37">
        <v>41800</v>
      </c>
      <c r="D121" s="38" t="s">
        <v>2454</v>
      </c>
      <c r="E121" s="38" t="s">
        <v>380</v>
      </c>
      <c r="F121" s="38"/>
      <c r="G121" s="38">
        <v>4116</v>
      </c>
    </row>
    <row r="122" spans="1:7" ht="12.75" x14ac:dyDescent="0.2">
      <c r="A122" s="36" t="s">
        <v>2503</v>
      </c>
      <c r="B122" s="6" t="s">
        <v>53</v>
      </c>
      <c r="C122" s="37">
        <v>41808</v>
      </c>
      <c r="D122" s="38" t="s">
        <v>2454</v>
      </c>
      <c r="E122" s="38" t="s">
        <v>106</v>
      </c>
      <c r="F122" s="38"/>
      <c r="G122" s="38">
        <v>4118</v>
      </c>
    </row>
    <row r="123" spans="1:7" ht="12.75" x14ac:dyDescent="0.2">
      <c r="A123" s="36" t="s">
        <v>2540</v>
      </c>
      <c r="B123" s="6" t="s">
        <v>53</v>
      </c>
      <c r="C123" s="37">
        <v>41415</v>
      </c>
      <c r="D123" s="38" t="s">
        <v>2454</v>
      </c>
      <c r="E123" s="38" t="s">
        <v>106</v>
      </c>
      <c r="F123" s="38"/>
      <c r="G123" s="38">
        <v>4122</v>
      </c>
    </row>
    <row r="124" spans="1:7" ht="12.75" x14ac:dyDescent="0.2">
      <c r="A124" s="36" t="s">
        <v>2566</v>
      </c>
      <c r="B124" s="6" t="s">
        <v>53</v>
      </c>
      <c r="C124" s="37">
        <v>40733</v>
      </c>
      <c r="D124" s="38" t="s">
        <v>2455</v>
      </c>
      <c r="E124" s="38" t="s">
        <v>89</v>
      </c>
      <c r="F124" s="38" t="s">
        <v>2588</v>
      </c>
      <c r="G124" s="38">
        <v>4132</v>
      </c>
    </row>
    <row r="125" spans="1:7" ht="12.75" x14ac:dyDescent="0.2">
      <c r="A125" s="36" t="s">
        <v>2488</v>
      </c>
      <c r="B125" s="6" t="s">
        <v>53</v>
      </c>
      <c r="C125" s="37">
        <v>41599</v>
      </c>
      <c r="D125" s="38" t="s">
        <v>2455</v>
      </c>
      <c r="E125" s="38" t="s">
        <v>150</v>
      </c>
      <c r="F125" s="38" t="s">
        <v>2588</v>
      </c>
      <c r="G125" s="38">
        <v>4159</v>
      </c>
    </row>
    <row r="126" spans="1:7" ht="12.75" x14ac:dyDescent="0.2">
      <c r="A126" s="36" t="s">
        <v>2484</v>
      </c>
      <c r="B126" s="6" t="s">
        <v>53</v>
      </c>
      <c r="C126" s="37">
        <v>40773</v>
      </c>
      <c r="D126" s="38" t="s">
        <v>2454</v>
      </c>
      <c r="E126" s="38" t="s">
        <v>409</v>
      </c>
      <c r="F126" s="38"/>
      <c r="G126" s="38">
        <v>4161</v>
      </c>
    </row>
    <row r="127" spans="1:7" ht="12.75" x14ac:dyDescent="0.2">
      <c r="A127" s="36" t="s">
        <v>2567</v>
      </c>
      <c r="B127" s="6" t="s">
        <v>53</v>
      </c>
      <c r="C127" s="37">
        <v>41198</v>
      </c>
      <c r="D127" s="38" t="s">
        <v>2454</v>
      </c>
      <c r="E127" s="38" t="s">
        <v>367</v>
      </c>
      <c r="F127" s="38" t="s">
        <v>2588</v>
      </c>
      <c r="G127" s="38">
        <v>4170</v>
      </c>
    </row>
    <row r="128" spans="1:7" ht="12.75" x14ac:dyDescent="0.2">
      <c r="A128" s="36" t="s">
        <v>2487</v>
      </c>
      <c r="B128" s="6" t="s">
        <v>53</v>
      </c>
      <c r="C128" s="37">
        <v>41089</v>
      </c>
      <c r="D128" s="38" t="s">
        <v>2454</v>
      </c>
      <c r="E128" s="38" t="s">
        <v>409</v>
      </c>
      <c r="F128" s="38"/>
      <c r="G128" s="38">
        <v>9536</v>
      </c>
    </row>
    <row r="129" spans="1:7" ht="12.75" x14ac:dyDescent="0.2">
      <c r="A129" s="36" t="s">
        <v>2473</v>
      </c>
      <c r="B129" s="6" t="s">
        <v>53</v>
      </c>
      <c r="C129" s="37">
        <v>41668</v>
      </c>
      <c r="D129" s="38" t="s">
        <v>2454</v>
      </c>
      <c r="E129" s="38" t="s">
        <v>270</v>
      </c>
      <c r="F129" s="38"/>
      <c r="G129" s="38">
        <v>12804</v>
      </c>
    </row>
    <row r="130" spans="1:7" ht="12.75" x14ac:dyDescent="0.2">
      <c r="A130" s="36" t="s">
        <v>2545</v>
      </c>
      <c r="B130" s="6" t="s">
        <v>53</v>
      </c>
      <c r="C130" s="37">
        <v>41765</v>
      </c>
      <c r="D130" s="38" t="s">
        <v>2455</v>
      </c>
      <c r="E130" s="38" t="s">
        <v>428</v>
      </c>
      <c r="F130" s="38"/>
      <c r="G130" s="38">
        <v>13676</v>
      </c>
    </row>
    <row r="131" spans="1:7" ht="12.75" x14ac:dyDescent="0.2">
      <c r="A131" s="36" t="s">
        <v>2575</v>
      </c>
      <c r="B131" s="6" t="s">
        <v>53</v>
      </c>
      <c r="C131" s="37">
        <v>40630</v>
      </c>
      <c r="D131" s="38" t="s">
        <v>2455</v>
      </c>
      <c r="E131" s="38" t="s">
        <v>254</v>
      </c>
      <c r="F131" s="38"/>
      <c r="G131" s="38">
        <v>18910</v>
      </c>
    </row>
    <row r="132" spans="1:7" ht="12.75" x14ac:dyDescent="0.2">
      <c r="A132" s="36" t="s">
        <v>2505</v>
      </c>
      <c r="B132" s="6" t="s">
        <v>53</v>
      </c>
      <c r="C132" s="37">
        <v>41687</v>
      </c>
      <c r="D132" s="38" t="s">
        <v>2454</v>
      </c>
      <c r="E132" s="38" t="s">
        <v>270</v>
      </c>
      <c r="F132" s="38"/>
      <c r="G132" s="38">
        <v>23061</v>
      </c>
    </row>
    <row r="133" spans="1:7" ht="12.75" x14ac:dyDescent="0.2">
      <c r="A133" s="6"/>
      <c r="B133" s="6"/>
    </row>
    <row r="134" spans="1:7" ht="12.75" x14ac:dyDescent="0.2">
      <c r="A134" s="6"/>
      <c r="B134" s="6"/>
    </row>
    <row r="135" spans="1:7" ht="12.75" x14ac:dyDescent="0.2">
      <c r="A135" s="6"/>
      <c r="B135" s="6"/>
    </row>
    <row r="136" spans="1:7" ht="12.75" x14ac:dyDescent="0.2">
      <c r="A136" s="6"/>
      <c r="B136" s="6"/>
    </row>
    <row r="137" spans="1:7" ht="12.75" x14ac:dyDescent="0.2">
      <c r="A137" s="6"/>
      <c r="B137" s="6"/>
    </row>
    <row r="138" spans="1:7" ht="12.75" x14ac:dyDescent="0.2">
      <c r="A138" s="6"/>
      <c r="B138" s="6"/>
    </row>
    <row r="139" spans="1:7" ht="12.75" x14ac:dyDescent="0.2">
      <c r="A139" s="6"/>
      <c r="B139" s="6"/>
    </row>
    <row r="140" spans="1:7" ht="12.75" x14ac:dyDescent="0.2">
      <c r="A140" s="6"/>
      <c r="B140" s="6"/>
    </row>
    <row r="141" spans="1:7" ht="12.75" x14ac:dyDescent="0.2">
      <c r="A141" s="6"/>
      <c r="B141" s="6"/>
    </row>
    <row r="142" spans="1:7" ht="12.75" x14ac:dyDescent="0.2">
      <c r="A142" s="6"/>
      <c r="B142" s="6"/>
    </row>
    <row r="143" spans="1:7" ht="12.75" x14ac:dyDescent="0.2">
      <c r="A143" s="6"/>
      <c r="B143" s="6"/>
    </row>
    <row r="144" spans="1:7" ht="12.75" x14ac:dyDescent="0.2">
      <c r="A144" s="6"/>
      <c r="B144" s="6"/>
    </row>
    <row r="145" spans="1:2" ht="12.75" x14ac:dyDescent="0.2">
      <c r="A145" s="6"/>
      <c r="B145" s="6"/>
    </row>
    <row r="146" spans="1:2" ht="12.75" x14ac:dyDescent="0.2">
      <c r="A146" s="6"/>
      <c r="B146" s="6"/>
    </row>
    <row r="147" spans="1:2" ht="12.75" x14ac:dyDescent="0.2">
      <c r="A147" s="6"/>
      <c r="B147" s="6"/>
    </row>
    <row r="148" spans="1:2" ht="12.75" x14ac:dyDescent="0.2">
      <c r="A148" s="6"/>
      <c r="B148" s="6"/>
    </row>
    <row r="149" spans="1:2" ht="12.75" x14ac:dyDescent="0.2">
      <c r="A149" s="6"/>
      <c r="B149" s="6"/>
    </row>
    <row r="150" spans="1:2" ht="12.75" x14ac:dyDescent="0.2">
      <c r="A150" s="6"/>
      <c r="B150" s="6"/>
    </row>
    <row r="151" spans="1:2" ht="12.75" x14ac:dyDescent="0.2">
      <c r="A151" s="6"/>
      <c r="B151" s="6"/>
    </row>
    <row r="152" spans="1:2" ht="12.75" x14ac:dyDescent="0.2">
      <c r="A152" s="6"/>
      <c r="B152" s="6"/>
    </row>
    <row r="153" spans="1:2" ht="12.75" x14ac:dyDescent="0.2">
      <c r="A153" s="6"/>
      <c r="B153" s="6"/>
    </row>
    <row r="154" spans="1:2" ht="12.75" x14ac:dyDescent="0.2">
      <c r="A154" s="6"/>
      <c r="B154" s="6"/>
    </row>
    <row r="155" spans="1:2" ht="12.75" x14ac:dyDescent="0.2">
      <c r="A155" s="6"/>
      <c r="B155" s="6"/>
    </row>
    <row r="156" spans="1:2" ht="12.75" x14ac:dyDescent="0.2">
      <c r="A156" s="6"/>
      <c r="B156" s="6"/>
    </row>
    <row r="157" spans="1:2" ht="12.75" x14ac:dyDescent="0.2">
      <c r="A157" s="6"/>
      <c r="B157" s="6"/>
    </row>
    <row r="158" spans="1:2" ht="12.75" x14ac:dyDescent="0.2">
      <c r="A158" s="6"/>
      <c r="B158" s="6"/>
    </row>
    <row r="159" spans="1:2" ht="12.75" x14ac:dyDescent="0.2">
      <c r="A159" s="6"/>
      <c r="B159" s="6"/>
    </row>
    <row r="160" spans="1:2" ht="12.75" x14ac:dyDescent="0.2">
      <c r="A160" s="6"/>
      <c r="B160" s="6"/>
    </row>
    <row r="161" spans="1:2" ht="12.75" x14ac:dyDescent="0.2">
      <c r="A161" s="6"/>
      <c r="B161" s="6"/>
    </row>
    <row r="162" spans="1:2" ht="12.75" x14ac:dyDescent="0.2">
      <c r="A162" s="6"/>
      <c r="B162" s="6"/>
    </row>
    <row r="163" spans="1:2" ht="12.75" x14ac:dyDescent="0.2">
      <c r="A163" s="6"/>
      <c r="B163" s="6"/>
    </row>
    <row r="164" spans="1:2" ht="12.75" x14ac:dyDescent="0.2">
      <c r="A164" s="6"/>
      <c r="B164" s="6"/>
    </row>
    <row r="165" spans="1:2" ht="12.75" x14ac:dyDescent="0.2">
      <c r="A165" s="6"/>
      <c r="B165" s="6"/>
    </row>
    <row r="166" spans="1:2" ht="12.75" x14ac:dyDescent="0.2">
      <c r="A166" s="6"/>
      <c r="B166" s="6"/>
    </row>
    <row r="167" spans="1:2" ht="12.75" x14ac:dyDescent="0.2">
      <c r="A167" s="6"/>
      <c r="B167" s="6"/>
    </row>
    <row r="168" spans="1:2" ht="12.75" x14ac:dyDescent="0.2">
      <c r="A168" s="6"/>
      <c r="B168" s="6"/>
    </row>
    <row r="169" spans="1:2" ht="12.75" x14ac:dyDescent="0.2">
      <c r="A169" s="6"/>
      <c r="B169" s="6"/>
    </row>
    <row r="170" spans="1:2" ht="12.75" x14ac:dyDescent="0.2">
      <c r="A170" s="6"/>
      <c r="B170" s="6"/>
    </row>
    <row r="171" spans="1:2" ht="12.75" x14ac:dyDescent="0.2">
      <c r="A171" s="6"/>
      <c r="B171" s="6"/>
    </row>
    <row r="172" spans="1:2" ht="12.75" x14ac:dyDescent="0.2">
      <c r="A172" s="6"/>
      <c r="B172" s="6"/>
    </row>
    <row r="173" spans="1:2" ht="12.75" x14ac:dyDescent="0.2">
      <c r="A173" s="6"/>
      <c r="B173" s="6"/>
    </row>
    <row r="174" spans="1:2" ht="12.75" x14ac:dyDescent="0.2">
      <c r="A174" s="6"/>
      <c r="B174" s="6"/>
    </row>
    <row r="175" spans="1:2" ht="12.75" x14ac:dyDescent="0.2">
      <c r="A175" s="6"/>
      <c r="B175" s="6"/>
    </row>
    <row r="176" spans="1:2" ht="12.75" x14ac:dyDescent="0.2">
      <c r="A176" s="6"/>
      <c r="B176" s="6"/>
    </row>
    <row r="177" spans="1:2" ht="12.75" x14ac:dyDescent="0.2">
      <c r="A177" s="6"/>
      <c r="B177" s="6"/>
    </row>
    <row r="178" spans="1:2" ht="12.75" x14ac:dyDescent="0.2">
      <c r="A178" s="6"/>
      <c r="B178" s="6"/>
    </row>
    <row r="179" spans="1:2" ht="12.75" x14ac:dyDescent="0.2">
      <c r="A179" s="6"/>
      <c r="B179" s="6"/>
    </row>
    <row r="180" spans="1:2" ht="12.75" x14ac:dyDescent="0.2">
      <c r="A180" s="6"/>
      <c r="B180" s="6"/>
    </row>
    <row r="181" spans="1:2" ht="12.75" x14ac:dyDescent="0.2">
      <c r="A181" s="6"/>
      <c r="B181" s="6"/>
    </row>
    <row r="182" spans="1:2" ht="12.75" x14ac:dyDescent="0.2">
      <c r="A182" s="6"/>
      <c r="B182" s="6"/>
    </row>
    <row r="183" spans="1:2" ht="12.75" x14ac:dyDescent="0.2">
      <c r="A183" s="6"/>
      <c r="B183" s="6"/>
    </row>
    <row r="184" spans="1:2" ht="12.75" x14ac:dyDescent="0.2">
      <c r="A184" s="6"/>
      <c r="B184" s="6"/>
    </row>
    <row r="185" spans="1:2" ht="12.75" x14ac:dyDescent="0.2">
      <c r="A185" s="6"/>
      <c r="B185" s="6"/>
    </row>
    <row r="186" spans="1:2" ht="12.75" x14ac:dyDescent="0.2">
      <c r="A186" s="6"/>
      <c r="B186" s="6"/>
    </row>
    <row r="187" spans="1:2" ht="12.75" x14ac:dyDescent="0.2">
      <c r="A187" s="6"/>
      <c r="B187" s="6"/>
    </row>
    <row r="188" spans="1:2" ht="12.75" x14ac:dyDescent="0.2">
      <c r="A188" s="6"/>
      <c r="B188" s="6"/>
    </row>
    <row r="189" spans="1:2" ht="12.75" x14ac:dyDescent="0.2">
      <c r="A189" s="6"/>
      <c r="B189" s="6"/>
    </row>
    <row r="190" spans="1:2" ht="12.75" x14ac:dyDescent="0.2">
      <c r="A190" s="6"/>
      <c r="B190" s="6"/>
    </row>
    <row r="191" spans="1:2" ht="12.75" x14ac:dyDescent="0.2">
      <c r="A191" s="6"/>
      <c r="B191" s="6"/>
    </row>
    <row r="192" spans="1:2" ht="12.75" x14ac:dyDescent="0.2">
      <c r="A192" s="6"/>
      <c r="B192" s="6"/>
    </row>
    <row r="193" spans="1:2" ht="12.75" x14ac:dyDescent="0.2">
      <c r="A193" s="6"/>
      <c r="B193" s="6"/>
    </row>
    <row r="194" spans="1:2" ht="12.75" x14ac:dyDescent="0.2">
      <c r="A194" s="6"/>
      <c r="B194" s="6"/>
    </row>
    <row r="195" spans="1:2" ht="12.75" x14ac:dyDescent="0.2">
      <c r="A195" s="6"/>
      <c r="B195" s="6"/>
    </row>
    <row r="196" spans="1:2" ht="12.75" x14ac:dyDescent="0.2">
      <c r="A196" s="6"/>
      <c r="B196" s="6"/>
    </row>
    <row r="197" spans="1:2" ht="12.75" x14ac:dyDescent="0.2">
      <c r="A197" s="6"/>
      <c r="B197" s="6"/>
    </row>
    <row r="198" spans="1:2" ht="12.75" x14ac:dyDescent="0.2">
      <c r="A198" s="6"/>
      <c r="B198" s="6"/>
    </row>
    <row r="199" spans="1:2" ht="12.75" x14ac:dyDescent="0.2">
      <c r="A199" s="6"/>
      <c r="B199" s="6"/>
    </row>
    <row r="200" spans="1:2" ht="12.75" x14ac:dyDescent="0.2">
      <c r="A200" s="6"/>
      <c r="B200" s="6"/>
    </row>
    <row r="201" spans="1:2" ht="12.75" x14ac:dyDescent="0.2">
      <c r="A201" s="6"/>
      <c r="B201" s="6"/>
    </row>
    <row r="202" spans="1:2" ht="12.75" x14ac:dyDescent="0.2">
      <c r="A202" s="6"/>
      <c r="B202" s="6"/>
    </row>
    <row r="203" spans="1:2" ht="12.75" x14ac:dyDescent="0.2">
      <c r="A203" s="6"/>
      <c r="B203" s="6"/>
    </row>
    <row r="204" spans="1:2" ht="12.75" x14ac:dyDescent="0.2">
      <c r="A204" s="6"/>
      <c r="B204" s="6"/>
    </row>
    <row r="205" spans="1:2" ht="12.75" x14ac:dyDescent="0.2">
      <c r="A205" s="6"/>
      <c r="B205" s="6"/>
    </row>
    <row r="206" spans="1:2" ht="12.75" x14ac:dyDescent="0.2">
      <c r="A206" s="6"/>
      <c r="B206" s="6"/>
    </row>
    <row r="207" spans="1:2" ht="12.75" x14ac:dyDescent="0.2">
      <c r="A207" s="6"/>
      <c r="B207" s="6"/>
    </row>
    <row r="208" spans="1:2" ht="12.75" x14ac:dyDescent="0.2">
      <c r="A208" s="6"/>
      <c r="B208" s="6"/>
    </row>
    <row r="209" spans="1:2" ht="12.75" x14ac:dyDescent="0.2">
      <c r="A209" s="6"/>
      <c r="B209" s="6"/>
    </row>
    <row r="210" spans="1:2" ht="12.75" x14ac:dyDescent="0.2">
      <c r="A210" s="6"/>
      <c r="B210" s="6"/>
    </row>
    <row r="211" spans="1:2" ht="12.75" x14ac:dyDescent="0.2">
      <c r="A211" s="6"/>
      <c r="B211" s="6"/>
    </row>
    <row r="212" spans="1:2" ht="12.75" x14ac:dyDescent="0.2">
      <c r="A212" s="6"/>
      <c r="B212" s="6"/>
    </row>
    <row r="213" spans="1:2" ht="12.75" x14ac:dyDescent="0.2">
      <c r="A213" s="6"/>
      <c r="B213" s="6"/>
    </row>
    <row r="214" spans="1:2" ht="12.75" x14ac:dyDescent="0.2">
      <c r="A214" s="6"/>
      <c r="B214" s="6"/>
    </row>
    <row r="215" spans="1:2" ht="12.75" x14ac:dyDescent="0.2">
      <c r="A215" s="6"/>
      <c r="B215" s="6"/>
    </row>
    <row r="216" spans="1:2" ht="12.75" x14ac:dyDescent="0.2">
      <c r="A216" s="6"/>
      <c r="B216" s="6"/>
    </row>
    <row r="217" spans="1:2" ht="12.75" x14ac:dyDescent="0.2">
      <c r="A217" s="6"/>
      <c r="B217" s="6"/>
    </row>
    <row r="218" spans="1:2" ht="12.75" x14ac:dyDescent="0.2">
      <c r="A218" s="6"/>
      <c r="B218" s="6"/>
    </row>
    <row r="219" spans="1:2" ht="12.75" x14ac:dyDescent="0.2">
      <c r="A219" s="6"/>
      <c r="B219" s="6"/>
    </row>
    <row r="220" spans="1:2" ht="12.75" x14ac:dyDescent="0.2">
      <c r="A220" s="6"/>
      <c r="B220" s="6"/>
    </row>
    <row r="221" spans="1:2" ht="12.75" x14ac:dyDescent="0.2">
      <c r="A221" s="6"/>
      <c r="B221" s="6"/>
    </row>
    <row r="222" spans="1:2" ht="12.75" x14ac:dyDescent="0.2">
      <c r="A222" s="6"/>
      <c r="B222" s="6"/>
    </row>
    <row r="223" spans="1:2" ht="12.75" x14ac:dyDescent="0.2">
      <c r="A223" s="6"/>
      <c r="B223" s="6"/>
    </row>
    <row r="224" spans="1:2" ht="12.75" x14ac:dyDescent="0.2">
      <c r="A224" s="6"/>
      <c r="B224" s="6"/>
    </row>
    <row r="225" spans="1:2" ht="12.75" x14ac:dyDescent="0.2">
      <c r="A225" s="6"/>
      <c r="B225" s="6"/>
    </row>
    <row r="226" spans="1:2" ht="12.75" x14ac:dyDescent="0.2">
      <c r="A226" s="6"/>
      <c r="B226" s="6"/>
    </row>
    <row r="227" spans="1:2" ht="12.75" x14ac:dyDescent="0.2">
      <c r="A227" s="6"/>
      <c r="B227" s="6"/>
    </row>
    <row r="228" spans="1:2" ht="12.75" x14ac:dyDescent="0.2">
      <c r="A228" s="6"/>
      <c r="B228" s="6"/>
    </row>
    <row r="229" spans="1:2" ht="12.75" x14ac:dyDescent="0.2">
      <c r="A229" s="6"/>
      <c r="B229" s="6"/>
    </row>
    <row r="230" spans="1:2" ht="12.75" x14ac:dyDescent="0.2">
      <c r="A230" s="6"/>
      <c r="B230" s="6"/>
    </row>
    <row r="231" spans="1:2" ht="12.75" x14ac:dyDescent="0.2">
      <c r="A231" s="6"/>
      <c r="B231" s="6"/>
    </row>
    <row r="232" spans="1:2" ht="12.75" x14ac:dyDescent="0.2">
      <c r="A232" s="6"/>
      <c r="B232" s="6"/>
    </row>
    <row r="233" spans="1:2" ht="12.75" x14ac:dyDescent="0.2">
      <c r="A233" s="6"/>
      <c r="B233" s="6"/>
    </row>
    <row r="234" spans="1:2" ht="12.75" x14ac:dyDescent="0.2">
      <c r="A234" s="6"/>
      <c r="B234" s="6"/>
    </row>
    <row r="235" spans="1:2" ht="12.75" x14ac:dyDescent="0.2">
      <c r="A235" s="6"/>
      <c r="B235" s="6"/>
    </row>
    <row r="236" spans="1:2" ht="12.75" x14ac:dyDescent="0.2">
      <c r="A236" s="6"/>
      <c r="B236" s="6"/>
    </row>
    <row r="237" spans="1:2" ht="12.75" x14ac:dyDescent="0.2">
      <c r="A237" s="6"/>
      <c r="B237" s="6"/>
    </row>
    <row r="238" spans="1:2" ht="12.75" x14ac:dyDescent="0.2">
      <c r="A238" s="6"/>
      <c r="B238" s="6"/>
    </row>
    <row r="239" spans="1:2" ht="12.75" x14ac:dyDescent="0.2">
      <c r="A239" s="6"/>
      <c r="B239" s="6"/>
    </row>
    <row r="240" spans="1:2" ht="12.75" x14ac:dyDescent="0.2">
      <c r="A240" s="6"/>
      <c r="B240" s="6"/>
    </row>
    <row r="241" spans="1:2" ht="12.75" x14ac:dyDescent="0.2">
      <c r="A241" s="6"/>
      <c r="B241" s="6"/>
    </row>
    <row r="242" spans="1:2" ht="12.75" x14ac:dyDescent="0.2">
      <c r="A242" s="6"/>
      <c r="B242" s="6"/>
    </row>
    <row r="243" spans="1:2" ht="12.75" x14ac:dyDescent="0.2">
      <c r="A243" s="6"/>
      <c r="B243" s="6"/>
    </row>
    <row r="244" spans="1:2" ht="12.75" x14ac:dyDescent="0.2">
      <c r="A244" s="6"/>
      <c r="B244" s="6"/>
    </row>
    <row r="245" spans="1:2" ht="12.75" x14ac:dyDescent="0.2">
      <c r="A245" s="6"/>
      <c r="B245" s="6"/>
    </row>
    <row r="246" spans="1:2" ht="12.75" x14ac:dyDescent="0.2">
      <c r="A246" s="6"/>
      <c r="B246" s="6"/>
    </row>
    <row r="247" spans="1:2" ht="12.75" x14ac:dyDescent="0.2">
      <c r="A247" s="6"/>
      <c r="B247" s="6"/>
    </row>
    <row r="248" spans="1:2" ht="12.75" x14ac:dyDescent="0.2">
      <c r="A248" s="6"/>
      <c r="B248" s="6"/>
    </row>
    <row r="249" spans="1:2" ht="12.75" x14ac:dyDescent="0.2">
      <c r="A249" s="6"/>
      <c r="B249" s="6"/>
    </row>
    <row r="250" spans="1:2" ht="12.75" x14ac:dyDescent="0.2">
      <c r="A250" s="6"/>
      <c r="B250" s="6"/>
    </row>
    <row r="251" spans="1:2" ht="12.75" x14ac:dyDescent="0.2">
      <c r="A251" s="6"/>
      <c r="B251" s="6"/>
    </row>
    <row r="252" spans="1:2" ht="12.75" x14ac:dyDescent="0.2">
      <c r="A252" s="6"/>
      <c r="B252" s="6"/>
    </row>
    <row r="253" spans="1:2" ht="12.75" x14ac:dyDescent="0.2">
      <c r="A253" s="6"/>
      <c r="B253" s="6"/>
    </row>
    <row r="254" spans="1:2" ht="12.75" x14ac:dyDescent="0.2">
      <c r="A254" s="6"/>
      <c r="B254" s="6"/>
    </row>
    <row r="255" spans="1:2" ht="12.75" x14ac:dyDescent="0.2">
      <c r="A255" s="6"/>
      <c r="B255" s="6"/>
    </row>
    <row r="256" spans="1:2" ht="12.75" x14ac:dyDescent="0.2">
      <c r="A256" s="6"/>
      <c r="B256" s="6"/>
    </row>
    <row r="257" spans="1:2" ht="12.75" x14ac:dyDescent="0.2">
      <c r="A257" s="6"/>
      <c r="B257" s="6"/>
    </row>
    <row r="258" spans="1:2" ht="12.75" x14ac:dyDescent="0.2">
      <c r="A258" s="6"/>
      <c r="B258" s="6"/>
    </row>
    <row r="259" spans="1:2" ht="12.75" x14ac:dyDescent="0.2">
      <c r="A259" s="6"/>
      <c r="B259" s="6"/>
    </row>
    <row r="260" spans="1:2" ht="12.75" x14ac:dyDescent="0.2">
      <c r="A260" s="6"/>
      <c r="B260" s="6"/>
    </row>
    <row r="261" spans="1:2" ht="12.75" x14ac:dyDescent="0.2">
      <c r="A261" s="6"/>
      <c r="B261" s="6"/>
    </row>
    <row r="262" spans="1:2" ht="12.75" x14ac:dyDescent="0.2">
      <c r="A262" s="6"/>
      <c r="B262" s="6"/>
    </row>
    <row r="263" spans="1:2" ht="12.75" x14ac:dyDescent="0.2">
      <c r="A263" s="6"/>
      <c r="B263" s="6"/>
    </row>
    <row r="264" spans="1:2" ht="12.75" x14ac:dyDescent="0.2">
      <c r="A264" s="6"/>
      <c r="B264" s="6"/>
    </row>
    <row r="265" spans="1:2" ht="12.75" x14ac:dyDescent="0.2">
      <c r="A265" s="6"/>
      <c r="B265" s="6"/>
    </row>
    <row r="266" spans="1:2" ht="12.75" x14ac:dyDescent="0.2">
      <c r="A266" s="6"/>
      <c r="B266" s="6"/>
    </row>
    <row r="267" spans="1:2" ht="12.75" x14ac:dyDescent="0.2">
      <c r="A267" s="6"/>
      <c r="B267" s="6"/>
    </row>
    <row r="268" spans="1:2" ht="12.75" x14ac:dyDescent="0.2">
      <c r="A268" s="6"/>
      <c r="B268" s="6"/>
    </row>
    <row r="269" spans="1:2" ht="12.75" x14ac:dyDescent="0.2">
      <c r="A269" s="6"/>
      <c r="B269" s="6"/>
    </row>
    <row r="270" spans="1:2" ht="12.75" x14ac:dyDescent="0.2">
      <c r="A270" s="6"/>
      <c r="B270" s="6"/>
    </row>
    <row r="271" spans="1:2" ht="12.75" x14ac:dyDescent="0.2">
      <c r="A271" s="6"/>
      <c r="B271" s="6"/>
    </row>
    <row r="272" spans="1:2" ht="12.75" x14ac:dyDescent="0.2">
      <c r="A272" s="6"/>
      <c r="B272" s="6"/>
    </row>
    <row r="273" spans="1:2" ht="12.75" x14ac:dyDescent="0.2">
      <c r="A273" s="6"/>
      <c r="B273" s="6"/>
    </row>
    <row r="274" spans="1:2" ht="12.75" x14ac:dyDescent="0.2">
      <c r="A274" s="6"/>
      <c r="B274" s="6"/>
    </row>
    <row r="275" spans="1:2" ht="12.75" x14ac:dyDescent="0.2">
      <c r="A275" s="6"/>
      <c r="B275" s="6"/>
    </row>
    <row r="276" spans="1:2" ht="12.75" x14ac:dyDescent="0.2">
      <c r="A276" s="6"/>
      <c r="B276" s="6"/>
    </row>
    <row r="277" spans="1:2" ht="12.75" x14ac:dyDescent="0.2">
      <c r="A277" s="6"/>
      <c r="B277" s="6"/>
    </row>
    <row r="278" spans="1:2" ht="12.75" x14ac:dyDescent="0.2">
      <c r="A278" s="6"/>
      <c r="B278" s="6"/>
    </row>
    <row r="279" spans="1:2" ht="12.75" x14ac:dyDescent="0.2">
      <c r="A279" s="6"/>
      <c r="B279" s="6"/>
    </row>
    <row r="280" spans="1:2" ht="12.75" x14ac:dyDescent="0.2">
      <c r="A280" s="6"/>
      <c r="B280" s="6"/>
    </row>
    <row r="281" spans="1:2" ht="12.75" x14ac:dyDescent="0.2">
      <c r="A281" s="6"/>
      <c r="B281" s="6"/>
    </row>
    <row r="282" spans="1:2" ht="12.75" x14ac:dyDescent="0.2">
      <c r="A282" s="6"/>
      <c r="B282" s="6"/>
    </row>
    <row r="283" spans="1:2" ht="12.75" x14ac:dyDescent="0.2">
      <c r="A283" s="6"/>
      <c r="B283" s="6"/>
    </row>
    <row r="284" spans="1:2" ht="12.75" x14ac:dyDescent="0.2">
      <c r="A284" s="6"/>
      <c r="B284" s="6"/>
    </row>
    <row r="285" spans="1:2" ht="12.75" x14ac:dyDescent="0.2">
      <c r="A285" s="6"/>
      <c r="B285" s="6"/>
    </row>
    <row r="286" spans="1:2" ht="12.75" x14ac:dyDescent="0.2">
      <c r="A286" s="6"/>
      <c r="B286" s="6"/>
    </row>
    <row r="287" spans="1:2" ht="12.75" x14ac:dyDescent="0.2">
      <c r="A287" s="6"/>
      <c r="B287" s="6"/>
    </row>
    <row r="288" spans="1:2" ht="12.75" x14ac:dyDescent="0.2">
      <c r="A288" s="6"/>
      <c r="B288" s="6"/>
    </row>
    <row r="289" spans="1:2" ht="12.75" x14ac:dyDescent="0.2">
      <c r="A289" s="6"/>
      <c r="B289" s="6"/>
    </row>
    <row r="290" spans="1:2" ht="12.75" x14ac:dyDescent="0.2">
      <c r="A290" s="6"/>
      <c r="B290" s="6"/>
    </row>
    <row r="291" spans="1:2" ht="12.75" x14ac:dyDescent="0.2">
      <c r="A291" s="6"/>
      <c r="B291" s="6"/>
    </row>
    <row r="292" spans="1:2" ht="12.75" x14ac:dyDescent="0.2">
      <c r="A292" s="6"/>
      <c r="B292" s="6"/>
    </row>
    <row r="293" spans="1:2" ht="12.75" x14ac:dyDescent="0.2">
      <c r="A293" s="6"/>
      <c r="B293" s="6"/>
    </row>
    <row r="294" spans="1:2" ht="12.75" x14ac:dyDescent="0.2">
      <c r="A294" s="6"/>
      <c r="B294" s="6"/>
    </row>
    <row r="295" spans="1:2" ht="12.75" x14ac:dyDescent="0.2">
      <c r="A295" s="6"/>
      <c r="B295" s="6"/>
    </row>
    <row r="296" spans="1:2" ht="12.75" x14ac:dyDescent="0.2">
      <c r="A296" s="6"/>
      <c r="B296" s="6"/>
    </row>
    <row r="297" spans="1:2" ht="12.75" x14ac:dyDescent="0.2">
      <c r="A297" s="6"/>
      <c r="B297" s="6"/>
    </row>
    <row r="298" spans="1:2" ht="12.75" x14ac:dyDescent="0.2">
      <c r="A298" s="6"/>
      <c r="B298" s="6"/>
    </row>
    <row r="299" spans="1:2" ht="12.75" x14ac:dyDescent="0.2"/>
    <row r="300" spans="1:2" ht="12.75" x14ac:dyDescent="0.2"/>
    <row r="301" spans="1:2" ht="12.75" x14ac:dyDescent="0.2"/>
    <row r="302" spans="1:2" ht="12.75" x14ac:dyDescent="0.2"/>
    <row r="303" spans="1:2" ht="12.75" x14ac:dyDescent="0.2"/>
    <row r="304" spans="1:2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</sheetData>
  <sortState xmlns:xlrd2="http://schemas.microsoft.com/office/spreadsheetml/2017/richdata2" ref="A2:G998">
    <sortCondition ref="G2:G998"/>
  </sortState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W988"/>
  <sheetViews>
    <sheetView topLeftCell="A2" workbookViewId="0">
      <selection activeCell="G120" sqref="G120"/>
    </sheetView>
  </sheetViews>
  <sheetFormatPr defaultColWidth="12.5703125" defaultRowHeight="15.75" customHeight="1" x14ac:dyDescent="0.2"/>
  <cols>
    <col min="1" max="1" width="47.28515625" customWidth="1"/>
    <col min="2" max="2" width="8.140625" customWidth="1"/>
    <col min="3" max="3" width="14.140625" customWidth="1"/>
    <col min="4" max="4" width="8.140625" customWidth="1"/>
    <col min="5" max="5" width="18.140625" customWidth="1"/>
    <col min="6" max="6" width="13.28515625" customWidth="1"/>
    <col min="7" max="7" width="17.28515625" customWidth="1"/>
  </cols>
  <sheetData>
    <row r="1" spans="1:8" ht="12.75" x14ac:dyDescent="0.2">
      <c r="A1" s="64" t="s">
        <v>2557</v>
      </c>
      <c r="B1" s="2" t="s">
        <v>5</v>
      </c>
      <c r="C1" s="2" t="s">
        <v>7</v>
      </c>
      <c r="D1" s="2" t="s">
        <v>11</v>
      </c>
      <c r="E1" s="2" t="s">
        <v>12</v>
      </c>
      <c r="F1" s="2" t="s">
        <v>13</v>
      </c>
      <c r="G1" s="54" t="s">
        <v>16</v>
      </c>
      <c r="H1" s="41"/>
    </row>
    <row r="2" spans="1:8" ht="12.75" x14ac:dyDescent="0.2">
      <c r="A2" s="36" t="s">
        <v>2703</v>
      </c>
      <c r="B2" s="6" t="s">
        <v>53</v>
      </c>
      <c r="C2" s="37">
        <v>29842</v>
      </c>
      <c r="D2" s="38" t="s">
        <v>2454</v>
      </c>
      <c r="E2" s="6" t="s">
        <v>234</v>
      </c>
      <c r="F2" s="38"/>
      <c r="G2" s="6">
        <v>1</v>
      </c>
      <c r="H2" s="6"/>
    </row>
    <row r="3" spans="1:8" ht="12.75" x14ac:dyDescent="0.2">
      <c r="A3" s="36" t="s">
        <v>2590</v>
      </c>
      <c r="B3" s="6" t="s">
        <v>53</v>
      </c>
      <c r="C3" s="37">
        <v>40733</v>
      </c>
      <c r="D3" s="38" t="s">
        <v>2455</v>
      </c>
      <c r="E3" s="6" t="s">
        <v>205</v>
      </c>
      <c r="F3" s="38"/>
      <c r="G3" s="6">
        <v>4</v>
      </c>
      <c r="H3" s="6"/>
    </row>
    <row r="4" spans="1:8" ht="12.75" x14ac:dyDescent="0.2">
      <c r="A4" s="36" t="s">
        <v>2622</v>
      </c>
      <c r="B4" s="6" t="s">
        <v>526</v>
      </c>
      <c r="C4" s="37">
        <v>40771</v>
      </c>
      <c r="D4" s="38" t="s">
        <v>2455</v>
      </c>
      <c r="E4" s="63" t="s">
        <v>529</v>
      </c>
      <c r="F4" s="38" t="s">
        <v>2588</v>
      </c>
      <c r="G4" s="6">
        <v>46</v>
      </c>
      <c r="H4" s="6"/>
    </row>
    <row r="5" spans="1:8" ht="12.75" x14ac:dyDescent="0.2">
      <c r="A5" s="36" t="s">
        <v>2621</v>
      </c>
      <c r="B5" s="6" t="s">
        <v>526</v>
      </c>
      <c r="C5" s="37">
        <v>39927</v>
      </c>
      <c r="D5" s="38" t="s">
        <v>2455</v>
      </c>
      <c r="E5" s="63" t="s">
        <v>529</v>
      </c>
      <c r="F5" s="38" t="s">
        <v>2588</v>
      </c>
      <c r="G5" s="6">
        <v>347</v>
      </c>
      <c r="H5" s="6"/>
    </row>
    <row r="6" spans="1:8" ht="12.75" x14ac:dyDescent="0.2">
      <c r="A6" s="36" t="s">
        <v>2672</v>
      </c>
      <c r="B6" s="6" t="s">
        <v>53</v>
      </c>
      <c r="C6" s="37">
        <v>41038</v>
      </c>
      <c r="D6" s="38" t="s">
        <v>2454</v>
      </c>
      <c r="E6" s="6" t="s">
        <v>270</v>
      </c>
      <c r="F6" s="38"/>
      <c r="G6" s="6">
        <v>384</v>
      </c>
      <c r="H6" s="6"/>
    </row>
    <row r="7" spans="1:8" ht="12.75" x14ac:dyDescent="0.2">
      <c r="A7" s="36" t="s">
        <v>2634</v>
      </c>
      <c r="B7" s="6" t="s">
        <v>526</v>
      </c>
      <c r="C7" s="37">
        <v>40770</v>
      </c>
      <c r="D7" s="38" t="s">
        <v>2454</v>
      </c>
      <c r="E7" s="38" t="s">
        <v>529</v>
      </c>
      <c r="F7" s="38" t="s">
        <v>2588</v>
      </c>
      <c r="G7" s="6">
        <v>409</v>
      </c>
      <c r="H7" s="6"/>
    </row>
    <row r="8" spans="1:8" ht="12.75" x14ac:dyDescent="0.2">
      <c r="A8" s="36" t="s">
        <v>2704</v>
      </c>
      <c r="B8" s="6" t="s">
        <v>526</v>
      </c>
      <c r="C8" s="37">
        <v>41033</v>
      </c>
      <c r="D8" s="38" t="s">
        <v>2454</v>
      </c>
      <c r="E8" s="38" t="s">
        <v>529</v>
      </c>
      <c r="F8" s="38" t="s">
        <v>2588</v>
      </c>
      <c r="G8" s="6">
        <v>433</v>
      </c>
      <c r="H8" s="6"/>
    </row>
    <row r="9" spans="1:8" ht="12.75" x14ac:dyDescent="0.2">
      <c r="A9" s="36" t="s">
        <v>2620</v>
      </c>
      <c r="B9" s="6" t="s">
        <v>526</v>
      </c>
      <c r="C9" s="37">
        <v>40141</v>
      </c>
      <c r="D9" s="38" t="s">
        <v>2455</v>
      </c>
      <c r="E9" s="6" t="s">
        <v>709</v>
      </c>
      <c r="F9" s="38" t="s">
        <v>2588</v>
      </c>
      <c r="G9" s="6">
        <v>460</v>
      </c>
      <c r="H9" s="6"/>
    </row>
    <row r="10" spans="1:8" ht="12.75" x14ac:dyDescent="0.2">
      <c r="A10" s="36" t="s">
        <v>2607</v>
      </c>
      <c r="B10" s="6" t="s">
        <v>526</v>
      </c>
      <c r="C10" s="37">
        <v>40651</v>
      </c>
      <c r="D10" s="38" t="s">
        <v>2455</v>
      </c>
      <c r="E10" s="38" t="s">
        <v>529</v>
      </c>
      <c r="F10" s="38"/>
      <c r="G10" s="6">
        <v>578</v>
      </c>
      <c r="H10" s="6"/>
    </row>
    <row r="11" spans="1:8" ht="12.75" x14ac:dyDescent="0.2">
      <c r="A11" s="36" t="s">
        <v>2705</v>
      </c>
      <c r="B11" s="6" t="s">
        <v>53</v>
      </c>
      <c r="C11" s="37">
        <v>40484</v>
      </c>
      <c r="D11" s="38" t="s">
        <v>2454</v>
      </c>
      <c r="E11" s="38" t="s">
        <v>409</v>
      </c>
      <c r="F11" s="38" t="s">
        <v>2588</v>
      </c>
      <c r="G11" s="6">
        <v>2339</v>
      </c>
      <c r="H11" s="6"/>
    </row>
    <row r="12" spans="1:8" ht="12.75" x14ac:dyDescent="0.2">
      <c r="A12" s="36" t="s">
        <v>2656</v>
      </c>
      <c r="B12" s="6" t="s">
        <v>53</v>
      </c>
      <c r="C12" s="37">
        <v>39860</v>
      </c>
      <c r="D12" s="38" t="s">
        <v>2454</v>
      </c>
      <c r="E12" s="6" t="s">
        <v>234</v>
      </c>
      <c r="F12" s="38"/>
      <c r="G12" s="6">
        <v>2984</v>
      </c>
      <c r="H12" s="6"/>
    </row>
    <row r="13" spans="1:8" ht="12.75" x14ac:dyDescent="0.2">
      <c r="A13" s="36" t="s">
        <v>2608</v>
      </c>
      <c r="B13" s="36" t="s">
        <v>53</v>
      </c>
      <c r="C13" s="56">
        <v>40588</v>
      </c>
      <c r="D13" s="36" t="s">
        <v>2455</v>
      </c>
      <c r="E13" s="36" t="s">
        <v>225</v>
      </c>
      <c r="F13" s="36"/>
      <c r="G13" s="6">
        <v>2991</v>
      </c>
      <c r="H13" s="6"/>
    </row>
    <row r="14" spans="1:8" ht="12.75" x14ac:dyDescent="0.2">
      <c r="A14" s="36" t="s">
        <v>2673</v>
      </c>
      <c r="B14" s="6" t="s">
        <v>53</v>
      </c>
      <c r="C14" s="37">
        <v>40065</v>
      </c>
      <c r="D14" s="38" t="s">
        <v>2454</v>
      </c>
      <c r="E14" s="6" t="s">
        <v>225</v>
      </c>
      <c r="F14" s="38"/>
      <c r="G14" s="6">
        <v>3061</v>
      </c>
      <c r="H14" s="6"/>
    </row>
    <row r="15" spans="1:8" ht="12.75" x14ac:dyDescent="0.2">
      <c r="A15" s="36" t="s">
        <v>2663</v>
      </c>
      <c r="B15" s="6" t="s">
        <v>53</v>
      </c>
      <c r="C15" s="37">
        <v>38961</v>
      </c>
      <c r="D15" s="38" t="s">
        <v>2454</v>
      </c>
      <c r="E15" s="38" t="s">
        <v>225</v>
      </c>
      <c r="F15" s="38"/>
      <c r="G15" s="6">
        <v>3070</v>
      </c>
      <c r="H15" s="6"/>
    </row>
    <row r="16" spans="1:8" ht="12.75" x14ac:dyDescent="0.2">
      <c r="A16" s="36" t="s">
        <v>2670</v>
      </c>
      <c r="B16" s="6" t="s">
        <v>53</v>
      </c>
      <c r="C16" s="37">
        <v>41190</v>
      </c>
      <c r="D16" s="38" t="s">
        <v>2454</v>
      </c>
      <c r="E16" s="65" t="s">
        <v>254</v>
      </c>
      <c r="F16" s="38"/>
      <c r="G16" s="6">
        <v>3090</v>
      </c>
      <c r="H16" s="6"/>
    </row>
    <row r="17" spans="1:8" ht="12.75" x14ac:dyDescent="0.2">
      <c r="A17" s="36" t="s">
        <v>2706</v>
      </c>
      <c r="B17" s="6" t="s">
        <v>53</v>
      </c>
      <c r="C17" s="37">
        <v>40316</v>
      </c>
      <c r="D17" s="38" t="s">
        <v>2454</v>
      </c>
      <c r="E17" s="63" t="s">
        <v>428</v>
      </c>
      <c r="F17" s="38" t="s">
        <v>2588</v>
      </c>
      <c r="G17" s="6">
        <v>3114</v>
      </c>
      <c r="H17" s="6"/>
    </row>
    <row r="18" spans="1:8" ht="12.75" x14ac:dyDescent="0.2">
      <c r="A18" s="36" t="s">
        <v>2700</v>
      </c>
      <c r="B18" s="38" t="s">
        <v>53</v>
      </c>
      <c r="C18" s="37">
        <v>40833</v>
      </c>
      <c r="D18" s="38" t="s">
        <v>2454</v>
      </c>
      <c r="E18" s="38" t="s">
        <v>254</v>
      </c>
      <c r="F18" s="38"/>
      <c r="G18" s="6">
        <v>3158</v>
      </c>
      <c r="H18" s="6"/>
    </row>
    <row r="19" spans="1:8" ht="12.75" x14ac:dyDescent="0.2">
      <c r="A19" s="36" t="s">
        <v>2651</v>
      </c>
      <c r="B19" s="38" t="s">
        <v>53</v>
      </c>
      <c r="C19" s="37">
        <v>40686</v>
      </c>
      <c r="D19" s="38" t="s">
        <v>2454</v>
      </c>
      <c r="E19" s="38" t="s">
        <v>97</v>
      </c>
      <c r="F19" s="38" t="s">
        <v>2588</v>
      </c>
      <c r="G19" s="6">
        <v>3185</v>
      </c>
      <c r="H19" s="6"/>
    </row>
    <row r="20" spans="1:8" ht="12.75" x14ac:dyDescent="0.2">
      <c r="A20" s="36" t="s">
        <v>2642</v>
      </c>
      <c r="B20" s="36" t="s">
        <v>53</v>
      </c>
      <c r="C20" s="56">
        <v>40386</v>
      </c>
      <c r="D20" s="36" t="s">
        <v>2455</v>
      </c>
      <c r="E20" s="36" t="s">
        <v>136</v>
      </c>
      <c r="F20" s="36" t="s">
        <v>2588</v>
      </c>
      <c r="G20" s="6">
        <v>3248</v>
      </c>
      <c r="H20" s="6"/>
    </row>
    <row r="21" spans="1:8" ht="12.75" x14ac:dyDescent="0.2">
      <c r="A21" s="36" t="s">
        <v>2681</v>
      </c>
      <c r="B21" s="6" t="s">
        <v>53</v>
      </c>
      <c r="C21" s="37">
        <v>41234</v>
      </c>
      <c r="D21" s="38" t="s">
        <v>2454</v>
      </c>
      <c r="E21" s="38" t="s">
        <v>356</v>
      </c>
      <c r="F21" s="38"/>
      <c r="G21" s="6">
        <v>3297</v>
      </c>
      <c r="H21" s="6"/>
    </row>
    <row r="22" spans="1:8" ht="12.75" x14ac:dyDescent="0.2">
      <c r="A22" s="36" t="s">
        <v>2707</v>
      </c>
      <c r="B22" s="38" t="s">
        <v>53</v>
      </c>
      <c r="C22" s="37">
        <v>41779</v>
      </c>
      <c r="D22" s="38" t="s">
        <v>2454</v>
      </c>
      <c r="E22" s="63" t="s">
        <v>254</v>
      </c>
      <c r="F22" s="38" t="s">
        <v>2588</v>
      </c>
      <c r="G22" s="6">
        <v>3316</v>
      </c>
      <c r="H22" s="6"/>
    </row>
    <row r="23" spans="1:8" ht="12.75" x14ac:dyDescent="0.2">
      <c r="A23" s="36" t="s">
        <v>2692</v>
      </c>
      <c r="B23" s="36" t="s">
        <v>53</v>
      </c>
      <c r="C23" s="56">
        <v>40135</v>
      </c>
      <c r="D23" s="36" t="s">
        <v>2454</v>
      </c>
      <c r="E23" s="36" t="s">
        <v>165</v>
      </c>
      <c r="F23" s="36"/>
      <c r="G23" s="6">
        <v>3438</v>
      </c>
      <c r="H23" s="6"/>
    </row>
    <row r="24" spans="1:8" ht="12.75" x14ac:dyDescent="0.2">
      <c r="A24" s="36" t="s">
        <v>2643</v>
      </c>
      <c r="B24" s="36" t="s">
        <v>53</v>
      </c>
      <c r="C24" s="56">
        <v>40576</v>
      </c>
      <c r="D24" s="36" t="s">
        <v>2454</v>
      </c>
      <c r="E24" s="36" t="s">
        <v>409</v>
      </c>
      <c r="F24" s="36" t="s">
        <v>2588</v>
      </c>
      <c r="G24" s="6">
        <v>3449</v>
      </c>
      <c r="H24" s="6"/>
    </row>
    <row r="25" spans="1:8" ht="12.75" x14ac:dyDescent="0.2">
      <c r="A25" s="36" t="s">
        <v>2635</v>
      </c>
      <c r="B25" s="6" t="s">
        <v>53</v>
      </c>
      <c r="C25" s="37">
        <v>41311</v>
      </c>
      <c r="D25" s="38" t="s">
        <v>2455</v>
      </c>
      <c r="E25" s="38" t="s">
        <v>380</v>
      </c>
      <c r="F25" s="38" t="s">
        <v>2588</v>
      </c>
      <c r="G25" s="6">
        <v>3457</v>
      </c>
      <c r="H25" s="6"/>
    </row>
    <row r="26" spans="1:8" ht="12.75" x14ac:dyDescent="0.2">
      <c r="A26" s="36" t="s">
        <v>2626</v>
      </c>
      <c r="B26" s="6" t="s">
        <v>53</v>
      </c>
      <c r="C26" s="37">
        <v>41746</v>
      </c>
      <c r="D26" s="38" t="s">
        <v>2454</v>
      </c>
      <c r="E26" s="6" t="s">
        <v>136</v>
      </c>
      <c r="F26" s="38" t="s">
        <v>2588</v>
      </c>
      <c r="G26" s="6">
        <v>3462</v>
      </c>
      <c r="H26" s="6"/>
    </row>
    <row r="27" spans="1:8" ht="12.75" x14ac:dyDescent="0.2">
      <c r="A27" s="36" t="s">
        <v>2688</v>
      </c>
      <c r="B27" s="6" t="s">
        <v>53</v>
      </c>
      <c r="C27" s="37">
        <v>40162</v>
      </c>
      <c r="D27" s="38" t="s">
        <v>2454</v>
      </c>
      <c r="E27" s="38" t="s">
        <v>165</v>
      </c>
      <c r="F27" s="38"/>
      <c r="G27" s="6">
        <v>3490</v>
      </c>
      <c r="H27" s="6"/>
    </row>
    <row r="28" spans="1:8" ht="12.75" x14ac:dyDescent="0.2">
      <c r="A28" s="36" t="s">
        <v>2678</v>
      </c>
      <c r="B28" s="6" t="s">
        <v>53</v>
      </c>
      <c r="C28" s="37">
        <v>39876</v>
      </c>
      <c r="D28" s="38" t="s">
        <v>2454</v>
      </c>
      <c r="E28" s="63" t="s">
        <v>2740</v>
      </c>
      <c r="F28" s="38"/>
      <c r="G28" s="6">
        <v>3513</v>
      </c>
      <c r="H28" s="6"/>
    </row>
    <row r="29" spans="1:8" ht="12.75" x14ac:dyDescent="0.2">
      <c r="A29" s="36" t="s">
        <v>2708</v>
      </c>
      <c r="B29" s="6" t="s">
        <v>53</v>
      </c>
      <c r="C29" s="37">
        <v>40533</v>
      </c>
      <c r="D29" s="38" t="s">
        <v>2454</v>
      </c>
      <c r="E29" s="6" t="s">
        <v>56</v>
      </c>
      <c r="F29" s="38"/>
      <c r="G29" s="6">
        <v>3528</v>
      </c>
      <c r="H29" s="6"/>
    </row>
    <row r="30" spans="1:8" ht="12.75" x14ac:dyDescent="0.2">
      <c r="A30" s="36" t="s">
        <v>2645</v>
      </c>
      <c r="B30" s="36" t="s">
        <v>53</v>
      </c>
      <c r="C30" s="56">
        <v>40415</v>
      </c>
      <c r="D30" s="36" t="s">
        <v>2454</v>
      </c>
      <c r="E30" s="36" t="s">
        <v>225</v>
      </c>
      <c r="F30" s="36" t="s">
        <v>2588</v>
      </c>
      <c r="G30" s="6">
        <v>3529</v>
      </c>
      <c r="H30" s="6"/>
    </row>
    <row r="31" spans="1:8" ht="12.75" x14ac:dyDescent="0.2">
      <c r="A31" s="36" t="s">
        <v>2657</v>
      </c>
      <c r="B31" s="38" t="s">
        <v>53</v>
      </c>
      <c r="C31" s="37">
        <v>40526</v>
      </c>
      <c r="D31" s="38" t="s">
        <v>2454</v>
      </c>
      <c r="E31" s="38" t="s">
        <v>205</v>
      </c>
      <c r="F31" s="38"/>
      <c r="G31" s="6">
        <v>3534</v>
      </c>
      <c r="H31" s="6"/>
    </row>
    <row r="32" spans="1:8" ht="12.75" x14ac:dyDescent="0.2">
      <c r="A32" s="36" t="s">
        <v>2602</v>
      </c>
      <c r="B32" s="6" t="s">
        <v>53</v>
      </c>
      <c r="C32" s="37">
        <v>40773</v>
      </c>
      <c r="D32" s="38" t="s">
        <v>2455</v>
      </c>
      <c r="E32" s="38" t="s">
        <v>380</v>
      </c>
      <c r="F32" s="38"/>
      <c r="G32" s="6">
        <v>3538</v>
      </c>
      <c r="H32" s="6"/>
    </row>
    <row r="33" spans="1:8" ht="12.75" x14ac:dyDescent="0.2">
      <c r="A33" s="36" t="s">
        <v>2641</v>
      </c>
      <c r="B33" s="36" t="s">
        <v>53</v>
      </c>
      <c r="C33" s="56">
        <v>40254</v>
      </c>
      <c r="D33" s="36" t="s">
        <v>2454</v>
      </c>
      <c r="E33" s="36" t="s">
        <v>234</v>
      </c>
      <c r="F33" s="36" t="s">
        <v>2588</v>
      </c>
      <c r="G33" s="6">
        <v>3539</v>
      </c>
      <c r="H33" s="6"/>
    </row>
    <row r="34" spans="1:8" ht="12.75" x14ac:dyDescent="0.2">
      <c r="A34" s="36" t="s">
        <v>2665</v>
      </c>
      <c r="B34" s="6" t="s">
        <v>53</v>
      </c>
      <c r="C34" s="37">
        <v>40625</v>
      </c>
      <c r="D34" s="38" t="s">
        <v>2454</v>
      </c>
      <c r="E34" s="6" t="s">
        <v>205</v>
      </c>
      <c r="F34" s="38"/>
      <c r="G34" s="6">
        <v>3563</v>
      </c>
      <c r="H34" s="6"/>
    </row>
    <row r="35" spans="1:8" ht="12.75" x14ac:dyDescent="0.2">
      <c r="A35" s="36" t="s">
        <v>2684</v>
      </c>
      <c r="B35" s="6" t="s">
        <v>53</v>
      </c>
      <c r="C35" s="37"/>
      <c r="D35" s="38" t="s">
        <v>2454</v>
      </c>
      <c r="E35" s="38" t="s">
        <v>428</v>
      </c>
      <c r="F35" s="38"/>
      <c r="G35" s="6">
        <v>3565</v>
      </c>
      <c r="H35" s="6"/>
    </row>
    <row r="36" spans="1:8" ht="12.75" x14ac:dyDescent="0.2">
      <c r="A36" s="36" t="s">
        <v>2709</v>
      </c>
      <c r="B36" s="6" t="s">
        <v>53</v>
      </c>
      <c r="C36" s="37">
        <v>40129</v>
      </c>
      <c r="D36" s="38" t="s">
        <v>2454</v>
      </c>
      <c r="E36" s="38" t="s">
        <v>225</v>
      </c>
      <c r="F36" s="38"/>
      <c r="G36" s="6">
        <v>3581</v>
      </c>
      <c r="H36" s="6"/>
    </row>
    <row r="37" spans="1:8" ht="12.75" x14ac:dyDescent="0.2">
      <c r="A37" s="36" t="s">
        <v>2644</v>
      </c>
      <c r="B37" s="36" t="s">
        <v>53</v>
      </c>
      <c r="C37" s="56">
        <v>41243</v>
      </c>
      <c r="D37" s="36" t="s">
        <v>2454</v>
      </c>
      <c r="E37" s="36" t="s">
        <v>205</v>
      </c>
      <c r="F37" s="36" t="s">
        <v>2588</v>
      </c>
      <c r="G37" s="6">
        <v>3583</v>
      </c>
      <c r="H37" s="6"/>
    </row>
    <row r="38" spans="1:8" ht="12.75" x14ac:dyDescent="0.2">
      <c r="A38" s="36" t="s">
        <v>2710</v>
      </c>
      <c r="B38" s="38" t="s">
        <v>53</v>
      </c>
      <c r="C38" s="37">
        <v>40962</v>
      </c>
      <c r="D38" s="38" t="s">
        <v>2455</v>
      </c>
      <c r="E38" s="63" t="s">
        <v>205</v>
      </c>
      <c r="F38" s="38"/>
      <c r="G38" s="6">
        <v>3584</v>
      </c>
      <c r="H38" s="6"/>
    </row>
    <row r="39" spans="1:8" ht="12.75" x14ac:dyDescent="0.2">
      <c r="A39" s="36" t="s">
        <v>2598</v>
      </c>
      <c r="B39" s="6" t="s">
        <v>53</v>
      </c>
      <c r="C39" s="37">
        <v>40834</v>
      </c>
      <c r="D39" s="38" t="s">
        <v>2455</v>
      </c>
      <c r="E39" s="38" t="s">
        <v>225</v>
      </c>
      <c r="F39" s="38"/>
      <c r="G39" s="6">
        <v>3590</v>
      </c>
      <c r="H39" s="6"/>
    </row>
    <row r="40" spans="1:8" ht="12.75" x14ac:dyDescent="0.2">
      <c r="A40" s="36" t="s">
        <v>2711</v>
      </c>
      <c r="B40" s="36" t="s">
        <v>53</v>
      </c>
      <c r="C40" s="56">
        <v>40221</v>
      </c>
      <c r="D40" s="36" t="s">
        <v>2454</v>
      </c>
      <c r="E40" s="36" t="s">
        <v>225</v>
      </c>
      <c r="F40" s="36" t="s">
        <v>2588</v>
      </c>
      <c r="G40" s="6">
        <v>3591</v>
      </c>
      <c r="H40" s="6"/>
    </row>
    <row r="41" spans="1:8" ht="12.75" x14ac:dyDescent="0.2">
      <c r="A41" s="36" t="s">
        <v>2689</v>
      </c>
      <c r="B41" s="6" t="s">
        <v>53</v>
      </c>
      <c r="C41" s="37">
        <v>40518</v>
      </c>
      <c r="D41" s="38" t="s">
        <v>2454</v>
      </c>
      <c r="E41" s="38" t="s">
        <v>409</v>
      </c>
      <c r="F41" s="38"/>
      <c r="G41" s="6">
        <v>3619</v>
      </c>
      <c r="H41" s="6"/>
    </row>
    <row r="42" spans="1:8" ht="12.75" x14ac:dyDescent="0.2">
      <c r="A42" s="36" t="s">
        <v>2691</v>
      </c>
      <c r="B42" s="36" t="s">
        <v>53</v>
      </c>
      <c r="C42" s="56">
        <v>40551</v>
      </c>
      <c r="D42" s="36" t="s">
        <v>2454</v>
      </c>
      <c r="E42" s="36" t="s">
        <v>428</v>
      </c>
      <c r="F42" s="36"/>
      <c r="G42" s="6">
        <v>3627</v>
      </c>
      <c r="H42" s="6"/>
    </row>
    <row r="43" spans="1:8" ht="12.75" x14ac:dyDescent="0.2">
      <c r="A43" s="36" t="s">
        <v>2658</v>
      </c>
      <c r="B43" s="38" t="s">
        <v>53</v>
      </c>
      <c r="C43" s="37">
        <v>40367</v>
      </c>
      <c r="D43" s="38" t="s">
        <v>2454</v>
      </c>
      <c r="E43" s="38" t="s">
        <v>165</v>
      </c>
      <c r="F43" s="38"/>
      <c r="G43" s="6">
        <v>3642</v>
      </c>
      <c r="H43" s="6"/>
    </row>
    <row r="44" spans="1:8" ht="12.75" x14ac:dyDescent="0.2">
      <c r="A44" s="36" t="s">
        <v>2601</v>
      </c>
      <c r="B44" s="6" t="s">
        <v>53</v>
      </c>
      <c r="C44" s="37">
        <v>40545</v>
      </c>
      <c r="D44" s="38" t="s">
        <v>2455</v>
      </c>
      <c r="E44" s="38" t="s">
        <v>428</v>
      </c>
      <c r="F44" s="38"/>
      <c r="G44" s="6">
        <v>3643</v>
      </c>
      <c r="H44" s="6"/>
    </row>
    <row r="45" spans="1:8" ht="12.75" x14ac:dyDescent="0.2">
      <c r="A45" s="36" t="s">
        <v>2676</v>
      </c>
      <c r="B45" s="6" t="s">
        <v>53</v>
      </c>
      <c r="C45" s="37">
        <v>41269</v>
      </c>
      <c r="D45" s="38" t="s">
        <v>2454</v>
      </c>
      <c r="E45" s="6" t="s">
        <v>89</v>
      </c>
      <c r="F45" s="38"/>
      <c r="G45" s="6">
        <v>3645</v>
      </c>
      <c r="H45" s="6"/>
    </row>
    <row r="46" spans="1:8" ht="12.75" x14ac:dyDescent="0.2">
      <c r="A46" s="36" t="s">
        <v>2594</v>
      </c>
      <c r="B46" s="6" t="s">
        <v>53</v>
      </c>
      <c r="C46" s="37">
        <v>40085</v>
      </c>
      <c r="D46" s="38" t="s">
        <v>2455</v>
      </c>
      <c r="E46" s="6" t="s">
        <v>254</v>
      </c>
      <c r="F46" s="38"/>
      <c r="G46" s="6">
        <v>3680</v>
      </c>
      <c r="H46" s="6"/>
    </row>
    <row r="47" spans="1:8" ht="12.75" x14ac:dyDescent="0.2">
      <c r="A47" s="36" t="s">
        <v>2671</v>
      </c>
      <c r="B47" s="6" t="s">
        <v>53</v>
      </c>
      <c r="C47" s="37">
        <v>40198</v>
      </c>
      <c r="D47" s="38" t="s">
        <v>2454</v>
      </c>
      <c r="E47" s="6" t="s">
        <v>172</v>
      </c>
      <c r="F47" s="38"/>
      <c r="G47" s="6">
        <v>3712</v>
      </c>
      <c r="H47" s="6"/>
    </row>
    <row r="48" spans="1:8" ht="12.75" x14ac:dyDescent="0.2">
      <c r="A48" s="36" t="s">
        <v>2712</v>
      </c>
      <c r="B48" s="38" t="s">
        <v>53</v>
      </c>
      <c r="C48" s="37">
        <v>40341</v>
      </c>
      <c r="D48" s="38" t="s">
        <v>2454</v>
      </c>
      <c r="E48" s="38" t="s">
        <v>1845</v>
      </c>
      <c r="F48" s="38"/>
      <c r="G48" s="6">
        <v>3713</v>
      </c>
      <c r="H48" s="6"/>
    </row>
    <row r="49" spans="1:8" ht="12.75" x14ac:dyDescent="0.2">
      <c r="A49" s="36" t="s">
        <v>2649</v>
      </c>
      <c r="B49" s="38" t="s">
        <v>53</v>
      </c>
      <c r="C49" s="37">
        <v>40681</v>
      </c>
      <c r="D49" s="38" t="s">
        <v>2454</v>
      </c>
      <c r="E49" s="38" t="s">
        <v>150</v>
      </c>
      <c r="F49" s="38" t="s">
        <v>2588</v>
      </c>
      <c r="G49" s="6">
        <v>3718</v>
      </c>
      <c r="H49" s="6"/>
    </row>
    <row r="50" spans="1:8" ht="12.75" x14ac:dyDescent="0.2">
      <c r="A50" s="36" t="s">
        <v>2713</v>
      </c>
      <c r="B50" s="6" t="s">
        <v>53</v>
      </c>
      <c r="C50" s="37">
        <v>40052</v>
      </c>
      <c r="D50" s="38" t="s">
        <v>2455</v>
      </c>
      <c r="E50" s="38" t="s">
        <v>89</v>
      </c>
      <c r="F50" s="38"/>
      <c r="G50" s="6">
        <v>3721</v>
      </c>
      <c r="H50" s="6"/>
    </row>
    <row r="51" spans="1:8" ht="12.75" x14ac:dyDescent="0.2">
      <c r="A51" s="36" t="s">
        <v>2714</v>
      </c>
      <c r="B51" s="6" t="s">
        <v>53</v>
      </c>
      <c r="C51" s="37">
        <v>41059</v>
      </c>
      <c r="D51" s="38" t="s">
        <v>2455</v>
      </c>
      <c r="E51" s="6" t="s">
        <v>89</v>
      </c>
      <c r="F51" s="63" t="s">
        <v>2456</v>
      </c>
      <c r="G51" s="6">
        <v>3736</v>
      </c>
      <c r="H51" s="6"/>
    </row>
    <row r="52" spans="1:8" ht="12.75" x14ac:dyDescent="0.2">
      <c r="A52" s="36" t="s">
        <v>2677</v>
      </c>
      <c r="B52" s="6" t="s">
        <v>53</v>
      </c>
      <c r="C52" s="37">
        <v>39910</v>
      </c>
      <c r="D52" s="38" t="s">
        <v>2454</v>
      </c>
      <c r="E52" s="6" t="s">
        <v>225</v>
      </c>
      <c r="F52" s="38"/>
      <c r="G52" s="6">
        <v>3753</v>
      </c>
      <c r="H52" s="6"/>
    </row>
    <row r="53" spans="1:8" ht="12.75" x14ac:dyDescent="0.2">
      <c r="A53" s="36" t="s">
        <v>2599</v>
      </c>
      <c r="B53" s="6" t="s">
        <v>53</v>
      </c>
      <c r="C53" s="37">
        <v>40755</v>
      </c>
      <c r="D53" s="38" t="s">
        <v>2455</v>
      </c>
      <c r="E53" s="38" t="s">
        <v>225</v>
      </c>
      <c r="F53" s="38"/>
      <c r="G53" s="6">
        <v>3754</v>
      </c>
      <c r="H53" s="6"/>
    </row>
    <row r="54" spans="1:8" ht="12.75" x14ac:dyDescent="0.2">
      <c r="A54" s="36" t="s">
        <v>2715</v>
      </c>
      <c r="B54" s="6" t="s">
        <v>53</v>
      </c>
      <c r="C54" s="37">
        <v>40893</v>
      </c>
      <c r="D54" s="38" t="s">
        <v>2454</v>
      </c>
      <c r="E54" s="63" t="s">
        <v>89</v>
      </c>
      <c r="F54" s="38"/>
      <c r="G54" s="6">
        <v>3757</v>
      </c>
      <c r="H54" s="6"/>
    </row>
    <row r="55" spans="1:8" ht="12.75" x14ac:dyDescent="0.2">
      <c r="A55" s="36" t="s">
        <v>2661</v>
      </c>
      <c r="B55" s="6" t="s">
        <v>53</v>
      </c>
      <c r="C55" s="37">
        <v>41184</v>
      </c>
      <c r="D55" s="38" t="s">
        <v>2454</v>
      </c>
      <c r="E55" s="38" t="s">
        <v>89</v>
      </c>
      <c r="F55" s="63" t="s">
        <v>2456</v>
      </c>
      <c r="G55" s="6">
        <v>3765</v>
      </c>
      <c r="H55" s="6"/>
    </row>
    <row r="56" spans="1:8" ht="12.75" x14ac:dyDescent="0.2">
      <c r="A56" s="36" t="s">
        <v>2629</v>
      </c>
      <c r="B56" s="6" t="s">
        <v>53</v>
      </c>
      <c r="C56" s="37">
        <v>40813</v>
      </c>
      <c r="D56" s="38" t="s">
        <v>2454</v>
      </c>
      <c r="E56" s="6" t="s">
        <v>409</v>
      </c>
      <c r="F56" s="38" t="s">
        <v>2588</v>
      </c>
      <c r="G56" s="6">
        <v>3766</v>
      </c>
      <c r="H56" s="6"/>
    </row>
    <row r="57" spans="1:8" ht="12.75" x14ac:dyDescent="0.2">
      <c r="A57" s="36" t="s">
        <v>2600</v>
      </c>
      <c r="B57" s="6" t="s">
        <v>53</v>
      </c>
      <c r="C57" s="37">
        <v>40344</v>
      </c>
      <c r="D57" s="38" t="s">
        <v>2455</v>
      </c>
      <c r="E57" s="38" t="s">
        <v>254</v>
      </c>
      <c r="F57" s="38"/>
      <c r="G57" s="6">
        <v>3775</v>
      </c>
      <c r="H57" s="6"/>
    </row>
    <row r="58" spans="1:8" ht="12.75" x14ac:dyDescent="0.2">
      <c r="A58" s="36" t="s">
        <v>2690</v>
      </c>
      <c r="B58" s="36" t="s">
        <v>53</v>
      </c>
      <c r="C58" s="56">
        <v>39858</v>
      </c>
      <c r="D58" s="36" t="s">
        <v>2454</v>
      </c>
      <c r="E58" s="66" t="s">
        <v>165</v>
      </c>
      <c r="F58" s="36"/>
      <c r="G58" s="6">
        <v>3776</v>
      </c>
      <c r="H58" s="6"/>
    </row>
    <row r="59" spans="1:8" ht="12.75" x14ac:dyDescent="0.2">
      <c r="A59" s="36" t="s">
        <v>2680</v>
      </c>
      <c r="B59" s="6" t="s">
        <v>53</v>
      </c>
      <c r="C59" s="37">
        <v>41535</v>
      </c>
      <c r="D59" s="38" t="s">
        <v>2454</v>
      </c>
      <c r="E59" s="38" t="s">
        <v>225</v>
      </c>
      <c r="F59" s="38"/>
      <c r="G59" s="6">
        <v>3781</v>
      </c>
      <c r="H59" s="6"/>
    </row>
    <row r="60" spans="1:8" ht="12.75" x14ac:dyDescent="0.2">
      <c r="A60" s="36" t="s">
        <v>2693</v>
      </c>
      <c r="B60" s="36" t="s">
        <v>53</v>
      </c>
      <c r="C60" s="56">
        <v>39867</v>
      </c>
      <c r="D60" s="36" t="s">
        <v>2454</v>
      </c>
      <c r="E60" s="36" t="s">
        <v>225</v>
      </c>
      <c r="F60" s="36"/>
      <c r="G60" s="6">
        <v>3785</v>
      </c>
      <c r="H60" s="6"/>
    </row>
    <row r="61" spans="1:8" ht="12.75" x14ac:dyDescent="0.2">
      <c r="A61" s="36" t="s">
        <v>2647</v>
      </c>
      <c r="B61" s="38" t="s">
        <v>53</v>
      </c>
      <c r="C61" s="37">
        <v>40986</v>
      </c>
      <c r="D61" s="38" t="s">
        <v>2454</v>
      </c>
      <c r="E61" s="38" t="s">
        <v>1895</v>
      </c>
      <c r="F61" s="38" t="s">
        <v>2588</v>
      </c>
      <c r="G61" s="6">
        <v>3793</v>
      </c>
      <c r="H61" s="6"/>
    </row>
    <row r="62" spans="1:8" ht="12.75" x14ac:dyDescent="0.2">
      <c r="A62" s="36" t="s">
        <v>2697</v>
      </c>
      <c r="B62" s="38" t="s">
        <v>53</v>
      </c>
      <c r="C62" s="37">
        <v>41136</v>
      </c>
      <c r="D62" s="38" t="s">
        <v>2454</v>
      </c>
      <c r="E62" s="38" t="s">
        <v>89</v>
      </c>
      <c r="F62" s="38"/>
      <c r="G62" s="6">
        <v>3795</v>
      </c>
      <c r="H62" s="6"/>
    </row>
    <row r="63" spans="1:8" ht="12.75" x14ac:dyDescent="0.2">
      <c r="A63" s="36" t="s">
        <v>2624</v>
      </c>
      <c r="B63" s="36" t="s">
        <v>53</v>
      </c>
      <c r="C63" s="56">
        <v>40680</v>
      </c>
      <c r="D63" s="36" t="s">
        <v>2455</v>
      </c>
      <c r="E63" s="36" t="s">
        <v>89</v>
      </c>
      <c r="F63" s="36" t="s">
        <v>2588</v>
      </c>
      <c r="G63" s="6">
        <v>3796</v>
      </c>
      <c r="H63" s="6"/>
    </row>
    <row r="64" spans="1:8" ht="12.75" x14ac:dyDescent="0.2">
      <c r="A64" s="36" t="s">
        <v>2659</v>
      </c>
      <c r="B64" s="6" t="s">
        <v>53</v>
      </c>
      <c r="C64" s="37">
        <v>40857</v>
      </c>
      <c r="D64" s="38" t="s">
        <v>2454</v>
      </c>
      <c r="E64" s="6" t="s">
        <v>97</v>
      </c>
      <c r="F64" s="38"/>
      <c r="G64" s="6">
        <v>3801</v>
      </c>
      <c r="H64" s="6"/>
    </row>
    <row r="65" spans="1:8" ht="12.75" x14ac:dyDescent="0.2">
      <c r="A65" s="36" t="s">
        <v>2664</v>
      </c>
      <c r="B65" s="6" t="s">
        <v>53</v>
      </c>
      <c r="C65" s="37">
        <v>40486</v>
      </c>
      <c r="D65" s="38" t="s">
        <v>2454</v>
      </c>
      <c r="E65" s="6" t="s">
        <v>56</v>
      </c>
      <c r="F65" s="38"/>
      <c r="G65" s="6">
        <v>3808</v>
      </c>
      <c r="H65" s="6"/>
    </row>
    <row r="66" spans="1:8" ht="12.75" x14ac:dyDescent="0.2">
      <c r="A66" s="36" t="s">
        <v>2679</v>
      </c>
      <c r="B66" s="6" t="s">
        <v>53</v>
      </c>
      <c r="C66" s="37">
        <v>41238</v>
      </c>
      <c r="D66" s="38" t="s">
        <v>2454</v>
      </c>
      <c r="E66" s="38" t="s">
        <v>56</v>
      </c>
      <c r="F66" s="38"/>
      <c r="G66" s="6">
        <v>3817</v>
      </c>
      <c r="H66" s="6"/>
    </row>
    <row r="67" spans="1:8" ht="12.75" x14ac:dyDescent="0.2">
      <c r="A67" s="36" t="s">
        <v>2628</v>
      </c>
      <c r="B67" s="6" t="s">
        <v>53</v>
      </c>
      <c r="C67" s="37">
        <v>40970</v>
      </c>
      <c r="D67" s="38" t="s">
        <v>2454</v>
      </c>
      <c r="E67" s="6" t="s">
        <v>380</v>
      </c>
      <c r="F67" s="38" t="s">
        <v>2588</v>
      </c>
      <c r="G67" s="6">
        <v>3819</v>
      </c>
      <c r="H67" s="6"/>
    </row>
    <row r="68" spans="1:8" ht="12.75" x14ac:dyDescent="0.2">
      <c r="A68" s="36" t="s">
        <v>2716</v>
      </c>
      <c r="B68" s="38" t="s">
        <v>53</v>
      </c>
      <c r="C68" s="37">
        <v>40431</v>
      </c>
      <c r="D68" s="38" t="s">
        <v>2455</v>
      </c>
      <c r="E68" s="38" t="s">
        <v>106</v>
      </c>
      <c r="F68" s="38"/>
      <c r="G68" s="6">
        <v>3821</v>
      </c>
      <c r="H68" s="6"/>
    </row>
    <row r="69" spans="1:8" ht="12.75" x14ac:dyDescent="0.2">
      <c r="A69" s="36" t="s">
        <v>2596</v>
      </c>
      <c r="B69" s="6" t="s">
        <v>53</v>
      </c>
      <c r="C69" s="37">
        <v>40374</v>
      </c>
      <c r="D69" s="38" t="s">
        <v>2455</v>
      </c>
      <c r="E69" s="6" t="s">
        <v>205</v>
      </c>
      <c r="F69" s="38"/>
      <c r="G69" s="6">
        <v>3823</v>
      </c>
      <c r="H69" s="6"/>
    </row>
    <row r="70" spans="1:8" ht="12.75" x14ac:dyDescent="0.2">
      <c r="A70" s="36" t="s">
        <v>2623</v>
      </c>
      <c r="B70" s="36" t="s">
        <v>53</v>
      </c>
      <c r="C70" s="56">
        <v>40500</v>
      </c>
      <c r="D70" s="36" t="s">
        <v>2455</v>
      </c>
      <c r="E70" s="36" t="s">
        <v>380</v>
      </c>
      <c r="F70" s="36" t="s">
        <v>2588</v>
      </c>
      <c r="G70" s="6">
        <v>3826</v>
      </c>
      <c r="H70" s="6"/>
    </row>
    <row r="71" spans="1:8" ht="12.75" x14ac:dyDescent="0.2">
      <c r="A71" s="36" t="s">
        <v>2668</v>
      </c>
      <c r="B71" s="6" t="s">
        <v>53</v>
      </c>
      <c r="C71" s="37">
        <v>41070</v>
      </c>
      <c r="D71" s="38" t="s">
        <v>2454</v>
      </c>
      <c r="E71" s="6" t="s">
        <v>270</v>
      </c>
      <c r="F71" s="38"/>
      <c r="G71" s="6">
        <v>3828</v>
      </c>
      <c r="H71" s="6"/>
    </row>
    <row r="72" spans="1:8" ht="12.75" x14ac:dyDescent="0.2">
      <c r="A72" s="36" t="s">
        <v>2595</v>
      </c>
      <c r="B72" s="6" t="s">
        <v>53</v>
      </c>
      <c r="C72" s="37">
        <v>41774</v>
      </c>
      <c r="D72" s="38" t="s">
        <v>2455</v>
      </c>
      <c r="E72" s="6" t="s">
        <v>761</v>
      </c>
      <c r="F72" s="38"/>
      <c r="G72" s="6">
        <v>3832</v>
      </c>
      <c r="H72" s="6"/>
    </row>
    <row r="73" spans="1:8" ht="12.75" x14ac:dyDescent="0.2">
      <c r="A73" s="36" t="s">
        <v>2717</v>
      </c>
      <c r="B73" s="6" t="s">
        <v>53</v>
      </c>
      <c r="C73" s="37">
        <v>40295</v>
      </c>
      <c r="D73" s="38" t="s">
        <v>2454</v>
      </c>
      <c r="E73" s="38" t="s">
        <v>234</v>
      </c>
      <c r="F73" s="38"/>
      <c r="G73" s="6">
        <v>3835</v>
      </c>
      <c r="H73" s="6"/>
    </row>
    <row r="74" spans="1:8" ht="12.75" x14ac:dyDescent="0.2">
      <c r="A74" s="36" t="s">
        <v>2605</v>
      </c>
      <c r="B74" s="6" t="s">
        <v>53</v>
      </c>
      <c r="C74" s="37">
        <v>40247</v>
      </c>
      <c r="D74" s="38" t="s">
        <v>2455</v>
      </c>
      <c r="E74" s="38" t="s">
        <v>205</v>
      </c>
      <c r="F74" s="38"/>
      <c r="G74" s="6">
        <v>3846</v>
      </c>
      <c r="H74" s="6"/>
    </row>
    <row r="75" spans="1:8" ht="12.75" x14ac:dyDescent="0.2">
      <c r="A75" s="36" t="s">
        <v>2718</v>
      </c>
      <c r="B75" s="6" t="s">
        <v>53</v>
      </c>
      <c r="C75" s="37">
        <v>40367</v>
      </c>
      <c r="D75" s="38" t="s">
        <v>2454</v>
      </c>
      <c r="E75" s="6" t="s">
        <v>428</v>
      </c>
      <c r="F75" s="63" t="s">
        <v>2588</v>
      </c>
      <c r="G75" s="6">
        <v>3852</v>
      </c>
      <c r="H75" s="6"/>
    </row>
    <row r="76" spans="1:8" ht="12.75" x14ac:dyDescent="0.2">
      <c r="A76" s="36" t="s">
        <v>2719</v>
      </c>
      <c r="B76" s="38" t="s">
        <v>53</v>
      </c>
      <c r="C76" s="37">
        <v>40855</v>
      </c>
      <c r="D76" s="38" t="s">
        <v>2455</v>
      </c>
      <c r="E76" s="38" t="s">
        <v>2074</v>
      </c>
      <c r="F76" s="38" t="s">
        <v>2588</v>
      </c>
      <c r="G76" s="6">
        <v>3862</v>
      </c>
      <c r="H76" s="6"/>
    </row>
    <row r="77" spans="1:8" ht="12.75" x14ac:dyDescent="0.2">
      <c r="A77" s="36" t="s">
        <v>2609</v>
      </c>
      <c r="B77" s="38" t="s">
        <v>53</v>
      </c>
      <c r="C77" s="37">
        <v>41342</v>
      </c>
      <c r="D77" s="38" t="s">
        <v>2455</v>
      </c>
      <c r="E77" s="38" t="s">
        <v>89</v>
      </c>
      <c r="F77" s="38"/>
      <c r="G77" s="6">
        <v>3872</v>
      </c>
      <c r="H77" s="6"/>
    </row>
    <row r="78" spans="1:8" ht="12.75" x14ac:dyDescent="0.2">
      <c r="A78" s="36" t="s">
        <v>2632</v>
      </c>
      <c r="B78" s="6" t="s">
        <v>53</v>
      </c>
      <c r="C78" s="37">
        <v>40841</v>
      </c>
      <c r="D78" s="38" t="s">
        <v>2454</v>
      </c>
      <c r="E78" s="6" t="s">
        <v>165</v>
      </c>
      <c r="F78" s="38" t="s">
        <v>2588</v>
      </c>
      <c r="G78" s="6">
        <v>3876</v>
      </c>
      <c r="H78" s="6"/>
    </row>
    <row r="79" spans="1:8" ht="12.75" x14ac:dyDescent="0.2">
      <c r="A79" s="36" t="s">
        <v>2720</v>
      </c>
      <c r="B79" s="6" t="s">
        <v>53</v>
      </c>
      <c r="C79" s="37">
        <v>40456</v>
      </c>
      <c r="D79" s="38" t="s">
        <v>2455</v>
      </c>
      <c r="E79" s="6" t="s">
        <v>380</v>
      </c>
      <c r="F79" s="38"/>
      <c r="G79" s="6">
        <v>3888</v>
      </c>
      <c r="H79" s="6"/>
    </row>
    <row r="80" spans="1:8" ht="12.75" x14ac:dyDescent="0.2">
      <c r="A80" s="36" t="s">
        <v>2695</v>
      </c>
      <c r="B80" s="38" t="s">
        <v>53</v>
      </c>
      <c r="C80" s="37">
        <v>40202</v>
      </c>
      <c r="D80" s="38" t="s">
        <v>2454</v>
      </c>
      <c r="E80" s="38" t="s">
        <v>254</v>
      </c>
      <c r="F80" s="38"/>
      <c r="G80" s="6">
        <v>3889</v>
      </c>
      <c r="H80" s="6"/>
    </row>
    <row r="81" spans="1:8" ht="12.75" x14ac:dyDescent="0.2">
      <c r="A81" s="36" t="s">
        <v>2698</v>
      </c>
      <c r="B81" s="38" t="s">
        <v>53</v>
      </c>
      <c r="C81" s="37">
        <v>40218</v>
      </c>
      <c r="D81" s="38" t="s">
        <v>2454</v>
      </c>
      <c r="E81" s="38" t="s">
        <v>106</v>
      </c>
      <c r="F81" s="38"/>
      <c r="G81" s="6">
        <v>3891</v>
      </c>
      <c r="H81" s="6"/>
    </row>
    <row r="82" spans="1:8" ht="12.75" x14ac:dyDescent="0.2">
      <c r="A82" s="36" t="s">
        <v>2597</v>
      </c>
      <c r="B82" s="6" t="s">
        <v>53</v>
      </c>
      <c r="C82" s="37">
        <v>41142</v>
      </c>
      <c r="D82" s="38" t="s">
        <v>2455</v>
      </c>
      <c r="E82" s="6" t="s">
        <v>56</v>
      </c>
      <c r="F82" s="38"/>
      <c r="G82" s="6">
        <v>3892</v>
      </c>
      <c r="H82" s="6"/>
    </row>
    <row r="83" spans="1:8" ht="12.75" x14ac:dyDescent="0.2">
      <c r="A83" s="36" t="s">
        <v>2617</v>
      </c>
      <c r="B83" s="38" t="s">
        <v>53</v>
      </c>
      <c r="C83" s="37">
        <v>40723</v>
      </c>
      <c r="D83" s="38" t="s">
        <v>2455</v>
      </c>
      <c r="E83" s="38" t="s">
        <v>89</v>
      </c>
      <c r="F83" s="38"/>
      <c r="G83" s="6">
        <v>3895</v>
      </c>
      <c r="H83" s="6"/>
    </row>
    <row r="84" spans="1:8" ht="12.75" x14ac:dyDescent="0.2">
      <c r="A84" s="36" t="s">
        <v>2674</v>
      </c>
      <c r="B84" s="6" t="s">
        <v>53</v>
      </c>
      <c r="C84" s="37">
        <v>40112</v>
      </c>
      <c r="D84" s="38" t="s">
        <v>2454</v>
      </c>
      <c r="E84" s="6" t="s">
        <v>225</v>
      </c>
      <c r="F84" s="38"/>
      <c r="G84" s="6">
        <v>3903</v>
      </c>
      <c r="H84" s="6"/>
    </row>
    <row r="85" spans="1:8" ht="12.75" x14ac:dyDescent="0.2">
      <c r="A85" s="36" t="s">
        <v>2618</v>
      </c>
      <c r="B85" s="6" t="s">
        <v>53</v>
      </c>
      <c r="C85" s="37">
        <v>41145</v>
      </c>
      <c r="D85" s="38" t="s">
        <v>2455</v>
      </c>
      <c r="E85" s="6" t="s">
        <v>136</v>
      </c>
      <c r="F85" s="38" t="s">
        <v>2588</v>
      </c>
      <c r="G85" s="6">
        <v>3908</v>
      </c>
      <c r="H85" s="6"/>
    </row>
    <row r="86" spans="1:8" ht="12.75" x14ac:dyDescent="0.2">
      <c r="A86" s="36" t="s">
        <v>2591</v>
      </c>
      <c r="B86" s="6" t="s">
        <v>53</v>
      </c>
      <c r="C86" s="37">
        <v>40709</v>
      </c>
      <c r="D86" s="38" t="s">
        <v>2455</v>
      </c>
      <c r="E86" s="6" t="s">
        <v>205</v>
      </c>
      <c r="F86" s="38"/>
      <c r="G86" s="6">
        <v>3914</v>
      </c>
      <c r="H86" s="6"/>
    </row>
    <row r="87" spans="1:8" ht="12.75" x14ac:dyDescent="0.2">
      <c r="A87" s="36" t="s">
        <v>2612</v>
      </c>
      <c r="B87" s="38" t="s">
        <v>53</v>
      </c>
      <c r="C87" s="37">
        <v>40549</v>
      </c>
      <c r="D87" s="38" t="s">
        <v>2455</v>
      </c>
      <c r="E87" s="38" t="s">
        <v>106</v>
      </c>
      <c r="F87" s="38"/>
      <c r="G87" s="6">
        <v>3936</v>
      </c>
      <c r="H87" s="6"/>
    </row>
    <row r="88" spans="1:8" ht="12.75" x14ac:dyDescent="0.2">
      <c r="A88" s="36" t="s">
        <v>2721</v>
      </c>
      <c r="B88" s="38" t="s">
        <v>53</v>
      </c>
      <c r="C88" s="37">
        <v>41335</v>
      </c>
      <c r="D88" s="38" t="s">
        <v>2455</v>
      </c>
      <c r="E88" s="38" t="s">
        <v>1427</v>
      </c>
      <c r="F88" s="38" t="s">
        <v>2588</v>
      </c>
      <c r="G88" s="6">
        <v>3938</v>
      </c>
      <c r="H88" s="6"/>
    </row>
    <row r="89" spans="1:8" ht="12.75" x14ac:dyDescent="0.2">
      <c r="A89" s="36" t="s">
        <v>2722</v>
      </c>
      <c r="B89" s="6" t="s">
        <v>53</v>
      </c>
      <c r="C89" s="37">
        <v>40939</v>
      </c>
      <c r="D89" s="38" t="s">
        <v>2454</v>
      </c>
      <c r="E89" s="38" t="s">
        <v>380</v>
      </c>
      <c r="F89" s="38"/>
      <c r="G89" s="6">
        <v>3951</v>
      </c>
      <c r="H89" s="6"/>
    </row>
    <row r="90" spans="1:8" ht="12.75" x14ac:dyDescent="0.2">
      <c r="A90" s="36" t="s">
        <v>2652</v>
      </c>
      <c r="B90" s="38" t="s">
        <v>53</v>
      </c>
      <c r="C90" s="37">
        <v>40689</v>
      </c>
      <c r="D90" s="38" t="s">
        <v>2454</v>
      </c>
      <c r="E90" s="38" t="s">
        <v>1895</v>
      </c>
      <c r="F90" s="38" t="s">
        <v>2588</v>
      </c>
      <c r="G90" s="6">
        <v>3953</v>
      </c>
      <c r="H90" s="6"/>
    </row>
    <row r="91" spans="1:8" ht="12.75" x14ac:dyDescent="0.2">
      <c r="A91" s="36" t="s">
        <v>2625</v>
      </c>
      <c r="B91" s="38" t="s">
        <v>53</v>
      </c>
      <c r="C91" s="37">
        <v>40751</v>
      </c>
      <c r="D91" s="38" t="s">
        <v>2455</v>
      </c>
      <c r="E91" s="38" t="s">
        <v>136</v>
      </c>
      <c r="F91" s="38" t="s">
        <v>2588</v>
      </c>
      <c r="G91" s="6">
        <v>3954</v>
      </c>
      <c r="H91" s="6"/>
    </row>
    <row r="92" spans="1:8" ht="12.75" x14ac:dyDescent="0.2">
      <c r="A92" s="36" t="s">
        <v>2683</v>
      </c>
      <c r="B92" s="6" t="s">
        <v>53</v>
      </c>
      <c r="C92" s="37">
        <v>41049</v>
      </c>
      <c r="D92" s="38" t="s">
        <v>2454</v>
      </c>
      <c r="E92" s="38" t="s">
        <v>165</v>
      </c>
      <c r="F92" s="38"/>
      <c r="G92" s="6">
        <v>3968</v>
      </c>
      <c r="H92" s="6"/>
    </row>
    <row r="93" spans="1:8" ht="12.75" x14ac:dyDescent="0.2">
      <c r="A93" s="36" t="s">
        <v>2723</v>
      </c>
      <c r="B93" s="38" t="s">
        <v>53</v>
      </c>
      <c r="C93" s="37">
        <v>40539</v>
      </c>
      <c r="D93" s="38" t="s">
        <v>2454</v>
      </c>
      <c r="E93" s="63" t="s">
        <v>205</v>
      </c>
      <c r="F93" s="38"/>
      <c r="G93" s="6">
        <v>3981</v>
      </c>
      <c r="H93" s="6"/>
    </row>
    <row r="94" spans="1:8" ht="12.75" x14ac:dyDescent="0.2">
      <c r="A94" s="36" t="s">
        <v>2630</v>
      </c>
      <c r="B94" s="6" t="s">
        <v>53</v>
      </c>
      <c r="C94" s="37">
        <v>40257</v>
      </c>
      <c r="D94" s="38" t="s">
        <v>2455</v>
      </c>
      <c r="E94" s="6" t="s">
        <v>150</v>
      </c>
      <c r="F94" s="38" t="s">
        <v>2588</v>
      </c>
      <c r="G94" s="6">
        <v>3984</v>
      </c>
      <c r="H94" s="6"/>
    </row>
    <row r="95" spans="1:8" ht="12.75" x14ac:dyDescent="0.2">
      <c r="A95" s="36" t="s">
        <v>2724</v>
      </c>
      <c r="B95" s="36" t="s">
        <v>53</v>
      </c>
      <c r="C95" s="56">
        <v>39983</v>
      </c>
      <c r="D95" s="36" t="s">
        <v>2454</v>
      </c>
      <c r="E95" s="36" t="s">
        <v>56</v>
      </c>
      <c r="F95" s="36" t="s">
        <v>2588</v>
      </c>
      <c r="G95" s="6">
        <v>3987</v>
      </c>
      <c r="H95" s="6"/>
    </row>
    <row r="96" spans="1:8" ht="12.75" x14ac:dyDescent="0.2">
      <c r="A96" s="36" t="s">
        <v>2619</v>
      </c>
      <c r="B96" s="6" t="s">
        <v>53</v>
      </c>
      <c r="C96" s="37">
        <v>40326</v>
      </c>
      <c r="D96" s="38" t="s">
        <v>2455</v>
      </c>
      <c r="E96" s="6" t="s">
        <v>56</v>
      </c>
      <c r="F96" s="38" t="s">
        <v>2588</v>
      </c>
      <c r="G96" s="6">
        <v>3989</v>
      </c>
      <c r="H96" s="6"/>
    </row>
    <row r="97" spans="1:8" ht="12.75" x14ac:dyDescent="0.2">
      <c r="A97" s="36" t="s">
        <v>2603</v>
      </c>
      <c r="B97" s="6" t="s">
        <v>53</v>
      </c>
      <c r="C97" s="37">
        <v>40227</v>
      </c>
      <c r="D97" s="38" t="s">
        <v>2455</v>
      </c>
      <c r="E97" s="38" t="s">
        <v>428</v>
      </c>
      <c r="F97" s="38"/>
      <c r="G97" s="6">
        <v>3991</v>
      </c>
      <c r="H97" s="6"/>
    </row>
    <row r="98" spans="1:8" ht="12.75" x14ac:dyDescent="0.2">
      <c r="A98" s="36" t="s">
        <v>2696</v>
      </c>
      <c r="B98" s="38" t="s">
        <v>53</v>
      </c>
      <c r="C98" s="37">
        <v>41375</v>
      </c>
      <c r="D98" s="38" t="s">
        <v>2454</v>
      </c>
      <c r="E98" s="38" t="s">
        <v>254</v>
      </c>
      <c r="F98" s="38"/>
      <c r="G98" s="6">
        <v>3992</v>
      </c>
      <c r="H98" s="6"/>
    </row>
    <row r="99" spans="1:8" ht="12.75" x14ac:dyDescent="0.2">
      <c r="A99" s="36" t="s">
        <v>2675</v>
      </c>
      <c r="B99" s="6" t="s">
        <v>53</v>
      </c>
      <c r="C99" s="37">
        <v>40106</v>
      </c>
      <c r="D99" s="38" t="s">
        <v>2455</v>
      </c>
      <c r="E99" s="6" t="s">
        <v>89</v>
      </c>
      <c r="F99" s="38"/>
      <c r="G99" s="6">
        <v>3995</v>
      </c>
      <c r="H99" s="6"/>
    </row>
    <row r="100" spans="1:8" ht="12.75" x14ac:dyDescent="0.2">
      <c r="A100" s="36" t="s">
        <v>2725</v>
      </c>
      <c r="B100" s="6" t="s">
        <v>53</v>
      </c>
      <c r="C100" s="37">
        <v>40963</v>
      </c>
      <c r="D100" s="38" t="s">
        <v>2454</v>
      </c>
      <c r="E100" s="6" t="s">
        <v>150</v>
      </c>
      <c r="F100" s="38" t="s">
        <v>2588</v>
      </c>
      <c r="G100" s="6">
        <v>3996</v>
      </c>
      <c r="H100" s="6"/>
    </row>
    <row r="101" spans="1:8" ht="12.75" x14ac:dyDescent="0.2">
      <c r="A101" s="36" t="s">
        <v>2638</v>
      </c>
      <c r="B101" s="6" t="s">
        <v>53</v>
      </c>
      <c r="C101" s="37">
        <v>40273</v>
      </c>
      <c r="D101" s="38" t="s">
        <v>2454</v>
      </c>
      <c r="E101" s="38" t="s">
        <v>1348</v>
      </c>
      <c r="F101" s="38" t="s">
        <v>2588</v>
      </c>
      <c r="G101" s="6">
        <v>3999</v>
      </c>
      <c r="H101" s="6"/>
    </row>
    <row r="102" spans="1:8" ht="12.75" x14ac:dyDescent="0.2">
      <c r="A102" s="36" t="s">
        <v>2726</v>
      </c>
      <c r="B102" s="6" t="s">
        <v>53</v>
      </c>
      <c r="C102" s="37">
        <v>40364</v>
      </c>
      <c r="D102" s="38" t="s">
        <v>2454</v>
      </c>
      <c r="E102" s="38" t="s">
        <v>56</v>
      </c>
      <c r="F102" s="38"/>
      <c r="G102" s="6">
        <v>4011</v>
      </c>
      <c r="H102" s="6"/>
    </row>
    <row r="103" spans="1:8" ht="12.75" x14ac:dyDescent="0.2">
      <c r="A103" s="36" t="s">
        <v>2727</v>
      </c>
      <c r="B103" s="38" t="s">
        <v>53</v>
      </c>
      <c r="C103" s="37">
        <v>39950</v>
      </c>
      <c r="D103" s="38" t="s">
        <v>2454</v>
      </c>
      <c r="E103" s="38" t="s">
        <v>2074</v>
      </c>
      <c r="F103" s="38" t="s">
        <v>2588</v>
      </c>
      <c r="G103" s="6">
        <v>4015</v>
      </c>
      <c r="H103" s="6"/>
    </row>
    <row r="104" spans="1:8" ht="12.75" x14ac:dyDescent="0.2">
      <c r="A104" s="36" t="s">
        <v>2728</v>
      </c>
      <c r="B104" s="6" t="s">
        <v>53</v>
      </c>
      <c r="C104" s="37">
        <v>40586</v>
      </c>
      <c r="D104" s="38" t="s">
        <v>2454</v>
      </c>
      <c r="E104" s="63" t="s">
        <v>1348</v>
      </c>
      <c r="F104" s="38" t="s">
        <v>2588</v>
      </c>
      <c r="G104" s="6">
        <v>4018</v>
      </c>
      <c r="H104" s="6"/>
    </row>
    <row r="105" spans="1:8" ht="12.75" x14ac:dyDescent="0.2">
      <c r="A105" s="36" t="s">
        <v>2669</v>
      </c>
      <c r="B105" s="6" t="s">
        <v>53</v>
      </c>
      <c r="C105" s="37">
        <v>41261</v>
      </c>
      <c r="D105" s="38" t="s">
        <v>2454</v>
      </c>
      <c r="E105" s="6" t="s">
        <v>374</v>
      </c>
      <c r="F105" s="38"/>
      <c r="G105" s="6">
        <v>4023</v>
      </c>
      <c r="H105" s="6"/>
    </row>
    <row r="106" spans="1:8" ht="12.75" x14ac:dyDescent="0.2">
      <c r="A106" s="36" t="s">
        <v>2592</v>
      </c>
      <c r="B106" s="6" t="s">
        <v>53</v>
      </c>
      <c r="C106" s="37">
        <v>41207</v>
      </c>
      <c r="D106" s="38" t="s">
        <v>2455</v>
      </c>
      <c r="E106" s="6" t="s">
        <v>558</v>
      </c>
      <c r="F106" s="38"/>
      <c r="G106" s="6">
        <v>4026</v>
      </c>
      <c r="H106" s="6"/>
    </row>
    <row r="107" spans="1:8" ht="12.75" x14ac:dyDescent="0.2">
      <c r="A107" s="36" t="s">
        <v>2729</v>
      </c>
      <c r="B107" s="36" t="s">
        <v>53</v>
      </c>
      <c r="C107" s="56">
        <v>40638</v>
      </c>
      <c r="D107" s="36" t="s">
        <v>2454</v>
      </c>
      <c r="E107" s="36" t="s">
        <v>56</v>
      </c>
      <c r="F107" s="36" t="s">
        <v>2588</v>
      </c>
      <c r="G107" s="6">
        <v>4028</v>
      </c>
      <c r="H107" s="6"/>
    </row>
    <row r="108" spans="1:8" ht="12.75" x14ac:dyDescent="0.2">
      <c r="A108" s="36" t="s">
        <v>2730</v>
      </c>
      <c r="B108" s="6" t="s">
        <v>53</v>
      </c>
      <c r="C108" s="37">
        <v>41178</v>
      </c>
      <c r="D108" s="38" t="s">
        <v>2455</v>
      </c>
      <c r="E108" s="38" t="s">
        <v>56</v>
      </c>
      <c r="F108" s="63" t="s">
        <v>2456</v>
      </c>
      <c r="G108" s="6">
        <v>4031</v>
      </c>
      <c r="H108" s="6"/>
    </row>
    <row r="109" spans="1:8" ht="12.75" x14ac:dyDescent="0.2">
      <c r="A109" s="36" t="s">
        <v>2666</v>
      </c>
      <c r="B109" s="6" t="s">
        <v>53</v>
      </c>
      <c r="C109" s="37">
        <v>40080</v>
      </c>
      <c r="D109" s="38" t="s">
        <v>2454</v>
      </c>
      <c r="E109" s="6" t="s">
        <v>254</v>
      </c>
      <c r="F109" s="38"/>
      <c r="G109" s="6">
        <v>4032</v>
      </c>
      <c r="H109" s="6"/>
    </row>
    <row r="110" spans="1:8" ht="12.75" x14ac:dyDescent="0.2">
      <c r="A110" s="36" t="s">
        <v>2616</v>
      </c>
      <c r="B110" s="38" t="s">
        <v>53</v>
      </c>
      <c r="C110" s="37">
        <v>40243</v>
      </c>
      <c r="D110" s="38" t="s">
        <v>2455</v>
      </c>
      <c r="E110" s="38" t="s">
        <v>89</v>
      </c>
      <c r="F110" s="38"/>
      <c r="G110" s="6">
        <v>4040</v>
      </c>
      <c r="H110" s="6"/>
    </row>
    <row r="111" spans="1:8" ht="12.75" x14ac:dyDescent="0.2">
      <c r="A111" s="36" t="s">
        <v>2636</v>
      </c>
      <c r="B111" s="6" t="s">
        <v>53</v>
      </c>
      <c r="C111" s="37">
        <v>41495</v>
      </c>
      <c r="D111" s="38" t="s">
        <v>2454</v>
      </c>
      <c r="E111" s="38" t="s">
        <v>136</v>
      </c>
      <c r="F111" s="38" t="s">
        <v>2588</v>
      </c>
      <c r="G111" s="6">
        <v>4042</v>
      </c>
      <c r="H111" s="6"/>
    </row>
    <row r="112" spans="1:8" ht="12.75" x14ac:dyDescent="0.2">
      <c r="A112" s="36" t="s">
        <v>2662</v>
      </c>
      <c r="B112" s="6" t="s">
        <v>53</v>
      </c>
      <c r="C112" s="37">
        <v>39937</v>
      </c>
      <c r="D112" s="38" t="s">
        <v>2454</v>
      </c>
      <c r="E112" s="6" t="s">
        <v>225</v>
      </c>
      <c r="F112" s="38"/>
      <c r="G112" s="6">
        <v>4043</v>
      </c>
      <c r="H112" s="6"/>
    </row>
    <row r="113" spans="1:8" ht="12.75" x14ac:dyDescent="0.2">
      <c r="A113" s="36" t="s">
        <v>2655</v>
      </c>
      <c r="B113" s="38" t="s">
        <v>53</v>
      </c>
      <c r="C113" s="37">
        <v>40197</v>
      </c>
      <c r="D113" s="38" t="s">
        <v>2454</v>
      </c>
      <c r="E113" s="63" t="s">
        <v>254</v>
      </c>
      <c r="F113" s="38" t="s">
        <v>2588</v>
      </c>
      <c r="G113" s="6">
        <v>4045</v>
      </c>
      <c r="H113" s="6"/>
    </row>
    <row r="114" spans="1:8" ht="12.75" x14ac:dyDescent="0.2">
      <c r="A114" s="36" t="s">
        <v>2731</v>
      </c>
      <c r="B114" s="6" t="s">
        <v>53</v>
      </c>
      <c r="C114" s="37">
        <v>41216</v>
      </c>
      <c r="D114" s="38" t="s">
        <v>2454</v>
      </c>
      <c r="E114" s="38" t="s">
        <v>409</v>
      </c>
      <c r="F114" s="38" t="s">
        <v>2588</v>
      </c>
      <c r="G114" s="6">
        <v>4046</v>
      </c>
      <c r="H114" s="6"/>
    </row>
    <row r="115" spans="1:8" ht="12.75" x14ac:dyDescent="0.2">
      <c r="A115" s="36" t="s">
        <v>2682</v>
      </c>
      <c r="B115" s="6" t="s">
        <v>53</v>
      </c>
      <c r="C115" s="37">
        <v>40725</v>
      </c>
      <c r="D115" s="38" t="s">
        <v>2454</v>
      </c>
      <c r="E115" s="38" t="s">
        <v>254</v>
      </c>
      <c r="F115" s="38"/>
      <c r="G115" s="6">
        <v>4047</v>
      </c>
      <c r="H115" s="6"/>
    </row>
    <row r="116" spans="1:8" ht="12.75" x14ac:dyDescent="0.2">
      <c r="A116" s="36" t="s">
        <v>2650</v>
      </c>
      <c r="B116" s="38" t="s">
        <v>53</v>
      </c>
      <c r="C116" s="37">
        <v>40409</v>
      </c>
      <c r="D116" s="38" t="s">
        <v>2454</v>
      </c>
      <c r="E116" s="38" t="s">
        <v>106</v>
      </c>
      <c r="F116" s="38" t="s">
        <v>2588</v>
      </c>
      <c r="G116" s="6">
        <v>4048</v>
      </c>
      <c r="H116" s="6"/>
    </row>
    <row r="117" spans="1:8" ht="12.75" x14ac:dyDescent="0.2">
      <c r="A117" s="36" t="s">
        <v>2637</v>
      </c>
      <c r="B117" s="6" t="s">
        <v>53</v>
      </c>
      <c r="C117" s="37">
        <v>40546</v>
      </c>
      <c r="D117" s="38" t="s">
        <v>2454</v>
      </c>
      <c r="E117" s="38" t="s">
        <v>136</v>
      </c>
      <c r="F117" s="38" t="s">
        <v>2588</v>
      </c>
      <c r="G117" s="6">
        <v>4052</v>
      </c>
      <c r="H117" s="6"/>
    </row>
    <row r="118" spans="1:8" ht="12.75" x14ac:dyDescent="0.2">
      <c r="A118" s="36" t="s">
        <v>2639</v>
      </c>
      <c r="B118" s="36" t="s">
        <v>53</v>
      </c>
      <c r="C118" s="56">
        <v>41269</v>
      </c>
      <c r="D118" s="36" t="s">
        <v>2454</v>
      </c>
      <c r="E118" s="36" t="s">
        <v>409</v>
      </c>
      <c r="F118" s="36" t="s">
        <v>2588</v>
      </c>
      <c r="G118" s="6">
        <v>4059</v>
      </c>
      <c r="H118" s="6"/>
    </row>
    <row r="119" spans="1:8" ht="12.75" x14ac:dyDescent="0.2">
      <c r="A119" s="36" t="s">
        <v>2653</v>
      </c>
      <c r="B119" s="38" t="s">
        <v>53</v>
      </c>
      <c r="C119" s="37">
        <v>40358</v>
      </c>
      <c r="D119" s="38" t="s">
        <v>2454</v>
      </c>
      <c r="E119" s="38" t="s">
        <v>205</v>
      </c>
      <c r="F119" s="38" t="s">
        <v>2588</v>
      </c>
      <c r="G119" s="6">
        <v>4059</v>
      </c>
      <c r="H119" s="6"/>
    </row>
    <row r="120" spans="1:8" ht="12.75" x14ac:dyDescent="0.2">
      <c r="A120" s="36" t="s">
        <v>2589</v>
      </c>
      <c r="B120" s="6" t="s">
        <v>53</v>
      </c>
      <c r="C120" s="37">
        <v>40310</v>
      </c>
      <c r="D120" s="38" t="s">
        <v>2455</v>
      </c>
      <c r="E120" s="6" t="s">
        <v>254</v>
      </c>
      <c r="F120" s="38"/>
      <c r="G120" s="6">
        <v>4061</v>
      </c>
      <c r="H120" s="6"/>
    </row>
    <row r="121" spans="1:8" ht="12.75" x14ac:dyDescent="0.2">
      <c r="A121" s="36" t="s">
        <v>2606</v>
      </c>
      <c r="B121" s="6" t="s">
        <v>53</v>
      </c>
      <c r="C121" s="37">
        <v>40192</v>
      </c>
      <c r="D121" s="38" t="s">
        <v>2455</v>
      </c>
      <c r="E121" s="38" t="s">
        <v>89</v>
      </c>
      <c r="F121" s="38"/>
      <c r="G121" s="6">
        <v>4069</v>
      </c>
      <c r="H121" s="6"/>
    </row>
    <row r="122" spans="1:8" ht="12.75" x14ac:dyDescent="0.2">
      <c r="A122" s="36" t="s">
        <v>2613</v>
      </c>
      <c r="B122" s="38" t="s">
        <v>53</v>
      </c>
      <c r="C122" s="37">
        <v>40147</v>
      </c>
      <c r="D122" s="38" t="s">
        <v>2455</v>
      </c>
      <c r="E122" s="38" t="s">
        <v>89</v>
      </c>
      <c r="F122" s="38"/>
      <c r="G122" s="6">
        <v>4073</v>
      </c>
      <c r="H122" s="6"/>
    </row>
    <row r="123" spans="1:8" ht="12.75" x14ac:dyDescent="0.2">
      <c r="A123" s="36" t="s">
        <v>2610</v>
      </c>
      <c r="B123" s="38" t="s">
        <v>53</v>
      </c>
      <c r="C123" s="37">
        <v>40658</v>
      </c>
      <c r="D123" s="38" t="s">
        <v>2455</v>
      </c>
      <c r="E123" s="38" t="s">
        <v>106</v>
      </c>
      <c r="F123" s="38"/>
      <c r="G123" s="6">
        <v>4082</v>
      </c>
      <c r="H123" s="6"/>
    </row>
    <row r="124" spans="1:8" ht="12.75" x14ac:dyDescent="0.2">
      <c r="A124" s="36" t="s">
        <v>2699</v>
      </c>
      <c r="B124" s="38" t="s">
        <v>53</v>
      </c>
      <c r="C124" s="37">
        <v>40239</v>
      </c>
      <c r="D124" s="38" t="s">
        <v>2454</v>
      </c>
      <c r="E124" s="38" t="s">
        <v>106</v>
      </c>
      <c r="F124" s="38"/>
      <c r="G124" s="6">
        <v>4085</v>
      </c>
      <c r="H124" s="6"/>
    </row>
    <row r="125" spans="1:8" ht="12.75" x14ac:dyDescent="0.2">
      <c r="A125" s="36" t="s">
        <v>2732</v>
      </c>
      <c r="B125" s="38" t="s">
        <v>53</v>
      </c>
      <c r="C125" s="37">
        <v>40453</v>
      </c>
      <c r="D125" s="38" t="s">
        <v>2455</v>
      </c>
      <c r="E125" s="38" t="s">
        <v>1845</v>
      </c>
      <c r="F125" s="38"/>
      <c r="G125" s="6">
        <v>4089</v>
      </c>
      <c r="H125" s="6"/>
    </row>
    <row r="126" spans="1:8" ht="12.75" x14ac:dyDescent="0.2">
      <c r="A126" s="36" t="s">
        <v>2667</v>
      </c>
      <c r="B126" s="6" t="s">
        <v>53</v>
      </c>
      <c r="C126" s="37">
        <v>41122</v>
      </c>
      <c r="D126" s="38" t="s">
        <v>2454</v>
      </c>
      <c r="E126" s="6" t="s">
        <v>254</v>
      </c>
      <c r="F126" s="38"/>
      <c r="G126" s="6">
        <v>4092</v>
      </c>
      <c r="H126" s="6"/>
    </row>
    <row r="127" spans="1:8" ht="12.75" x14ac:dyDescent="0.2">
      <c r="A127" s="36" t="s">
        <v>2633</v>
      </c>
      <c r="B127" s="6" t="s">
        <v>53</v>
      </c>
      <c r="C127" s="37">
        <v>40917</v>
      </c>
      <c r="D127" s="38" t="s">
        <v>2454</v>
      </c>
      <c r="E127" s="38" t="s">
        <v>380</v>
      </c>
      <c r="F127" s="38" t="s">
        <v>2588</v>
      </c>
      <c r="G127" s="6">
        <v>4093</v>
      </c>
      <c r="H127" s="6"/>
    </row>
    <row r="128" spans="1:8" ht="12.75" x14ac:dyDescent="0.2">
      <c r="A128" s="36" t="s">
        <v>2733</v>
      </c>
      <c r="B128" s="6" t="s">
        <v>53</v>
      </c>
      <c r="C128" s="37">
        <v>40806</v>
      </c>
      <c r="D128" s="38" t="s">
        <v>2455</v>
      </c>
      <c r="E128" s="6" t="s">
        <v>205</v>
      </c>
      <c r="F128" s="38"/>
      <c r="G128" s="6">
        <v>4096</v>
      </c>
      <c r="H128" s="6"/>
    </row>
    <row r="129" spans="1:8" ht="12.75" x14ac:dyDescent="0.2">
      <c r="A129" s="36" t="s">
        <v>2734</v>
      </c>
      <c r="B129" s="38" t="s">
        <v>53</v>
      </c>
      <c r="C129" s="37">
        <v>41310</v>
      </c>
      <c r="D129" s="38" t="s">
        <v>2454</v>
      </c>
      <c r="E129" s="38" t="s">
        <v>1845</v>
      </c>
      <c r="F129" s="38"/>
      <c r="G129" s="6">
        <v>4098</v>
      </c>
      <c r="H129" s="6"/>
    </row>
    <row r="130" spans="1:8" ht="12.75" x14ac:dyDescent="0.2">
      <c r="A130" s="36" t="s">
        <v>2611</v>
      </c>
      <c r="B130" s="38" t="s">
        <v>53</v>
      </c>
      <c r="C130" s="37">
        <v>41040</v>
      </c>
      <c r="D130" s="38" t="s">
        <v>2455</v>
      </c>
      <c r="E130" s="38" t="s">
        <v>205</v>
      </c>
      <c r="F130" s="38"/>
      <c r="G130" s="6">
        <v>4100</v>
      </c>
    </row>
    <row r="131" spans="1:8" ht="12.75" x14ac:dyDescent="0.2">
      <c r="A131" s="36" t="s">
        <v>2694</v>
      </c>
      <c r="B131" s="36" t="s">
        <v>53</v>
      </c>
      <c r="C131" s="56">
        <v>40376</v>
      </c>
      <c r="D131" s="36" t="s">
        <v>2454</v>
      </c>
      <c r="E131" s="36" t="s">
        <v>428</v>
      </c>
      <c r="F131" s="36"/>
      <c r="G131" s="6">
        <v>4101</v>
      </c>
    </row>
    <row r="132" spans="1:8" ht="12.75" x14ac:dyDescent="0.2">
      <c r="A132" s="36" t="s">
        <v>2735</v>
      </c>
      <c r="B132" s="36" t="s">
        <v>53</v>
      </c>
      <c r="C132" s="56">
        <v>40487</v>
      </c>
      <c r="D132" s="36" t="s">
        <v>2454</v>
      </c>
      <c r="E132" s="36" t="s">
        <v>761</v>
      </c>
      <c r="F132" s="36" t="s">
        <v>2588</v>
      </c>
      <c r="G132" s="6">
        <v>4109</v>
      </c>
    </row>
    <row r="133" spans="1:8" ht="12.75" x14ac:dyDescent="0.2">
      <c r="A133" s="36" t="s">
        <v>2686</v>
      </c>
      <c r="B133" s="6" t="s">
        <v>53</v>
      </c>
      <c r="C133" s="37">
        <v>40278</v>
      </c>
      <c r="D133" s="38" t="s">
        <v>2454</v>
      </c>
      <c r="E133" s="38" t="s">
        <v>205</v>
      </c>
      <c r="F133" s="38"/>
      <c r="G133" s="6">
        <v>4111</v>
      </c>
    </row>
    <row r="134" spans="1:8" ht="12.75" x14ac:dyDescent="0.2">
      <c r="A134" s="36" t="s">
        <v>2646</v>
      </c>
      <c r="B134" s="36" t="s">
        <v>53</v>
      </c>
      <c r="C134" s="56">
        <v>40199</v>
      </c>
      <c r="D134" s="36" t="s">
        <v>2454</v>
      </c>
      <c r="E134" s="36" t="s">
        <v>205</v>
      </c>
      <c r="F134" s="36" t="s">
        <v>2588</v>
      </c>
      <c r="G134" s="6">
        <v>4113</v>
      </c>
    </row>
    <row r="135" spans="1:8" ht="12.75" x14ac:dyDescent="0.2">
      <c r="A135" s="36" t="s">
        <v>2631</v>
      </c>
      <c r="B135" s="6" t="s">
        <v>53</v>
      </c>
      <c r="C135" s="37">
        <v>40329</v>
      </c>
      <c r="D135" s="38" t="s">
        <v>2455</v>
      </c>
      <c r="E135" s="6" t="s">
        <v>97</v>
      </c>
      <c r="F135" s="38" t="s">
        <v>2588</v>
      </c>
      <c r="G135" s="6">
        <v>4114</v>
      </c>
    </row>
    <row r="136" spans="1:8" ht="12.75" x14ac:dyDescent="0.2">
      <c r="A136" s="36" t="s">
        <v>2701</v>
      </c>
      <c r="B136" s="38" t="s">
        <v>53</v>
      </c>
      <c r="C136" s="37">
        <v>39825</v>
      </c>
      <c r="D136" s="38" t="s">
        <v>2454</v>
      </c>
      <c r="E136" s="63" t="s">
        <v>205</v>
      </c>
      <c r="F136" s="38"/>
      <c r="G136" s="6">
        <v>4117</v>
      </c>
    </row>
    <row r="137" spans="1:8" ht="12.75" x14ac:dyDescent="0.2">
      <c r="A137" s="36" t="s">
        <v>2648</v>
      </c>
      <c r="B137" s="38" t="s">
        <v>53</v>
      </c>
      <c r="C137" s="37">
        <v>40564</v>
      </c>
      <c r="D137" s="38" t="s">
        <v>2454</v>
      </c>
      <c r="E137" s="38" t="s">
        <v>106</v>
      </c>
      <c r="F137" s="38" t="s">
        <v>2588</v>
      </c>
      <c r="G137" s="6">
        <v>4121</v>
      </c>
    </row>
    <row r="138" spans="1:8" ht="12.75" x14ac:dyDescent="0.2">
      <c r="A138" s="36" t="s">
        <v>2614</v>
      </c>
      <c r="B138" s="38" t="s">
        <v>53</v>
      </c>
      <c r="C138" s="37">
        <v>40231</v>
      </c>
      <c r="D138" s="38" t="s">
        <v>2455</v>
      </c>
      <c r="E138" s="38" t="s">
        <v>89</v>
      </c>
      <c r="F138" s="38"/>
      <c r="G138" s="6">
        <v>4123</v>
      </c>
    </row>
    <row r="139" spans="1:8" ht="12.75" x14ac:dyDescent="0.2">
      <c r="A139" s="36" t="s">
        <v>2660</v>
      </c>
      <c r="B139" s="6" t="s">
        <v>53</v>
      </c>
      <c r="C139" s="37">
        <v>40658</v>
      </c>
      <c r="D139" s="38" t="s">
        <v>2454</v>
      </c>
      <c r="E139" s="38" t="s">
        <v>428</v>
      </c>
      <c r="F139" s="38"/>
      <c r="G139" s="6">
        <v>4126</v>
      </c>
    </row>
    <row r="140" spans="1:8" ht="12.75" x14ac:dyDescent="0.2">
      <c r="A140" s="36" t="s">
        <v>2736</v>
      </c>
      <c r="B140" s="38" t="s">
        <v>53</v>
      </c>
      <c r="C140" s="37">
        <v>40828</v>
      </c>
      <c r="D140" s="38" t="s">
        <v>2454</v>
      </c>
      <c r="E140" s="38" t="s">
        <v>428</v>
      </c>
      <c r="F140" s="38" t="s">
        <v>2588</v>
      </c>
      <c r="G140" s="6">
        <v>4133</v>
      </c>
    </row>
    <row r="141" spans="1:8" ht="12.75" x14ac:dyDescent="0.2">
      <c r="A141" s="36" t="s">
        <v>2687</v>
      </c>
      <c r="B141" s="6" t="s">
        <v>53</v>
      </c>
      <c r="C141" s="37">
        <v>41022</v>
      </c>
      <c r="D141" s="38" t="s">
        <v>2455</v>
      </c>
      <c r="E141" s="38" t="s">
        <v>89</v>
      </c>
      <c r="F141" s="38"/>
      <c r="G141" s="6">
        <v>4136</v>
      </c>
    </row>
    <row r="142" spans="1:8" ht="12.75" x14ac:dyDescent="0.2">
      <c r="A142" s="36" t="s">
        <v>2737</v>
      </c>
      <c r="B142" s="6" t="s">
        <v>53</v>
      </c>
      <c r="C142" s="37">
        <v>41557</v>
      </c>
      <c r="D142" s="38" t="s">
        <v>2455</v>
      </c>
      <c r="E142" s="38" t="s">
        <v>136</v>
      </c>
      <c r="F142" s="38"/>
      <c r="G142" s="6">
        <v>4141</v>
      </c>
    </row>
    <row r="143" spans="1:8" ht="12.75" x14ac:dyDescent="0.2">
      <c r="A143" s="36" t="s">
        <v>2738</v>
      </c>
      <c r="B143" s="6" t="s">
        <v>53</v>
      </c>
      <c r="C143" s="37">
        <v>40854</v>
      </c>
      <c r="D143" s="38" t="s">
        <v>2455</v>
      </c>
      <c r="E143" s="6" t="s">
        <v>380</v>
      </c>
      <c r="F143" s="38" t="s">
        <v>2588</v>
      </c>
      <c r="G143" s="6">
        <v>4144</v>
      </c>
    </row>
    <row r="144" spans="1:8" ht="12.75" x14ac:dyDescent="0.2">
      <c r="A144" s="36" t="s">
        <v>2702</v>
      </c>
      <c r="B144" s="38" t="s">
        <v>53</v>
      </c>
      <c r="C144" s="37">
        <v>40448</v>
      </c>
      <c r="D144" s="38" t="s">
        <v>2454</v>
      </c>
      <c r="E144" s="38" t="s">
        <v>428</v>
      </c>
      <c r="F144" s="38"/>
      <c r="G144" s="6">
        <v>4148</v>
      </c>
    </row>
    <row r="145" spans="1:7" ht="12.75" x14ac:dyDescent="0.2">
      <c r="A145" s="36" t="s">
        <v>2739</v>
      </c>
      <c r="B145" s="36" t="s">
        <v>53</v>
      </c>
      <c r="C145" s="56">
        <v>40952</v>
      </c>
      <c r="D145" s="36" t="s">
        <v>2454</v>
      </c>
      <c r="E145" s="36" t="s">
        <v>136</v>
      </c>
      <c r="F145" s="36" t="s">
        <v>2588</v>
      </c>
      <c r="G145" s="6">
        <v>4152</v>
      </c>
    </row>
    <row r="146" spans="1:7" ht="12.75" x14ac:dyDescent="0.2">
      <c r="A146" s="36" t="s">
        <v>2615</v>
      </c>
      <c r="B146" s="38" t="s">
        <v>53</v>
      </c>
      <c r="C146" s="37">
        <v>40871</v>
      </c>
      <c r="D146" s="38" t="s">
        <v>2455</v>
      </c>
      <c r="E146" s="38" t="s">
        <v>1845</v>
      </c>
      <c r="F146" s="38"/>
      <c r="G146" s="6">
        <v>4153</v>
      </c>
    </row>
    <row r="147" spans="1:7" ht="12.75" x14ac:dyDescent="0.2">
      <c r="A147" s="36" t="s">
        <v>2593</v>
      </c>
      <c r="B147" s="6" t="s">
        <v>53</v>
      </c>
      <c r="C147" s="37">
        <v>41167</v>
      </c>
      <c r="D147" s="38" t="s">
        <v>2455</v>
      </c>
      <c r="E147" s="6" t="s">
        <v>225</v>
      </c>
      <c r="F147" s="38"/>
      <c r="G147" s="6">
        <v>4160</v>
      </c>
    </row>
    <row r="148" spans="1:7" ht="12.75" x14ac:dyDescent="0.2">
      <c r="A148" s="36" t="s">
        <v>2685</v>
      </c>
      <c r="B148" s="6" t="s">
        <v>53</v>
      </c>
      <c r="C148" s="37">
        <v>41010</v>
      </c>
      <c r="D148" s="38" t="s">
        <v>2454</v>
      </c>
      <c r="E148" s="38" t="s">
        <v>428</v>
      </c>
      <c r="F148" s="38"/>
      <c r="G148" s="6">
        <v>4165</v>
      </c>
    </row>
    <row r="149" spans="1:7" ht="12.75" x14ac:dyDescent="0.2">
      <c r="A149" s="36" t="s">
        <v>2604</v>
      </c>
      <c r="B149" s="6" t="s">
        <v>53</v>
      </c>
      <c r="C149" s="37">
        <v>40948</v>
      </c>
      <c r="D149" s="38" t="s">
        <v>2455</v>
      </c>
      <c r="E149" s="38" t="s">
        <v>254</v>
      </c>
      <c r="F149" s="38"/>
      <c r="G149" s="6">
        <v>22851</v>
      </c>
    </row>
    <row r="150" spans="1:7" ht="12.75" x14ac:dyDescent="0.2">
      <c r="A150" s="36" t="s">
        <v>2654</v>
      </c>
      <c r="B150" s="38" t="s">
        <v>53</v>
      </c>
      <c r="C150" s="37">
        <v>40956</v>
      </c>
      <c r="D150" s="38" t="s">
        <v>2454</v>
      </c>
      <c r="E150" s="63" t="s">
        <v>254</v>
      </c>
      <c r="F150" s="38" t="s">
        <v>2588</v>
      </c>
      <c r="G150" s="6">
        <v>23061</v>
      </c>
    </row>
    <row r="151" spans="1:7" ht="12.75" x14ac:dyDescent="0.2">
      <c r="A151" s="36" t="s">
        <v>2640</v>
      </c>
      <c r="B151" s="36" t="s">
        <v>526</v>
      </c>
      <c r="C151" s="56">
        <v>40018</v>
      </c>
      <c r="D151" s="36" t="s">
        <v>2455</v>
      </c>
      <c r="E151" s="36" t="s">
        <v>529</v>
      </c>
      <c r="F151" s="36" t="s">
        <v>2588</v>
      </c>
      <c r="G151" s="6"/>
    </row>
    <row r="152" spans="1:7" ht="12.75" x14ac:dyDescent="0.2">
      <c r="A152" s="36" t="s">
        <v>2627</v>
      </c>
      <c r="B152" s="6" t="s">
        <v>526</v>
      </c>
      <c r="C152" s="37">
        <v>40638</v>
      </c>
      <c r="D152" s="38" t="s">
        <v>2455</v>
      </c>
      <c r="E152" s="6" t="s">
        <v>529</v>
      </c>
      <c r="F152" s="38" t="s">
        <v>2588</v>
      </c>
      <c r="G152" s="6"/>
    </row>
    <row r="153" spans="1:7" ht="12.75" x14ac:dyDescent="0.2">
      <c r="A153" s="6"/>
      <c r="G153" s="6"/>
    </row>
    <row r="154" spans="1:7" ht="12.75" x14ac:dyDescent="0.2">
      <c r="A154" s="6"/>
      <c r="G154" s="6"/>
    </row>
    <row r="155" spans="1:7" ht="12.75" x14ac:dyDescent="0.2">
      <c r="A155" s="6"/>
      <c r="G155" s="6"/>
    </row>
    <row r="156" spans="1:7" ht="12.75" x14ac:dyDescent="0.2">
      <c r="A156" s="6"/>
      <c r="G156" s="6"/>
    </row>
    <row r="157" spans="1:7" ht="12.75" x14ac:dyDescent="0.2">
      <c r="A157" s="6"/>
      <c r="G157" s="6"/>
    </row>
    <row r="158" spans="1:7" ht="12.75" x14ac:dyDescent="0.2">
      <c r="A158" s="6"/>
      <c r="G158" s="6"/>
    </row>
    <row r="159" spans="1:7" ht="12.75" x14ac:dyDescent="0.2">
      <c r="A159" s="6"/>
      <c r="G159" s="6"/>
    </row>
    <row r="160" spans="1:7" ht="12.75" x14ac:dyDescent="0.2">
      <c r="A160" s="6"/>
      <c r="G160" s="6"/>
    </row>
    <row r="161" spans="1:7" ht="12.75" x14ac:dyDescent="0.2">
      <c r="A161" s="6"/>
      <c r="G161" s="6"/>
    </row>
    <row r="162" spans="1:7" ht="12.75" x14ac:dyDescent="0.2">
      <c r="A162" s="6"/>
      <c r="G162" s="6"/>
    </row>
    <row r="163" spans="1:7" ht="12.75" x14ac:dyDescent="0.2">
      <c r="A163" s="6"/>
      <c r="G163" s="6"/>
    </row>
    <row r="164" spans="1:7" ht="12.75" x14ac:dyDescent="0.2">
      <c r="A164" s="6"/>
      <c r="G164" s="6"/>
    </row>
    <row r="165" spans="1:7" ht="12.75" x14ac:dyDescent="0.2">
      <c r="A165" s="6"/>
      <c r="G165" s="6"/>
    </row>
    <row r="166" spans="1:7" ht="12.75" x14ac:dyDescent="0.2">
      <c r="A166" s="6"/>
      <c r="G166" s="6"/>
    </row>
    <row r="167" spans="1:7" ht="12.75" x14ac:dyDescent="0.2">
      <c r="A167" s="6"/>
      <c r="G167" s="6"/>
    </row>
    <row r="168" spans="1:7" ht="12.75" x14ac:dyDescent="0.2">
      <c r="A168" s="6"/>
      <c r="G168" s="6"/>
    </row>
    <row r="169" spans="1:7" ht="12.75" x14ac:dyDescent="0.2">
      <c r="A169" s="6"/>
      <c r="G169" s="6"/>
    </row>
    <row r="170" spans="1:7" ht="12.75" x14ac:dyDescent="0.2">
      <c r="A170" s="6"/>
      <c r="G170" s="6"/>
    </row>
    <row r="171" spans="1:7" ht="12.75" x14ac:dyDescent="0.2">
      <c r="A171" s="6"/>
      <c r="G171" s="6"/>
    </row>
    <row r="172" spans="1:7" ht="12.75" x14ac:dyDescent="0.2">
      <c r="A172" s="6"/>
      <c r="G172" s="6"/>
    </row>
    <row r="173" spans="1:7" ht="12.75" x14ac:dyDescent="0.2">
      <c r="A173" s="6"/>
      <c r="G173" s="6"/>
    </row>
    <row r="174" spans="1:7" ht="12.75" x14ac:dyDescent="0.2">
      <c r="A174" s="6"/>
      <c r="G174" s="6"/>
    </row>
    <row r="175" spans="1:7" ht="12.75" x14ac:dyDescent="0.2">
      <c r="A175" s="6"/>
      <c r="G175" s="6"/>
    </row>
    <row r="176" spans="1:7" ht="12.75" x14ac:dyDescent="0.2">
      <c r="A176" s="6"/>
      <c r="G176" s="6"/>
    </row>
    <row r="177" spans="1:7" ht="12.75" x14ac:dyDescent="0.2">
      <c r="A177" s="6"/>
      <c r="G177" s="6"/>
    </row>
    <row r="178" spans="1:7" ht="12.75" x14ac:dyDescent="0.2">
      <c r="A178" s="6"/>
      <c r="G178" s="6"/>
    </row>
    <row r="179" spans="1:7" ht="12.75" x14ac:dyDescent="0.2">
      <c r="A179" s="6"/>
      <c r="G179" s="6"/>
    </row>
    <row r="180" spans="1:7" ht="12.75" x14ac:dyDescent="0.2">
      <c r="A180" s="6"/>
      <c r="G180" s="6"/>
    </row>
    <row r="181" spans="1:7" ht="12.75" x14ac:dyDescent="0.2">
      <c r="A181" s="6"/>
      <c r="G181" s="6"/>
    </row>
    <row r="182" spans="1:7" ht="12.75" x14ac:dyDescent="0.2">
      <c r="A182" s="6"/>
      <c r="G182" s="6"/>
    </row>
    <row r="183" spans="1:7" ht="12.75" x14ac:dyDescent="0.2">
      <c r="A183" s="6"/>
      <c r="G183" s="6"/>
    </row>
    <row r="184" spans="1:7" ht="12.75" x14ac:dyDescent="0.2">
      <c r="A184" s="6"/>
      <c r="G184" s="6"/>
    </row>
    <row r="185" spans="1:7" ht="12.75" x14ac:dyDescent="0.2">
      <c r="A185" s="6"/>
      <c r="G185" s="6"/>
    </row>
    <row r="186" spans="1:7" ht="12.75" x14ac:dyDescent="0.2">
      <c r="A186" s="6"/>
      <c r="G186" s="6"/>
    </row>
    <row r="187" spans="1:7" ht="12.75" x14ac:dyDescent="0.2">
      <c r="A187" s="6"/>
      <c r="G187" s="6"/>
    </row>
    <row r="188" spans="1:7" ht="12.75" x14ac:dyDescent="0.2">
      <c r="A188" s="6"/>
      <c r="G188" s="6"/>
    </row>
    <row r="189" spans="1:7" ht="12.75" x14ac:dyDescent="0.2">
      <c r="A189" s="6"/>
      <c r="G189" s="6"/>
    </row>
    <row r="190" spans="1:7" ht="12.75" x14ac:dyDescent="0.2">
      <c r="A190" s="6"/>
      <c r="G190" s="6"/>
    </row>
    <row r="191" spans="1:7" ht="12.75" x14ac:dyDescent="0.2">
      <c r="A191" s="6"/>
      <c r="G191" s="6"/>
    </row>
    <row r="192" spans="1:7" ht="12.75" x14ac:dyDescent="0.2">
      <c r="A192" s="6"/>
      <c r="G192" s="6"/>
    </row>
    <row r="193" spans="1:7" ht="12.75" x14ac:dyDescent="0.2">
      <c r="A193" s="6"/>
      <c r="G193" s="6"/>
    </row>
    <row r="194" spans="1:7" ht="12.75" x14ac:dyDescent="0.2">
      <c r="A194" s="6"/>
      <c r="G194" s="6"/>
    </row>
    <row r="195" spans="1:7" ht="12.75" x14ac:dyDescent="0.2">
      <c r="G195" s="6"/>
    </row>
    <row r="196" spans="1:7" ht="12.75" x14ac:dyDescent="0.2">
      <c r="G196" s="6"/>
    </row>
    <row r="197" spans="1:7" ht="12.75" x14ac:dyDescent="0.2">
      <c r="G197" s="6"/>
    </row>
    <row r="198" spans="1:7" ht="12.75" x14ac:dyDescent="0.2">
      <c r="G198" s="6"/>
    </row>
    <row r="199" spans="1:7" ht="12.75" x14ac:dyDescent="0.2">
      <c r="G199" s="6"/>
    </row>
    <row r="200" spans="1:7" ht="12.75" x14ac:dyDescent="0.2">
      <c r="G200" s="6"/>
    </row>
    <row r="201" spans="1:7" ht="12.75" x14ac:dyDescent="0.2">
      <c r="G201" s="6"/>
    </row>
    <row r="202" spans="1:7" ht="12.75" x14ac:dyDescent="0.2">
      <c r="G202" s="6"/>
    </row>
    <row r="203" spans="1:7" ht="12.75" x14ac:dyDescent="0.2">
      <c r="G203" s="6"/>
    </row>
    <row r="204" spans="1:7" ht="12.75" x14ac:dyDescent="0.2">
      <c r="G204" s="6"/>
    </row>
    <row r="205" spans="1:7" ht="12.75" x14ac:dyDescent="0.2">
      <c r="G205" s="6"/>
    </row>
    <row r="206" spans="1:7" ht="12.75" x14ac:dyDescent="0.2">
      <c r="G206" s="6"/>
    </row>
    <row r="207" spans="1:7" ht="12.75" x14ac:dyDescent="0.2">
      <c r="G207" s="6"/>
    </row>
    <row r="208" spans="1:7" ht="12.75" x14ac:dyDescent="0.2">
      <c r="G208" s="6"/>
    </row>
    <row r="209" spans="7:7" ht="12.75" x14ac:dyDescent="0.2">
      <c r="G209" s="6"/>
    </row>
    <row r="210" spans="7:7" ht="12.75" x14ac:dyDescent="0.2">
      <c r="G210" s="6"/>
    </row>
    <row r="211" spans="7:7" ht="12.75" x14ac:dyDescent="0.2">
      <c r="G211" s="6"/>
    </row>
    <row r="212" spans="7:7" ht="12.75" x14ac:dyDescent="0.2">
      <c r="G212" s="6"/>
    </row>
    <row r="213" spans="7:7" ht="12.75" x14ac:dyDescent="0.2">
      <c r="G213" s="6"/>
    </row>
    <row r="214" spans="7:7" ht="12.75" x14ac:dyDescent="0.2">
      <c r="G214" s="6"/>
    </row>
    <row r="215" spans="7:7" ht="12.75" x14ac:dyDescent="0.2">
      <c r="G215" s="6"/>
    </row>
    <row r="216" spans="7:7" ht="12.75" x14ac:dyDescent="0.2">
      <c r="G216" s="6"/>
    </row>
    <row r="217" spans="7:7" ht="12.75" x14ac:dyDescent="0.2">
      <c r="G217" s="6"/>
    </row>
    <row r="218" spans="7:7" ht="12.75" x14ac:dyDescent="0.2">
      <c r="G218" s="6"/>
    </row>
    <row r="219" spans="7:7" ht="12.75" x14ac:dyDescent="0.2">
      <c r="G219" s="6"/>
    </row>
    <row r="220" spans="7:7" ht="12.75" x14ac:dyDescent="0.2">
      <c r="G220" s="6"/>
    </row>
    <row r="221" spans="7:7" ht="12.75" x14ac:dyDescent="0.2">
      <c r="G221" s="6"/>
    </row>
    <row r="222" spans="7:7" ht="12.75" x14ac:dyDescent="0.2">
      <c r="G222" s="6"/>
    </row>
    <row r="223" spans="7:7" ht="12.75" x14ac:dyDescent="0.2">
      <c r="G223" s="6"/>
    </row>
    <row r="224" spans="7:7" ht="12.75" x14ac:dyDescent="0.2">
      <c r="G224" s="6"/>
    </row>
    <row r="225" spans="7:7" ht="12.75" x14ac:dyDescent="0.2">
      <c r="G225" s="6"/>
    </row>
    <row r="226" spans="7:7" ht="12.75" x14ac:dyDescent="0.2">
      <c r="G226" s="6"/>
    </row>
    <row r="227" spans="7:7" ht="12.75" x14ac:dyDescent="0.2">
      <c r="G227" s="6"/>
    </row>
    <row r="228" spans="7:7" ht="12.75" x14ac:dyDescent="0.2">
      <c r="G228" s="6"/>
    </row>
    <row r="229" spans="7:7" ht="12.75" x14ac:dyDescent="0.2">
      <c r="G229" s="6"/>
    </row>
    <row r="230" spans="7:7" ht="12.75" x14ac:dyDescent="0.2">
      <c r="G230" s="6"/>
    </row>
    <row r="231" spans="7:7" ht="12.75" x14ac:dyDescent="0.2">
      <c r="G231" s="6"/>
    </row>
    <row r="232" spans="7:7" ht="12.75" x14ac:dyDescent="0.2">
      <c r="G232" s="6"/>
    </row>
    <row r="233" spans="7:7" ht="12.75" x14ac:dyDescent="0.2">
      <c r="G233" s="6"/>
    </row>
    <row r="234" spans="7:7" ht="12.75" x14ac:dyDescent="0.2">
      <c r="G234" s="6"/>
    </row>
    <row r="235" spans="7:7" ht="12.75" x14ac:dyDescent="0.2">
      <c r="G235" s="6"/>
    </row>
    <row r="236" spans="7:7" ht="12.75" x14ac:dyDescent="0.2">
      <c r="G236" s="6"/>
    </row>
    <row r="237" spans="7:7" ht="12.75" x14ac:dyDescent="0.2">
      <c r="G237" s="6"/>
    </row>
    <row r="238" spans="7:7" ht="12.75" x14ac:dyDescent="0.2">
      <c r="G238" s="6"/>
    </row>
    <row r="239" spans="7:7" ht="12.75" x14ac:dyDescent="0.2">
      <c r="G239" s="6"/>
    </row>
    <row r="240" spans="7:7" ht="12.75" x14ac:dyDescent="0.2">
      <c r="G240" s="6"/>
    </row>
    <row r="241" spans="7:7" ht="12.75" x14ac:dyDescent="0.2">
      <c r="G241" s="6"/>
    </row>
    <row r="242" spans="7:7" ht="12.75" x14ac:dyDescent="0.2">
      <c r="G242" s="6"/>
    </row>
    <row r="243" spans="7:7" ht="12.75" x14ac:dyDescent="0.2">
      <c r="G243" s="6"/>
    </row>
    <row r="244" spans="7:7" ht="12.75" x14ac:dyDescent="0.2">
      <c r="G244" s="6"/>
    </row>
    <row r="245" spans="7:7" ht="12.75" x14ac:dyDescent="0.2">
      <c r="G245" s="6"/>
    </row>
    <row r="246" spans="7:7" ht="12.75" x14ac:dyDescent="0.2">
      <c r="G246" s="6"/>
    </row>
    <row r="247" spans="7:7" ht="12.75" x14ac:dyDescent="0.2">
      <c r="G247" s="6"/>
    </row>
    <row r="248" spans="7:7" ht="12.75" x14ac:dyDescent="0.2">
      <c r="G248" s="6"/>
    </row>
    <row r="249" spans="7:7" ht="12.75" x14ac:dyDescent="0.2">
      <c r="G249" s="6"/>
    </row>
    <row r="250" spans="7:7" ht="12.75" x14ac:dyDescent="0.2">
      <c r="G250" s="6"/>
    </row>
    <row r="251" spans="7:7" ht="12.75" x14ac:dyDescent="0.2">
      <c r="G251" s="6"/>
    </row>
    <row r="252" spans="7:7" ht="12.75" x14ac:dyDescent="0.2">
      <c r="G252" s="6"/>
    </row>
    <row r="253" spans="7:7" ht="12.75" x14ac:dyDescent="0.2">
      <c r="G253" s="6"/>
    </row>
    <row r="254" spans="7:7" ht="12.75" x14ac:dyDescent="0.2">
      <c r="G254" s="6"/>
    </row>
    <row r="255" spans="7:7" ht="12.75" x14ac:dyDescent="0.2">
      <c r="G255" s="6"/>
    </row>
    <row r="256" spans="7:7" ht="12.75" x14ac:dyDescent="0.2">
      <c r="G256" s="6"/>
    </row>
    <row r="257" spans="7:7" ht="12.75" x14ac:dyDescent="0.2">
      <c r="G257" s="6"/>
    </row>
    <row r="258" spans="7:7" ht="12.75" x14ac:dyDescent="0.2">
      <c r="G258" s="6"/>
    </row>
    <row r="259" spans="7:7" ht="12.75" x14ac:dyDescent="0.2">
      <c r="G259" s="6"/>
    </row>
    <row r="260" spans="7:7" ht="12.75" x14ac:dyDescent="0.2">
      <c r="G260" s="6"/>
    </row>
    <row r="261" spans="7:7" ht="12.75" x14ac:dyDescent="0.2">
      <c r="G261" s="6"/>
    </row>
    <row r="262" spans="7:7" ht="12.75" x14ac:dyDescent="0.2">
      <c r="G262" s="6"/>
    </row>
    <row r="263" spans="7:7" ht="12.75" x14ac:dyDescent="0.2">
      <c r="G263" s="6"/>
    </row>
    <row r="264" spans="7:7" ht="12.75" x14ac:dyDescent="0.2">
      <c r="G264" s="6"/>
    </row>
    <row r="265" spans="7:7" ht="12.75" x14ac:dyDescent="0.2">
      <c r="G265" s="6"/>
    </row>
    <row r="266" spans="7:7" ht="12.75" x14ac:dyDescent="0.2">
      <c r="G266" s="6"/>
    </row>
    <row r="267" spans="7:7" ht="12.75" x14ac:dyDescent="0.2">
      <c r="G267" s="6"/>
    </row>
    <row r="268" spans="7:7" ht="12.75" x14ac:dyDescent="0.2">
      <c r="G268" s="6"/>
    </row>
    <row r="269" spans="7:7" ht="12.75" x14ac:dyDescent="0.2">
      <c r="G269" s="6"/>
    </row>
    <row r="270" spans="7:7" ht="12.75" x14ac:dyDescent="0.2">
      <c r="G270" s="6"/>
    </row>
    <row r="271" spans="7:7" ht="12.75" x14ac:dyDescent="0.2">
      <c r="G271" s="6"/>
    </row>
    <row r="272" spans="7:7" ht="12.75" x14ac:dyDescent="0.2">
      <c r="G272" s="6"/>
    </row>
    <row r="273" spans="7:7" ht="12.75" x14ac:dyDescent="0.2">
      <c r="G273" s="6"/>
    </row>
    <row r="274" spans="7:7" ht="12.75" x14ac:dyDescent="0.2">
      <c r="G274" s="6"/>
    </row>
    <row r="275" spans="7:7" ht="12.75" x14ac:dyDescent="0.2">
      <c r="G275" s="6"/>
    </row>
    <row r="276" spans="7:7" ht="12.75" x14ac:dyDescent="0.2">
      <c r="G276" s="6"/>
    </row>
    <row r="277" spans="7:7" ht="12.75" x14ac:dyDescent="0.2">
      <c r="G277" s="6"/>
    </row>
    <row r="278" spans="7:7" ht="12.75" x14ac:dyDescent="0.2">
      <c r="G278" s="6"/>
    </row>
    <row r="279" spans="7:7" ht="12.75" x14ac:dyDescent="0.2">
      <c r="G279" s="6"/>
    </row>
    <row r="280" spans="7:7" ht="12.75" x14ac:dyDescent="0.2">
      <c r="G280" s="6"/>
    </row>
    <row r="281" spans="7:7" ht="12.75" x14ac:dyDescent="0.2">
      <c r="G281" s="6"/>
    </row>
    <row r="282" spans="7:7" ht="12.75" x14ac:dyDescent="0.2">
      <c r="G282" s="6"/>
    </row>
    <row r="283" spans="7:7" ht="12.75" x14ac:dyDescent="0.2">
      <c r="G283" s="6"/>
    </row>
    <row r="284" spans="7:7" ht="12.75" x14ac:dyDescent="0.2">
      <c r="G284" s="6"/>
    </row>
    <row r="285" spans="7:7" ht="12.75" x14ac:dyDescent="0.2">
      <c r="G285" s="6"/>
    </row>
    <row r="286" spans="7:7" ht="12.75" x14ac:dyDescent="0.2">
      <c r="G286" s="6"/>
    </row>
    <row r="287" spans="7:7" ht="12.75" x14ac:dyDescent="0.2">
      <c r="G287" s="6"/>
    </row>
    <row r="288" spans="7:7" ht="12.75" x14ac:dyDescent="0.2">
      <c r="G288" s="6"/>
    </row>
    <row r="289" spans="7:7" ht="12.75" x14ac:dyDescent="0.2">
      <c r="G289" s="6"/>
    </row>
    <row r="290" spans="7:7" ht="12.75" x14ac:dyDescent="0.2">
      <c r="G290" s="6"/>
    </row>
    <row r="291" spans="7:7" ht="12.75" x14ac:dyDescent="0.2">
      <c r="G291" s="6"/>
    </row>
    <row r="292" spans="7:7" ht="12.75" x14ac:dyDescent="0.2">
      <c r="G292" s="6"/>
    </row>
    <row r="293" spans="7:7" ht="12.75" x14ac:dyDescent="0.2">
      <c r="G293" s="6"/>
    </row>
    <row r="294" spans="7:7" ht="12.75" x14ac:dyDescent="0.2">
      <c r="G294" s="6"/>
    </row>
    <row r="295" spans="7:7" ht="12.75" x14ac:dyDescent="0.2">
      <c r="G295" s="6"/>
    </row>
    <row r="296" spans="7:7" ht="12.75" x14ac:dyDescent="0.2">
      <c r="G296" s="6"/>
    </row>
    <row r="297" spans="7:7" ht="12.75" x14ac:dyDescent="0.2">
      <c r="G297" s="6"/>
    </row>
    <row r="298" spans="7:7" ht="12.75" x14ac:dyDescent="0.2">
      <c r="G298" s="6"/>
    </row>
    <row r="299" spans="7:7" ht="12.75" x14ac:dyDescent="0.2">
      <c r="G299" s="6"/>
    </row>
    <row r="300" spans="7:7" ht="12.75" x14ac:dyDescent="0.2">
      <c r="G300" s="6"/>
    </row>
    <row r="301" spans="7:7" ht="12.75" x14ac:dyDescent="0.2">
      <c r="G301" s="6"/>
    </row>
    <row r="302" spans="7:7" ht="12.75" x14ac:dyDescent="0.2">
      <c r="G302" s="6"/>
    </row>
    <row r="303" spans="7:7" ht="12.75" x14ac:dyDescent="0.2">
      <c r="G303" s="6"/>
    </row>
    <row r="304" spans="7:7" ht="12.75" x14ac:dyDescent="0.2">
      <c r="G304" s="6"/>
    </row>
    <row r="305" spans="7:7" ht="12.75" x14ac:dyDescent="0.2">
      <c r="G305" s="6"/>
    </row>
    <row r="306" spans="7:7" ht="12.75" x14ac:dyDescent="0.2">
      <c r="G306" s="6"/>
    </row>
    <row r="307" spans="7:7" ht="12.75" x14ac:dyDescent="0.2">
      <c r="G307" s="6"/>
    </row>
    <row r="308" spans="7:7" ht="12.75" x14ac:dyDescent="0.2">
      <c r="G308" s="6"/>
    </row>
    <row r="309" spans="7:7" ht="12.75" x14ac:dyDescent="0.2">
      <c r="G309" s="6"/>
    </row>
    <row r="310" spans="7:7" ht="12.75" x14ac:dyDescent="0.2">
      <c r="G310" s="6"/>
    </row>
    <row r="311" spans="7:7" ht="12.75" x14ac:dyDescent="0.2">
      <c r="G311" s="6"/>
    </row>
    <row r="312" spans="7:7" ht="12.75" x14ac:dyDescent="0.2">
      <c r="G312" s="6"/>
    </row>
    <row r="313" spans="7:7" ht="12.75" x14ac:dyDescent="0.2">
      <c r="G313" s="6"/>
    </row>
    <row r="314" spans="7:7" ht="12.75" x14ac:dyDescent="0.2">
      <c r="G314" s="6"/>
    </row>
    <row r="315" spans="7:7" ht="12.75" x14ac:dyDescent="0.2">
      <c r="G315" s="6"/>
    </row>
    <row r="316" spans="7:7" ht="12.75" x14ac:dyDescent="0.2">
      <c r="G316" s="6"/>
    </row>
    <row r="317" spans="7:7" ht="12.75" x14ac:dyDescent="0.2">
      <c r="G317" s="6"/>
    </row>
    <row r="318" spans="7:7" ht="12.75" x14ac:dyDescent="0.2">
      <c r="G318" s="6"/>
    </row>
    <row r="319" spans="7:7" ht="12.75" x14ac:dyDescent="0.2">
      <c r="G319" s="6"/>
    </row>
    <row r="320" spans="7:7" ht="12.75" x14ac:dyDescent="0.2">
      <c r="G320" s="6"/>
    </row>
    <row r="321" spans="7:7" ht="12.75" x14ac:dyDescent="0.2">
      <c r="G321" s="6"/>
    </row>
    <row r="322" spans="7:7" ht="12.75" x14ac:dyDescent="0.2">
      <c r="G322" s="6"/>
    </row>
    <row r="323" spans="7:7" ht="12.75" x14ac:dyDescent="0.2">
      <c r="G323" s="6"/>
    </row>
    <row r="324" spans="7:7" ht="12.75" x14ac:dyDescent="0.2">
      <c r="G324" s="6"/>
    </row>
    <row r="325" spans="7:7" ht="12.75" x14ac:dyDescent="0.2">
      <c r="G325" s="6"/>
    </row>
    <row r="326" spans="7:7" ht="12.75" x14ac:dyDescent="0.2">
      <c r="G326" s="6"/>
    </row>
    <row r="327" spans="7:7" ht="12.75" x14ac:dyDescent="0.2">
      <c r="G327" s="6"/>
    </row>
    <row r="328" spans="7:7" ht="12.75" x14ac:dyDescent="0.2">
      <c r="G328" s="6"/>
    </row>
    <row r="329" spans="7:7" ht="12.75" x14ac:dyDescent="0.2">
      <c r="G329" s="6"/>
    </row>
    <row r="330" spans="7:7" ht="12.75" x14ac:dyDescent="0.2">
      <c r="G330" s="6"/>
    </row>
    <row r="331" spans="7:7" ht="12.75" x14ac:dyDescent="0.2">
      <c r="G331" s="6"/>
    </row>
    <row r="332" spans="7:7" ht="12.75" x14ac:dyDescent="0.2">
      <c r="G332" s="6"/>
    </row>
    <row r="333" spans="7:7" ht="12.75" x14ac:dyDescent="0.2">
      <c r="G333" s="6"/>
    </row>
    <row r="334" spans="7:7" ht="12.75" x14ac:dyDescent="0.2">
      <c r="G334" s="6"/>
    </row>
    <row r="335" spans="7:7" ht="12.75" x14ac:dyDescent="0.2">
      <c r="G335" s="6"/>
    </row>
    <row r="336" spans="7:7" ht="12.75" x14ac:dyDescent="0.2">
      <c r="G336" s="6"/>
    </row>
    <row r="337" spans="7:7" ht="12.75" x14ac:dyDescent="0.2">
      <c r="G337" s="6"/>
    </row>
    <row r="338" spans="7:7" ht="12.75" x14ac:dyDescent="0.2">
      <c r="G338" s="6"/>
    </row>
    <row r="339" spans="7:7" ht="12.75" x14ac:dyDescent="0.2">
      <c r="G339" s="6"/>
    </row>
    <row r="340" spans="7:7" ht="12.75" x14ac:dyDescent="0.2">
      <c r="G340" s="6"/>
    </row>
    <row r="341" spans="7:7" ht="12.75" x14ac:dyDescent="0.2">
      <c r="G341" s="6"/>
    </row>
    <row r="342" spans="7:7" ht="12.75" x14ac:dyDescent="0.2">
      <c r="G342" s="6"/>
    </row>
    <row r="343" spans="7:7" ht="12.75" x14ac:dyDescent="0.2">
      <c r="G343" s="6"/>
    </row>
    <row r="344" spans="7:7" ht="12.75" x14ac:dyDescent="0.2">
      <c r="G344" s="6"/>
    </row>
    <row r="345" spans="7:7" ht="12.75" x14ac:dyDescent="0.2">
      <c r="G345" s="6"/>
    </row>
    <row r="346" spans="7:7" ht="12.75" x14ac:dyDescent="0.2">
      <c r="G346" s="6"/>
    </row>
    <row r="347" spans="7:7" ht="12.75" x14ac:dyDescent="0.2">
      <c r="G347" s="6"/>
    </row>
    <row r="348" spans="7:7" ht="12.75" x14ac:dyDescent="0.2">
      <c r="G348" s="6"/>
    </row>
    <row r="349" spans="7:7" ht="12.75" x14ac:dyDescent="0.2">
      <c r="G349" s="6"/>
    </row>
    <row r="350" spans="7:7" ht="12.75" x14ac:dyDescent="0.2">
      <c r="G350" s="6"/>
    </row>
    <row r="351" spans="7:7" ht="12.75" x14ac:dyDescent="0.2">
      <c r="G351" s="6"/>
    </row>
    <row r="352" spans="7:7" ht="12.75" x14ac:dyDescent="0.2">
      <c r="G352" s="6"/>
    </row>
    <row r="353" spans="7:7" ht="12.75" x14ac:dyDescent="0.2">
      <c r="G353" s="6"/>
    </row>
    <row r="354" spans="7:7" ht="12.75" x14ac:dyDescent="0.2">
      <c r="G354" s="6"/>
    </row>
    <row r="355" spans="7:7" ht="12.75" x14ac:dyDescent="0.2">
      <c r="G355" s="6"/>
    </row>
    <row r="356" spans="7:7" ht="12.75" x14ac:dyDescent="0.2">
      <c r="G356" s="6"/>
    </row>
    <row r="357" spans="7:7" ht="12.75" x14ac:dyDescent="0.2">
      <c r="G357" s="6"/>
    </row>
    <row r="358" spans="7:7" ht="12.75" x14ac:dyDescent="0.2">
      <c r="G358" s="6"/>
    </row>
    <row r="359" spans="7:7" ht="12.75" x14ac:dyDescent="0.2">
      <c r="G359" s="6"/>
    </row>
    <row r="360" spans="7:7" ht="12.75" x14ac:dyDescent="0.2">
      <c r="G360" s="6"/>
    </row>
    <row r="361" spans="7:7" ht="12.75" x14ac:dyDescent="0.2">
      <c r="G361" s="6"/>
    </row>
    <row r="362" spans="7:7" ht="12.75" x14ac:dyDescent="0.2">
      <c r="G362" s="6"/>
    </row>
    <row r="363" spans="7:7" ht="12.75" x14ac:dyDescent="0.2">
      <c r="G363" s="6"/>
    </row>
    <row r="364" spans="7:7" ht="12.75" x14ac:dyDescent="0.2">
      <c r="G364" s="6"/>
    </row>
    <row r="365" spans="7:7" ht="12.75" x14ac:dyDescent="0.2">
      <c r="G365" s="6"/>
    </row>
    <row r="366" spans="7:7" ht="12.75" x14ac:dyDescent="0.2">
      <c r="G366" s="6"/>
    </row>
    <row r="367" spans="7:7" ht="12.75" x14ac:dyDescent="0.2">
      <c r="G367" s="6"/>
    </row>
    <row r="368" spans="7:7" ht="12.75" x14ac:dyDescent="0.2">
      <c r="G368" s="6"/>
    </row>
    <row r="369" spans="7:7" ht="12.75" x14ac:dyDescent="0.2">
      <c r="G369" s="6"/>
    </row>
    <row r="370" spans="7:7" ht="12.75" x14ac:dyDescent="0.2">
      <c r="G370" s="6"/>
    </row>
    <row r="371" spans="7:7" ht="12.75" x14ac:dyDescent="0.2">
      <c r="G371" s="6"/>
    </row>
    <row r="372" spans="7:7" ht="12.75" x14ac:dyDescent="0.2">
      <c r="G372" s="6"/>
    </row>
    <row r="373" spans="7:7" ht="12.75" x14ac:dyDescent="0.2">
      <c r="G373" s="6"/>
    </row>
    <row r="374" spans="7:7" ht="12.75" x14ac:dyDescent="0.2">
      <c r="G374" s="6"/>
    </row>
    <row r="375" spans="7:7" ht="12.75" x14ac:dyDescent="0.2">
      <c r="G375" s="6"/>
    </row>
    <row r="376" spans="7:7" ht="12.75" x14ac:dyDescent="0.2">
      <c r="G376" s="6"/>
    </row>
    <row r="377" spans="7:7" ht="12.75" x14ac:dyDescent="0.2">
      <c r="G377" s="6"/>
    </row>
    <row r="378" spans="7:7" ht="12.75" x14ac:dyDescent="0.2">
      <c r="G378" s="6"/>
    </row>
    <row r="379" spans="7:7" ht="12.75" x14ac:dyDescent="0.2">
      <c r="G379" s="6"/>
    </row>
    <row r="380" spans="7:7" ht="12.75" x14ac:dyDescent="0.2">
      <c r="G380" s="6"/>
    </row>
    <row r="381" spans="7:7" ht="12.75" x14ac:dyDescent="0.2">
      <c r="G381" s="6"/>
    </row>
    <row r="382" spans="7:7" ht="12.75" x14ac:dyDescent="0.2">
      <c r="G382" s="6"/>
    </row>
    <row r="383" spans="7:7" ht="12.75" x14ac:dyDescent="0.2">
      <c r="G383" s="6"/>
    </row>
    <row r="384" spans="7:7" ht="12.75" x14ac:dyDescent="0.2">
      <c r="G384" s="6"/>
    </row>
    <row r="385" spans="7:7" ht="12.75" x14ac:dyDescent="0.2">
      <c r="G385" s="6"/>
    </row>
    <row r="386" spans="7:7" ht="12.75" x14ac:dyDescent="0.2">
      <c r="G386" s="6"/>
    </row>
    <row r="387" spans="7:7" ht="12.75" x14ac:dyDescent="0.2">
      <c r="G387" s="6"/>
    </row>
    <row r="388" spans="7:7" ht="12.75" x14ac:dyDescent="0.2">
      <c r="G388" s="6"/>
    </row>
    <row r="389" spans="7:7" ht="12.75" x14ac:dyDescent="0.2">
      <c r="G389" s="6"/>
    </row>
    <row r="390" spans="7:7" ht="12.75" x14ac:dyDescent="0.2">
      <c r="G390" s="6"/>
    </row>
    <row r="391" spans="7:7" ht="12.75" x14ac:dyDescent="0.2">
      <c r="G391" s="6"/>
    </row>
    <row r="392" spans="7:7" ht="12.75" x14ac:dyDescent="0.2">
      <c r="G392" s="6"/>
    </row>
    <row r="393" spans="7:7" ht="12.75" x14ac:dyDescent="0.2">
      <c r="G393" s="6"/>
    </row>
    <row r="394" spans="7:7" ht="12.75" x14ac:dyDescent="0.2">
      <c r="G394" s="6"/>
    </row>
    <row r="395" spans="7:7" ht="12.75" x14ac:dyDescent="0.2">
      <c r="G395" s="6"/>
    </row>
    <row r="396" spans="7:7" ht="12.75" x14ac:dyDescent="0.2">
      <c r="G396" s="6"/>
    </row>
    <row r="397" spans="7:7" ht="12.75" x14ac:dyDescent="0.2">
      <c r="G397" s="6"/>
    </row>
    <row r="398" spans="7:7" ht="12.75" x14ac:dyDescent="0.2">
      <c r="G398" s="6"/>
    </row>
    <row r="399" spans="7:7" ht="12.75" x14ac:dyDescent="0.2">
      <c r="G399" s="6"/>
    </row>
    <row r="400" spans="7:7" ht="12.75" x14ac:dyDescent="0.2">
      <c r="G400" s="6"/>
    </row>
    <row r="401" spans="7:7" ht="12.75" x14ac:dyDescent="0.2">
      <c r="G401" s="6"/>
    </row>
    <row r="402" spans="7:7" ht="12.75" x14ac:dyDescent="0.2">
      <c r="G402" s="6"/>
    </row>
    <row r="403" spans="7:7" ht="12.75" x14ac:dyDescent="0.2">
      <c r="G403" s="6"/>
    </row>
    <row r="404" spans="7:7" ht="12.75" x14ac:dyDescent="0.2">
      <c r="G404" s="6"/>
    </row>
    <row r="405" spans="7:7" ht="12.75" x14ac:dyDescent="0.2">
      <c r="G405" s="6"/>
    </row>
    <row r="406" spans="7:7" ht="12.75" x14ac:dyDescent="0.2">
      <c r="G406" s="6"/>
    </row>
    <row r="407" spans="7:7" ht="12.75" x14ac:dyDescent="0.2">
      <c r="G407" s="6"/>
    </row>
    <row r="408" spans="7:7" ht="12.75" x14ac:dyDescent="0.2">
      <c r="G408" s="6"/>
    </row>
    <row r="409" spans="7:7" ht="12.75" x14ac:dyDescent="0.2">
      <c r="G409" s="6"/>
    </row>
    <row r="410" spans="7:7" ht="12.75" x14ac:dyDescent="0.2">
      <c r="G410" s="6"/>
    </row>
    <row r="411" spans="7:7" ht="12.75" x14ac:dyDescent="0.2">
      <c r="G411" s="6"/>
    </row>
    <row r="412" spans="7:7" ht="12.75" x14ac:dyDescent="0.2">
      <c r="G412" s="6"/>
    </row>
    <row r="413" spans="7:7" ht="12.75" x14ac:dyDescent="0.2">
      <c r="G413" s="6"/>
    </row>
    <row r="414" spans="7:7" ht="12.75" x14ac:dyDescent="0.2">
      <c r="G414" s="6"/>
    </row>
    <row r="415" spans="7:7" ht="12.75" x14ac:dyDescent="0.2">
      <c r="G415" s="6"/>
    </row>
    <row r="416" spans="7:7" ht="12.75" x14ac:dyDescent="0.2">
      <c r="G416" s="6"/>
    </row>
    <row r="417" spans="7:7" ht="12.75" x14ac:dyDescent="0.2">
      <c r="G417" s="6"/>
    </row>
    <row r="418" spans="7:7" ht="12.75" x14ac:dyDescent="0.2">
      <c r="G418" s="6"/>
    </row>
    <row r="419" spans="7:7" ht="12.75" x14ac:dyDescent="0.2">
      <c r="G419" s="6"/>
    </row>
    <row r="420" spans="7:7" ht="12.75" x14ac:dyDescent="0.2">
      <c r="G420" s="6"/>
    </row>
    <row r="421" spans="7:7" ht="12.75" x14ac:dyDescent="0.2">
      <c r="G421" s="6"/>
    </row>
    <row r="422" spans="7:7" ht="12.75" x14ac:dyDescent="0.2">
      <c r="G422" s="6"/>
    </row>
    <row r="423" spans="7:7" ht="12.75" x14ac:dyDescent="0.2">
      <c r="G423" s="6"/>
    </row>
    <row r="424" spans="7:7" ht="12.75" x14ac:dyDescent="0.2">
      <c r="G424" s="6"/>
    </row>
    <row r="425" spans="7:7" ht="12.75" x14ac:dyDescent="0.2">
      <c r="G425" s="6"/>
    </row>
    <row r="426" spans="7:7" ht="12.75" x14ac:dyDescent="0.2">
      <c r="G426" s="6"/>
    </row>
    <row r="427" spans="7:7" ht="12.75" x14ac:dyDescent="0.2">
      <c r="G427" s="6"/>
    </row>
    <row r="428" spans="7:7" ht="12.75" x14ac:dyDescent="0.2">
      <c r="G428" s="6"/>
    </row>
    <row r="429" spans="7:7" ht="12.75" x14ac:dyDescent="0.2">
      <c r="G429" s="6"/>
    </row>
    <row r="430" spans="7:7" ht="12.75" x14ac:dyDescent="0.2">
      <c r="G430" s="6"/>
    </row>
    <row r="431" spans="7:7" ht="12.75" x14ac:dyDescent="0.2">
      <c r="G431" s="6"/>
    </row>
    <row r="432" spans="7:7" ht="12.75" x14ac:dyDescent="0.2">
      <c r="G432" s="6"/>
    </row>
    <row r="433" spans="7:7" ht="12.75" x14ac:dyDescent="0.2">
      <c r="G433" s="6"/>
    </row>
    <row r="434" spans="7:7" ht="12.75" x14ac:dyDescent="0.2">
      <c r="G434" s="6"/>
    </row>
    <row r="435" spans="7:7" ht="12.75" x14ac:dyDescent="0.2">
      <c r="G435" s="6"/>
    </row>
    <row r="436" spans="7:7" ht="12.75" x14ac:dyDescent="0.2">
      <c r="G436" s="6"/>
    </row>
    <row r="437" spans="7:7" ht="12.75" x14ac:dyDescent="0.2">
      <c r="G437" s="6"/>
    </row>
    <row r="438" spans="7:7" ht="12.75" x14ac:dyDescent="0.2">
      <c r="G438" s="6"/>
    </row>
    <row r="439" spans="7:7" ht="12.75" x14ac:dyDescent="0.2">
      <c r="G439" s="6"/>
    </row>
    <row r="440" spans="7:7" ht="12.75" x14ac:dyDescent="0.2">
      <c r="G440" s="6"/>
    </row>
    <row r="441" spans="7:7" ht="12.75" x14ac:dyDescent="0.2">
      <c r="G441" s="6"/>
    </row>
    <row r="442" spans="7:7" ht="12.75" x14ac:dyDescent="0.2">
      <c r="G442" s="6"/>
    </row>
    <row r="443" spans="7:7" ht="12.75" x14ac:dyDescent="0.2">
      <c r="G443" s="6"/>
    </row>
    <row r="444" spans="7:7" ht="12.75" x14ac:dyDescent="0.2">
      <c r="G444" s="6"/>
    </row>
    <row r="445" spans="7:7" ht="12.75" x14ac:dyDescent="0.2">
      <c r="G445" s="6"/>
    </row>
    <row r="446" spans="7:7" ht="12.75" x14ac:dyDescent="0.2">
      <c r="G446" s="6"/>
    </row>
    <row r="447" spans="7:7" ht="12.75" x14ac:dyDescent="0.2">
      <c r="G447" s="6"/>
    </row>
    <row r="448" spans="7:7" ht="12.75" x14ac:dyDescent="0.2">
      <c r="G448" s="6"/>
    </row>
    <row r="449" spans="7:7" ht="12.75" x14ac:dyDescent="0.2">
      <c r="G449" s="6"/>
    </row>
    <row r="450" spans="7:7" ht="12.75" x14ac:dyDescent="0.2">
      <c r="G450" s="6"/>
    </row>
    <row r="451" spans="7:7" ht="12.75" x14ac:dyDescent="0.2">
      <c r="G451" s="6"/>
    </row>
    <row r="452" spans="7:7" ht="12.75" x14ac:dyDescent="0.2">
      <c r="G452" s="6"/>
    </row>
    <row r="453" spans="7:7" ht="12.75" x14ac:dyDescent="0.2">
      <c r="G453" s="6"/>
    </row>
    <row r="454" spans="7:7" ht="12.75" x14ac:dyDescent="0.2">
      <c r="G454" s="6"/>
    </row>
    <row r="455" spans="7:7" ht="12.75" x14ac:dyDescent="0.2">
      <c r="G455" s="6"/>
    </row>
    <row r="456" spans="7:7" ht="12.75" x14ac:dyDescent="0.2">
      <c r="G456" s="6"/>
    </row>
    <row r="457" spans="7:7" ht="12.75" x14ac:dyDescent="0.2">
      <c r="G457" s="6"/>
    </row>
    <row r="458" spans="7:7" ht="12.75" x14ac:dyDescent="0.2">
      <c r="G458" s="6"/>
    </row>
    <row r="459" spans="7:7" ht="12.75" x14ac:dyDescent="0.2">
      <c r="G459" s="6"/>
    </row>
    <row r="460" spans="7:7" ht="12.75" x14ac:dyDescent="0.2">
      <c r="G460" s="6"/>
    </row>
    <row r="461" spans="7:7" ht="12.75" x14ac:dyDescent="0.2">
      <c r="G461" s="6"/>
    </row>
    <row r="462" spans="7:7" ht="12.75" x14ac:dyDescent="0.2">
      <c r="G462" s="6"/>
    </row>
    <row r="463" spans="7:7" ht="12.75" x14ac:dyDescent="0.2">
      <c r="G463" s="6"/>
    </row>
    <row r="464" spans="7:7" ht="12.75" x14ac:dyDescent="0.2">
      <c r="G464" s="6"/>
    </row>
    <row r="465" spans="7:7" ht="12.75" x14ac:dyDescent="0.2">
      <c r="G465" s="6"/>
    </row>
    <row r="466" spans="7:7" ht="12.75" x14ac:dyDescent="0.2">
      <c r="G466" s="6"/>
    </row>
    <row r="467" spans="7:7" ht="12.75" x14ac:dyDescent="0.2">
      <c r="G467" s="6"/>
    </row>
    <row r="468" spans="7:7" ht="12.75" x14ac:dyDescent="0.2">
      <c r="G468" s="6"/>
    </row>
    <row r="469" spans="7:7" ht="12.75" x14ac:dyDescent="0.2">
      <c r="G469" s="6"/>
    </row>
    <row r="470" spans="7:7" ht="12.75" x14ac:dyDescent="0.2">
      <c r="G470" s="6"/>
    </row>
    <row r="471" spans="7:7" ht="12.75" x14ac:dyDescent="0.2">
      <c r="G471" s="6"/>
    </row>
    <row r="472" spans="7:7" ht="12.75" x14ac:dyDescent="0.2">
      <c r="G472" s="6"/>
    </row>
    <row r="473" spans="7:7" ht="12.75" x14ac:dyDescent="0.2">
      <c r="G473" s="6"/>
    </row>
    <row r="474" spans="7:7" ht="12.75" x14ac:dyDescent="0.2">
      <c r="G474" s="6"/>
    </row>
    <row r="475" spans="7:7" ht="12.75" x14ac:dyDescent="0.2">
      <c r="G475" s="6"/>
    </row>
    <row r="476" spans="7:7" ht="12.75" x14ac:dyDescent="0.2">
      <c r="G476" s="6"/>
    </row>
    <row r="477" spans="7:7" ht="12.75" x14ac:dyDescent="0.2">
      <c r="G477" s="6"/>
    </row>
    <row r="478" spans="7:7" ht="12.75" x14ac:dyDescent="0.2">
      <c r="G478" s="6"/>
    </row>
    <row r="479" spans="7:7" ht="12.75" x14ac:dyDescent="0.2">
      <c r="G479" s="6"/>
    </row>
    <row r="480" spans="7:7" ht="12.75" x14ac:dyDescent="0.2">
      <c r="G480" s="6"/>
    </row>
    <row r="481" spans="7:7" ht="12.75" x14ac:dyDescent="0.2">
      <c r="G481" s="6"/>
    </row>
    <row r="482" spans="7:7" ht="12.75" x14ac:dyDescent="0.2">
      <c r="G482" s="6"/>
    </row>
    <row r="483" spans="7:7" ht="12.75" x14ac:dyDescent="0.2">
      <c r="G483" s="6"/>
    </row>
    <row r="484" spans="7:7" ht="12.75" x14ac:dyDescent="0.2">
      <c r="G484" s="6"/>
    </row>
    <row r="485" spans="7:7" ht="12.75" x14ac:dyDescent="0.2">
      <c r="G485" s="6"/>
    </row>
    <row r="486" spans="7:7" ht="12.75" x14ac:dyDescent="0.2">
      <c r="G486" s="6"/>
    </row>
    <row r="487" spans="7:7" ht="12.75" x14ac:dyDescent="0.2">
      <c r="G487" s="6"/>
    </row>
    <row r="488" spans="7:7" ht="12.75" x14ac:dyDescent="0.2">
      <c r="G488" s="6"/>
    </row>
    <row r="489" spans="7:7" ht="12.75" x14ac:dyDescent="0.2">
      <c r="G489" s="6"/>
    </row>
    <row r="490" spans="7:7" ht="12.75" x14ac:dyDescent="0.2">
      <c r="G490" s="6"/>
    </row>
    <row r="491" spans="7:7" ht="12.75" x14ac:dyDescent="0.2">
      <c r="G491" s="6"/>
    </row>
    <row r="492" spans="7:7" ht="12.75" x14ac:dyDescent="0.2">
      <c r="G492" s="6"/>
    </row>
    <row r="493" spans="7:7" ht="12.75" x14ac:dyDescent="0.2">
      <c r="G493" s="6"/>
    </row>
    <row r="494" spans="7:7" ht="12.75" x14ac:dyDescent="0.2">
      <c r="G494" s="6"/>
    </row>
    <row r="495" spans="7:7" ht="12.75" x14ac:dyDescent="0.2">
      <c r="G495" s="6"/>
    </row>
    <row r="496" spans="7:7" ht="12.75" x14ac:dyDescent="0.2">
      <c r="G496" s="6"/>
    </row>
    <row r="497" spans="7:7" ht="12.75" x14ac:dyDescent="0.2">
      <c r="G497" s="6"/>
    </row>
    <row r="498" spans="7:7" ht="12.75" x14ac:dyDescent="0.2">
      <c r="G498" s="6"/>
    </row>
    <row r="499" spans="7:7" ht="12.75" x14ac:dyDescent="0.2">
      <c r="G499" s="6"/>
    </row>
    <row r="500" spans="7:7" ht="12.75" x14ac:dyDescent="0.2">
      <c r="G500" s="6"/>
    </row>
    <row r="501" spans="7:7" ht="12.75" x14ac:dyDescent="0.2">
      <c r="G501" s="6"/>
    </row>
    <row r="502" spans="7:7" ht="12.75" x14ac:dyDescent="0.2">
      <c r="G502" s="6"/>
    </row>
    <row r="503" spans="7:7" ht="12.75" x14ac:dyDescent="0.2">
      <c r="G503" s="6"/>
    </row>
    <row r="504" spans="7:7" ht="12.75" x14ac:dyDescent="0.2">
      <c r="G504" s="6"/>
    </row>
    <row r="505" spans="7:7" ht="12.75" x14ac:dyDescent="0.2">
      <c r="G505" s="6"/>
    </row>
    <row r="506" spans="7:7" ht="12.75" x14ac:dyDescent="0.2">
      <c r="G506" s="6"/>
    </row>
    <row r="507" spans="7:7" ht="12.75" x14ac:dyDescent="0.2">
      <c r="G507" s="6"/>
    </row>
    <row r="508" spans="7:7" ht="12.75" x14ac:dyDescent="0.2">
      <c r="G508" s="6"/>
    </row>
    <row r="509" spans="7:7" ht="12.75" x14ac:dyDescent="0.2">
      <c r="G509" s="6"/>
    </row>
    <row r="510" spans="7:7" ht="12.75" x14ac:dyDescent="0.2">
      <c r="G510" s="6"/>
    </row>
    <row r="511" spans="7:7" ht="12.75" x14ac:dyDescent="0.2">
      <c r="G511" s="6"/>
    </row>
    <row r="512" spans="7:7" ht="12.75" x14ac:dyDescent="0.2">
      <c r="G512" s="6"/>
    </row>
    <row r="513" spans="7:7" ht="12.75" x14ac:dyDescent="0.2">
      <c r="G513" s="6"/>
    </row>
    <row r="514" spans="7:7" ht="12.75" x14ac:dyDescent="0.2">
      <c r="G514" s="6"/>
    </row>
    <row r="515" spans="7:7" ht="12.75" x14ac:dyDescent="0.2">
      <c r="G515" s="6"/>
    </row>
    <row r="516" spans="7:7" ht="12.75" x14ac:dyDescent="0.2">
      <c r="G516" s="6"/>
    </row>
    <row r="517" spans="7:7" ht="12.75" x14ac:dyDescent="0.2">
      <c r="G517" s="6"/>
    </row>
    <row r="518" spans="7:7" ht="12.75" x14ac:dyDescent="0.2">
      <c r="G518" s="6"/>
    </row>
    <row r="519" spans="7:7" ht="12.75" x14ac:dyDescent="0.2">
      <c r="G519" s="6"/>
    </row>
    <row r="520" spans="7:7" ht="12.75" x14ac:dyDescent="0.2">
      <c r="G520" s="6"/>
    </row>
    <row r="521" spans="7:7" ht="12.75" x14ac:dyDescent="0.2">
      <c r="G521" s="6"/>
    </row>
    <row r="522" spans="7:7" ht="12.75" x14ac:dyDescent="0.2">
      <c r="G522" s="6"/>
    </row>
    <row r="523" spans="7:7" ht="12.75" x14ac:dyDescent="0.2">
      <c r="G523" s="6"/>
    </row>
    <row r="524" spans="7:7" ht="12.75" x14ac:dyDescent="0.2">
      <c r="G524" s="6"/>
    </row>
    <row r="525" spans="7:7" ht="12.75" x14ac:dyDescent="0.2">
      <c r="G525" s="6"/>
    </row>
    <row r="526" spans="7:7" ht="12.75" x14ac:dyDescent="0.2">
      <c r="G526" s="6"/>
    </row>
    <row r="527" spans="7:7" ht="12.75" x14ac:dyDescent="0.2">
      <c r="G527" s="6"/>
    </row>
    <row r="528" spans="7:7" ht="12.75" x14ac:dyDescent="0.2">
      <c r="G528" s="6"/>
    </row>
    <row r="529" spans="7:7" ht="12.75" x14ac:dyDescent="0.2">
      <c r="G529" s="6"/>
    </row>
    <row r="530" spans="7:7" ht="12.75" x14ac:dyDescent="0.2">
      <c r="G530" s="6"/>
    </row>
    <row r="531" spans="7:7" ht="12.75" x14ac:dyDescent="0.2">
      <c r="G531" s="6"/>
    </row>
    <row r="532" spans="7:7" ht="12.75" x14ac:dyDescent="0.2">
      <c r="G532" s="6"/>
    </row>
    <row r="533" spans="7:7" ht="12.75" x14ac:dyDescent="0.2">
      <c r="G533" s="6"/>
    </row>
    <row r="534" spans="7:7" ht="12.75" x14ac:dyDescent="0.2">
      <c r="G534" s="6"/>
    </row>
    <row r="535" spans="7:7" ht="12.75" x14ac:dyDescent="0.2">
      <c r="G535" s="6"/>
    </row>
    <row r="536" spans="7:7" ht="12.75" x14ac:dyDescent="0.2">
      <c r="G536" s="6"/>
    </row>
    <row r="537" spans="7:7" ht="12.75" x14ac:dyDescent="0.2">
      <c r="G537" s="6"/>
    </row>
    <row r="538" spans="7:7" ht="12.75" x14ac:dyDescent="0.2">
      <c r="G538" s="6"/>
    </row>
    <row r="539" spans="7:7" ht="12.75" x14ac:dyDescent="0.2">
      <c r="G539" s="6"/>
    </row>
    <row r="540" spans="7:7" ht="12.75" x14ac:dyDescent="0.2">
      <c r="G540" s="6"/>
    </row>
    <row r="541" spans="7:7" ht="12.75" x14ac:dyDescent="0.2">
      <c r="G541" s="6"/>
    </row>
    <row r="542" spans="7:7" ht="12.75" x14ac:dyDescent="0.2">
      <c r="G542" s="6"/>
    </row>
    <row r="543" spans="7:7" ht="12.75" x14ac:dyDescent="0.2">
      <c r="G543" s="6"/>
    </row>
    <row r="544" spans="7:7" ht="12.75" x14ac:dyDescent="0.2">
      <c r="G544" s="6"/>
    </row>
    <row r="545" spans="7:7" ht="12.75" x14ac:dyDescent="0.2">
      <c r="G545" s="6"/>
    </row>
    <row r="546" spans="7:7" ht="12.75" x14ac:dyDescent="0.2">
      <c r="G546" s="6"/>
    </row>
    <row r="547" spans="7:7" ht="12.75" x14ac:dyDescent="0.2">
      <c r="G547" s="6"/>
    </row>
    <row r="548" spans="7:7" ht="12.75" x14ac:dyDescent="0.2">
      <c r="G548" s="6"/>
    </row>
    <row r="549" spans="7:7" ht="12.75" x14ac:dyDescent="0.2">
      <c r="G549" s="6"/>
    </row>
    <row r="550" spans="7:7" ht="12.75" x14ac:dyDescent="0.2">
      <c r="G550" s="6"/>
    </row>
    <row r="551" spans="7:7" ht="12.75" x14ac:dyDescent="0.2">
      <c r="G551" s="6"/>
    </row>
    <row r="552" spans="7:7" ht="12.75" x14ac:dyDescent="0.2">
      <c r="G552" s="6"/>
    </row>
    <row r="553" spans="7:7" ht="12.75" x14ac:dyDescent="0.2">
      <c r="G553" s="6"/>
    </row>
    <row r="554" spans="7:7" ht="12.75" x14ac:dyDescent="0.2">
      <c r="G554" s="6"/>
    </row>
    <row r="555" spans="7:7" ht="12.75" x14ac:dyDescent="0.2">
      <c r="G555" s="6"/>
    </row>
    <row r="556" spans="7:7" ht="12.75" x14ac:dyDescent="0.2">
      <c r="G556" s="6"/>
    </row>
    <row r="557" spans="7:7" ht="12.75" x14ac:dyDescent="0.2">
      <c r="G557" s="6"/>
    </row>
    <row r="558" spans="7:7" ht="12.75" x14ac:dyDescent="0.2">
      <c r="G558" s="6"/>
    </row>
    <row r="559" spans="7:7" ht="12.75" x14ac:dyDescent="0.2">
      <c r="G559" s="6"/>
    </row>
    <row r="560" spans="7:7" ht="12.75" x14ac:dyDescent="0.2">
      <c r="G560" s="6"/>
    </row>
    <row r="561" spans="7:7" ht="12.75" x14ac:dyDescent="0.2">
      <c r="G561" s="6"/>
    </row>
    <row r="562" spans="7:7" ht="12.75" x14ac:dyDescent="0.2">
      <c r="G562" s="6"/>
    </row>
    <row r="563" spans="7:7" ht="12.75" x14ac:dyDescent="0.2">
      <c r="G563" s="6"/>
    </row>
    <row r="564" spans="7:7" ht="12.75" x14ac:dyDescent="0.2">
      <c r="G564" s="6"/>
    </row>
    <row r="565" spans="7:7" ht="12.75" x14ac:dyDescent="0.2">
      <c r="G565" s="6"/>
    </row>
    <row r="566" spans="7:7" ht="12.75" x14ac:dyDescent="0.2">
      <c r="G566" s="6"/>
    </row>
    <row r="567" spans="7:7" ht="12.75" x14ac:dyDescent="0.2">
      <c r="G567" s="6"/>
    </row>
    <row r="568" spans="7:7" ht="12.75" x14ac:dyDescent="0.2">
      <c r="G568" s="6"/>
    </row>
    <row r="569" spans="7:7" ht="12.75" x14ac:dyDescent="0.2">
      <c r="G569" s="6"/>
    </row>
    <row r="570" spans="7:7" ht="12.75" x14ac:dyDescent="0.2">
      <c r="G570" s="6"/>
    </row>
    <row r="571" spans="7:7" ht="12.75" x14ac:dyDescent="0.2">
      <c r="G571" s="6"/>
    </row>
    <row r="572" spans="7:7" ht="12.75" x14ac:dyDescent="0.2">
      <c r="G572" s="6"/>
    </row>
    <row r="573" spans="7:7" ht="12.75" x14ac:dyDescent="0.2">
      <c r="G573" s="6"/>
    </row>
    <row r="574" spans="7:7" ht="12.75" x14ac:dyDescent="0.2">
      <c r="G574" s="6"/>
    </row>
    <row r="575" spans="7:7" ht="12.75" x14ac:dyDescent="0.2">
      <c r="G575" s="6"/>
    </row>
    <row r="576" spans="7:7" ht="12.75" x14ac:dyDescent="0.2">
      <c r="G576" s="6"/>
    </row>
    <row r="577" spans="7:7" ht="12.75" x14ac:dyDescent="0.2">
      <c r="G577" s="6"/>
    </row>
    <row r="578" spans="7:7" ht="12.75" x14ac:dyDescent="0.2">
      <c r="G578" s="6"/>
    </row>
    <row r="579" spans="7:7" ht="12.75" x14ac:dyDescent="0.2">
      <c r="G579" s="6"/>
    </row>
    <row r="580" spans="7:7" ht="12.75" x14ac:dyDescent="0.2">
      <c r="G580" s="6"/>
    </row>
    <row r="581" spans="7:7" ht="12.75" x14ac:dyDescent="0.2">
      <c r="G581" s="6"/>
    </row>
    <row r="582" spans="7:7" ht="12.75" x14ac:dyDescent="0.2">
      <c r="G582" s="6"/>
    </row>
    <row r="583" spans="7:7" ht="12.75" x14ac:dyDescent="0.2">
      <c r="G583" s="6"/>
    </row>
    <row r="584" spans="7:7" ht="12.75" x14ac:dyDescent="0.2">
      <c r="G584" s="6"/>
    </row>
    <row r="585" spans="7:7" ht="12.75" x14ac:dyDescent="0.2">
      <c r="G585" s="6"/>
    </row>
    <row r="586" spans="7:7" ht="12.75" x14ac:dyDescent="0.2">
      <c r="G586" s="6"/>
    </row>
    <row r="587" spans="7:7" ht="12.75" x14ac:dyDescent="0.2">
      <c r="G587" s="6"/>
    </row>
    <row r="588" spans="7:7" ht="12.75" x14ac:dyDescent="0.2">
      <c r="G588" s="6"/>
    </row>
    <row r="589" spans="7:7" ht="12.75" x14ac:dyDescent="0.2">
      <c r="G589" s="6"/>
    </row>
    <row r="590" spans="7:7" ht="12.75" x14ac:dyDescent="0.2">
      <c r="G590" s="6"/>
    </row>
    <row r="591" spans="7:7" ht="12.75" x14ac:dyDescent="0.2">
      <c r="G591" s="6"/>
    </row>
    <row r="592" spans="7:7" ht="12.75" x14ac:dyDescent="0.2">
      <c r="G592" s="6"/>
    </row>
    <row r="593" spans="7:7" ht="12.75" x14ac:dyDescent="0.2">
      <c r="G593" s="6"/>
    </row>
    <row r="594" spans="7:7" ht="12.75" x14ac:dyDescent="0.2">
      <c r="G594" s="6"/>
    </row>
    <row r="595" spans="7:7" ht="12.75" x14ac:dyDescent="0.2">
      <c r="G595" s="6"/>
    </row>
    <row r="596" spans="7:7" ht="12.75" x14ac:dyDescent="0.2">
      <c r="G596" s="6"/>
    </row>
    <row r="597" spans="7:7" ht="12.75" x14ac:dyDescent="0.2">
      <c r="G597" s="6"/>
    </row>
    <row r="598" spans="7:7" ht="12.75" x14ac:dyDescent="0.2">
      <c r="G598" s="6"/>
    </row>
    <row r="599" spans="7:7" ht="12.75" x14ac:dyDescent="0.2">
      <c r="G599" s="6"/>
    </row>
    <row r="600" spans="7:7" ht="12.75" x14ac:dyDescent="0.2">
      <c r="G600" s="6"/>
    </row>
    <row r="601" spans="7:7" ht="12.75" x14ac:dyDescent="0.2">
      <c r="G601" s="6"/>
    </row>
    <row r="602" spans="7:7" ht="12.75" x14ac:dyDescent="0.2">
      <c r="G602" s="6"/>
    </row>
    <row r="603" spans="7:7" ht="12.75" x14ac:dyDescent="0.2">
      <c r="G603" s="6"/>
    </row>
    <row r="604" spans="7:7" ht="12.75" x14ac:dyDescent="0.2">
      <c r="G604" s="6"/>
    </row>
    <row r="605" spans="7:7" ht="12.75" x14ac:dyDescent="0.2">
      <c r="G605" s="6"/>
    </row>
    <row r="606" spans="7:7" ht="12.75" x14ac:dyDescent="0.2">
      <c r="G606" s="6"/>
    </row>
    <row r="607" spans="7:7" ht="12.75" x14ac:dyDescent="0.2">
      <c r="G607" s="6"/>
    </row>
    <row r="608" spans="7:7" ht="12.75" x14ac:dyDescent="0.2">
      <c r="G608" s="6"/>
    </row>
    <row r="609" spans="7:7" ht="12.75" x14ac:dyDescent="0.2">
      <c r="G609" s="6"/>
    </row>
    <row r="610" spans="7:7" ht="12.75" x14ac:dyDescent="0.2">
      <c r="G610" s="6"/>
    </row>
    <row r="611" spans="7:7" ht="12.75" x14ac:dyDescent="0.2">
      <c r="G611" s="6"/>
    </row>
    <row r="612" spans="7:7" ht="12.75" x14ac:dyDescent="0.2">
      <c r="G612" s="6"/>
    </row>
    <row r="613" spans="7:7" ht="12.75" x14ac:dyDescent="0.2">
      <c r="G613" s="6"/>
    </row>
    <row r="614" spans="7:7" ht="12.75" x14ac:dyDescent="0.2">
      <c r="G614" s="6"/>
    </row>
    <row r="615" spans="7:7" ht="12.75" x14ac:dyDescent="0.2">
      <c r="G615" s="6"/>
    </row>
    <row r="616" spans="7:7" ht="12.75" x14ac:dyDescent="0.2">
      <c r="G616" s="6"/>
    </row>
    <row r="617" spans="7:7" ht="12.75" x14ac:dyDescent="0.2">
      <c r="G617" s="6"/>
    </row>
    <row r="618" spans="7:7" ht="12.75" x14ac:dyDescent="0.2">
      <c r="G618" s="6"/>
    </row>
    <row r="619" spans="7:7" ht="12.75" x14ac:dyDescent="0.2">
      <c r="G619" s="6"/>
    </row>
    <row r="620" spans="7:7" ht="12.75" x14ac:dyDescent="0.2">
      <c r="G620" s="6"/>
    </row>
    <row r="621" spans="7:7" ht="12.75" x14ac:dyDescent="0.2">
      <c r="G621" s="6"/>
    </row>
    <row r="622" spans="7:7" ht="12.75" x14ac:dyDescent="0.2">
      <c r="G622" s="6"/>
    </row>
    <row r="623" spans="7:7" ht="12.75" x14ac:dyDescent="0.2">
      <c r="G623" s="6"/>
    </row>
    <row r="624" spans="7:7" ht="12.75" x14ac:dyDescent="0.2">
      <c r="G624" s="6"/>
    </row>
    <row r="625" spans="7:7" ht="12.75" x14ac:dyDescent="0.2">
      <c r="G625" s="6"/>
    </row>
    <row r="626" spans="7:7" ht="12.75" x14ac:dyDescent="0.2">
      <c r="G626" s="6"/>
    </row>
    <row r="627" spans="7:7" ht="12.75" x14ac:dyDescent="0.2">
      <c r="G627" s="6"/>
    </row>
    <row r="628" spans="7:7" ht="12.75" x14ac:dyDescent="0.2">
      <c r="G628" s="6"/>
    </row>
    <row r="629" spans="7:7" ht="12.75" x14ac:dyDescent="0.2">
      <c r="G629" s="6"/>
    </row>
    <row r="630" spans="7:7" ht="12.75" x14ac:dyDescent="0.2">
      <c r="G630" s="6"/>
    </row>
    <row r="631" spans="7:7" ht="12.75" x14ac:dyDescent="0.2">
      <c r="G631" s="6"/>
    </row>
    <row r="632" spans="7:7" ht="12.75" x14ac:dyDescent="0.2">
      <c r="G632" s="6"/>
    </row>
    <row r="633" spans="7:7" ht="12.75" x14ac:dyDescent="0.2">
      <c r="G633" s="6"/>
    </row>
    <row r="634" spans="7:7" ht="12.75" x14ac:dyDescent="0.2">
      <c r="G634" s="6"/>
    </row>
    <row r="635" spans="7:7" ht="12.75" x14ac:dyDescent="0.2">
      <c r="G635" s="6"/>
    </row>
    <row r="636" spans="7:7" ht="12.75" x14ac:dyDescent="0.2">
      <c r="G636" s="6"/>
    </row>
    <row r="637" spans="7:7" ht="12.75" x14ac:dyDescent="0.2">
      <c r="G637" s="6"/>
    </row>
    <row r="638" spans="7:7" ht="12.75" x14ac:dyDescent="0.2">
      <c r="G638" s="6"/>
    </row>
    <row r="639" spans="7:7" ht="12.75" x14ac:dyDescent="0.2">
      <c r="G639" s="6"/>
    </row>
    <row r="640" spans="7:7" ht="12.75" x14ac:dyDescent="0.2">
      <c r="G640" s="6"/>
    </row>
    <row r="641" spans="7:7" ht="12.75" x14ac:dyDescent="0.2">
      <c r="G641" s="6"/>
    </row>
    <row r="642" spans="7:7" ht="12.75" x14ac:dyDescent="0.2">
      <c r="G642" s="6"/>
    </row>
    <row r="643" spans="7:7" ht="12.75" x14ac:dyDescent="0.2">
      <c r="G643" s="6"/>
    </row>
    <row r="644" spans="7:7" ht="12.75" x14ac:dyDescent="0.2">
      <c r="G644" s="6"/>
    </row>
    <row r="645" spans="7:7" ht="12.75" x14ac:dyDescent="0.2">
      <c r="G645" s="6"/>
    </row>
    <row r="646" spans="7:7" ht="12.75" x14ac:dyDescent="0.2">
      <c r="G646" s="6"/>
    </row>
    <row r="647" spans="7:7" ht="12.75" x14ac:dyDescent="0.2">
      <c r="G647" s="6"/>
    </row>
    <row r="648" spans="7:7" ht="12.75" x14ac:dyDescent="0.2">
      <c r="G648" s="6"/>
    </row>
    <row r="649" spans="7:7" ht="12.75" x14ac:dyDescent="0.2">
      <c r="G649" s="6"/>
    </row>
    <row r="650" spans="7:7" ht="12.75" x14ac:dyDescent="0.2">
      <c r="G650" s="6"/>
    </row>
    <row r="651" spans="7:7" ht="12.75" x14ac:dyDescent="0.2">
      <c r="G651" s="6"/>
    </row>
    <row r="652" spans="7:7" ht="12.75" x14ac:dyDescent="0.2">
      <c r="G652" s="6"/>
    </row>
    <row r="653" spans="7:7" ht="12.75" x14ac:dyDescent="0.2">
      <c r="G653" s="6"/>
    </row>
    <row r="654" spans="7:7" ht="12.75" x14ac:dyDescent="0.2">
      <c r="G654" s="6"/>
    </row>
    <row r="655" spans="7:7" ht="12.75" x14ac:dyDescent="0.2">
      <c r="G655" s="6"/>
    </row>
    <row r="656" spans="7:7" ht="12.75" x14ac:dyDescent="0.2">
      <c r="G656" s="6"/>
    </row>
    <row r="657" spans="7:7" ht="12.75" x14ac:dyDescent="0.2">
      <c r="G657" s="6"/>
    </row>
    <row r="658" spans="7:7" ht="12.75" x14ac:dyDescent="0.2">
      <c r="G658" s="6"/>
    </row>
    <row r="659" spans="7:7" ht="12.75" x14ac:dyDescent="0.2">
      <c r="G659" s="6"/>
    </row>
    <row r="660" spans="7:7" ht="12.75" x14ac:dyDescent="0.2">
      <c r="G660" s="6"/>
    </row>
    <row r="661" spans="7:7" ht="12.75" x14ac:dyDescent="0.2">
      <c r="G661" s="6"/>
    </row>
    <row r="662" spans="7:7" ht="12.75" x14ac:dyDescent="0.2">
      <c r="G662" s="6"/>
    </row>
    <row r="663" spans="7:7" ht="12.75" x14ac:dyDescent="0.2">
      <c r="G663" s="6"/>
    </row>
    <row r="664" spans="7:7" ht="12.75" x14ac:dyDescent="0.2">
      <c r="G664" s="6"/>
    </row>
    <row r="665" spans="7:7" ht="12.75" x14ac:dyDescent="0.2">
      <c r="G665" s="6"/>
    </row>
    <row r="666" spans="7:7" ht="12.75" x14ac:dyDescent="0.2">
      <c r="G666" s="6"/>
    </row>
    <row r="667" spans="7:7" ht="12.75" x14ac:dyDescent="0.2">
      <c r="G667" s="6"/>
    </row>
    <row r="668" spans="7:7" ht="12.75" x14ac:dyDescent="0.2">
      <c r="G668" s="6"/>
    </row>
    <row r="669" spans="7:7" ht="12.75" x14ac:dyDescent="0.2">
      <c r="G669" s="6"/>
    </row>
    <row r="670" spans="7:7" ht="12.75" x14ac:dyDescent="0.2">
      <c r="G670" s="6"/>
    </row>
    <row r="671" spans="7:7" ht="12.75" x14ac:dyDescent="0.2">
      <c r="G671" s="6"/>
    </row>
    <row r="672" spans="7:7" ht="12.75" x14ac:dyDescent="0.2">
      <c r="G672" s="6"/>
    </row>
    <row r="673" spans="7:7" ht="12.75" x14ac:dyDescent="0.2">
      <c r="G673" s="6"/>
    </row>
    <row r="674" spans="7:7" ht="12.75" x14ac:dyDescent="0.2">
      <c r="G674" s="6"/>
    </row>
    <row r="675" spans="7:7" ht="12.75" x14ac:dyDescent="0.2">
      <c r="G675" s="6"/>
    </row>
    <row r="676" spans="7:7" ht="12.75" x14ac:dyDescent="0.2">
      <c r="G676" s="6"/>
    </row>
    <row r="677" spans="7:7" ht="12.75" x14ac:dyDescent="0.2">
      <c r="G677" s="6"/>
    </row>
    <row r="678" spans="7:7" ht="12.75" x14ac:dyDescent="0.2">
      <c r="G678" s="6"/>
    </row>
    <row r="679" spans="7:7" ht="12.75" x14ac:dyDescent="0.2">
      <c r="G679" s="6"/>
    </row>
    <row r="680" spans="7:7" ht="12.75" x14ac:dyDescent="0.2">
      <c r="G680" s="6"/>
    </row>
    <row r="681" spans="7:7" ht="12.75" x14ac:dyDescent="0.2">
      <c r="G681" s="6"/>
    </row>
    <row r="682" spans="7:7" ht="12.75" x14ac:dyDescent="0.2">
      <c r="G682" s="6"/>
    </row>
    <row r="683" spans="7:7" ht="12.75" x14ac:dyDescent="0.2">
      <c r="G683" s="6"/>
    </row>
    <row r="684" spans="7:7" ht="12.75" x14ac:dyDescent="0.2">
      <c r="G684" s="6"/>
    </row>
    <row r="685" spans="7:7" ht="12.75" x14ac:dyDescent="0.2">
      <c r="G685" s="6"/>
    </row>
    <row r="686" spans="7:7" ht="12.75" x14ac:dyDescent="0.2">
      <c r="G686" s="6"/>
    </row>
    <row r="687" spans="7:7" ht="12.75" x14ac:dyDescent="0.2">
      <c r="G687" s="6"/>
    </row>
    <row r="688" spans="7:7" ht="12.75" x14ac:dyDescent="0.2">
      <c r="G688" s="6"/>
    </row>
    <row r="689" spans="7:7" ht="12.75" x14ac:dyDescent="0.2">
      <c r="G689" s="6"/>
    </row>
    <row r="690" spans="7:7" ht="12.75" x14ac:dyDescent="0.2">
      <c r="G690" s="6"/>
    </row>
    <row r="691" spans="7:7" ht="12.75" x14ac:dyDescent="0.2">
      <c r="G691" s="6"/>
    </row>
    <row r="692" spans="7:7" ht="12.75" x14ac:dyDescent="0.2">
      <c r="G692" s="6"/>
    </row>
    <row r="693" spans="7:7" ht="12.75" x14ac:dyDescent="0.2">
      <c r="G693" s="6"/>
    </row>
    <row r="694" spans="7:7" ht="12.75" x14ac:dyDescent="0.2">
      <c r="G694" s="6"/>
    </row>
    <row r="695" spans="7:7" ht="12.75" x14ac:dyDescent="0.2">
      <c r="G695" s="6"/>
    </row>
    <row r="696" spans="7:7" ht="12.75" x14ac:dyDescent="0.2">
      <c r="G696" s="6"/>
    </row>
    <row r="697" spans="7:7" ht="12.75" x14ac:dyDescent="0.2">
      <c r="G697" s="6"/>
    </row>
    <row r="698" spans="7:7" ht="12.75" x14ac:dyDescent="0.2">
      <c r="G698" s="6"/>
    </row>
    <row r="699" spans="7:7" ht="12.75" x14ac:dyDescent="0.2">
      <c r="G699" s="6"/>
    </row>
    <row r="700" spans="7:7" ht="12.75" x14ac:dyDescent="0.2">
      <c r="G700" s="6"/>
    </row>
    <row r="701" spans="7:7" ht="12.75" x14ac:dyDescent="0.2">
      <c r="G701" s="6"/>
    </row>
    <row r="702" spans="7:7" ht="12.75" x14ac:dyDescent="0.2">
      <c r="G702" s="6"/>
    </row>
    <row r="703" spans="7:7" ht="12.75" x14ac:dyDescent="0.2">
      <c r="G703" s="6"/>
    </row>
    <row r="704" spans="7:7" ht="12.75" x14ac:dyDescent="0.2">
      <c r="G704" s="6"/>
    </row>
    <row r="705" spans="7:7" ht="12.75" x14ac:dyDescent="0.2">
      <c r="G705" s="6"/>
    </row>
    <row r="706" spans="7:7" ht="12.75" x14ac:dyDescent="0.2">
      <c r="G706" s="6"/>
    </row>
    <row r="707" spans="7:7" ht="12.75" x14ac:dyDescent="0.2">
      <c r="G707" s="6"/>
    </row>
    <row r="708" spans="7:7" ht="12.75" x14ac:dyDescent="0.2">
      <c r="G708" s="6"/>
    </row>
    <row r="709" spans="7:7" ht="12.75" x14ac:dyDescent="0.2">
      <c r="G709" s="6"/>
    </row>
    <row r="710" spans="7:7" ht="12.75" x14ac:dyDescent="0.2">
      <c r="G710" s="6"/>
    </row>
    <row r="711" spans="7:7" ht="12.75" x14ac:dyDescent="0.2">
      <c r="G711" s="6"/>
    </row>
    <row r="712" spans="7:7" ht="12.75" x14ac:dyDescent="0.2">
      <c r="G712" s="6"/>
    </row>
    <row r="713" spans="7:7" ht="12.75" x14ac:dyDescent="0.2">
      <c r="G713" s="6"/>
    </row>
    <row r="714" spans="7:7" ht="12.75" x14ac:dyDescent="0.2">
      <c r="G714" s="6"/>
    </row>
    <row r="715" spans="7:7" ht="12.75" x14ac:dyDescent="0.2">
      <c r="G715" s="6"/>
    </row>
    <row r="716" spans="7:7" ht="12.75" x14ac:dyDescent="0.2">
      <c r="G716" s="6"/>
    </row>
    <row r="717" spans="7:7" ht="12.75" x14ac:dyDescent="0.2">
      <c r="G717" s="6"/>
    </row>
    <row r="718" spans="7:7" ht="12.75" x14ac:dyDescent="0.2">
      <c r="G718" s="6"/>
    </row>
    <row r="719" spans="7:7" ht="12.75" x14ac:dyDescent="0.2">
      <c r="G719" s="6"/>
    </row>
    <row r="720" spans="7:7" ht="12.75" x14ac:dyDescent="0.2">
      <c r="G720" s="6"/>
    </row>
    <row r="721" spans="7:7" ht="12.75" x14ac:dyDescent="0.2">
      <c r="G721" s="6"/>
    </row>
    <row r="722" spans="7:7" ht="12.75" x14ac:dyDescent="0.2">
      <c r="G722" s="6"/>
    </row>
    <row r="723" spans="7:7" ht="12.75" x14ac:dyDescent="0.2">
      <c r="G723" s="6"/>
    </row>
    <row r="724" spans="7:7" ht="12.75" x14ac:dyDescent="0.2">
      <c r="G724" s="6"/>
    </row>
    <row r="725" spans="7:7" ht="12.75" x14ac:dyDescent="0.2">
      <c r="G725" s="6"/>
    </row>
    <row r="726" spans="7:7" ht="12.75" x14ac:dyDescent="0.2">
      <c r="G726" s="6"/>
    </row>
    <row r="727" spans="7:7" ht="12.75" x14ac:dyDescent="0.2">
      <c r="G727" s="6"/>
    </row>
    <row r="728" spans="7:7" ht="12.75" x14ac:dyDescent="0.2">
      <c r="G728" s="6"/>
    </row>
    <row r="729" spans="7:7" ht="12.75" x14ac:dyDescent="0.2">
      <c r="G729" s="6"/>
    </row>
    <row r="730" spans="7:7" ht="12.75" x14ac:dyDescent="0.2">
      <c r="G730" s="6"/>
    </row>
    <row r="731" spans="7:7" ht="12.75" x14ac:dyDescent="0.2">
      <c r="G731" s="6"/>
    </row>
    <row r="732" spans="7:7" ht="12.75" x14ac:dyDescent="0.2">
      <c r="G732" s="6"/>
    </row>
    <row r="733" spans="7:7" ht="12.75" x14ac:dyDescent="0.2">
      <c r="G733" s="6"/>
    </row>
    <row r="734" spans="7:7" ht="12.75" x14ac:dyDescent="0.2">
      <c r="G734" s="6"/>
    </row>
    <row r="735" spans="7:7" ht="12.75" x14ac:dyDescent="0.2">
      <c r="G735" s="6"/>
    </row>
    <row r="736" spans="7:7" ht="12.75" x14ac:dyDescent="0.2">
      <c r="G736" s="6"/>
    </row>
    <row r="737" spans="7:7" ht="12.75" x14ac:dyDescent="0.2">
      <c r="G737" s="6"/>
    </row>
    <row r="738" spans="7:7" ht="12.75" x14ac:dyDescent="0.2">
      <c r="G738" s="6"/>
    </row>
    <row r="739" spans="7:7" ht="12.75" x14ac:dyDescent="0.2">
      <c r="G739" s="6"/>
    </row>
    <row r="740" spans="7:7" ht="12.75" x14ac:dyDescent="0.2">
      <c r="G740" s="6"/>
    </row>
    <row r="741" spans="7:7" ht="12.75" x14ac:dyDescent="0.2">
      <c r="G741" s="6"/>
    </row>
    <row r="742" spans="7:7" ht="12.75" x14ac:dyDescent="0.2">
      <c r="G742" s="6"/>
    </row>
    <row r="743" spans="7:7" ht="12.75" x14ac:dyDescent="0.2">
      <c r="G743" s="6"/>
    </row>
    <row r="744" spans="7:7" ht="12.75" x14ac:dyDescent="0.2">
      <c r="G744" s="6"/>
    </row>
    <row r="745" spans="7:7" ht="12.75" x14ac:dyDescent="0.2">
      <c r="G745" s="6"/>
    </row>
    <row r="746" spans="7:7" ht="12.75" x14ac:dyDescent="0.2">
      <c r="G746" s="6"/>
    </row>
    <row r="747" spans="7:7" ht="12.75" x14ac:dyDescent="0.2">
      <c r="G747" s="6"/>
    </row>
    <row r="748" spans="7:7" ht="12.75" x14ac:dyDescent="0.2">
      <c r="G748" s="6"/>
    </row>
    <row r="749" spans="7:7" ht="12.75" x14ac:dyDescent="0.2">
      <c r="G749" s="6"/>
    </row>
    <row r="750" spans="7:7" ht="12.75" x14ac:dyDescent="0.2">
      <c r="G750" s="6"/>
    </row>
    <row r="751" spans="7:7" ht="12.75" x14ac:dyDescent="0.2">
      <c r="G751" s="6"/>
    </row>
    <row r="752" spans="7:7" ht="12.75" x14ac:dyDescent="0.2">
      <c r="G752" s="6"/>
    </row>
    <row r="753" spans="7:7" ht="12.75" x14ac:dyDescent="0.2">
      <c r="G753" s="6"/>
    </row>
    <row r="754" spans="7:7" ht="12.75" x14ac:dyDescent="0.2">
      <c r="G754" s="6"/>
    </row>
    <row r="755" spans="7:7" ht="12.75" x14ac:dyDescent="0.2">
      <c r="G755" s="6"/>
    </row>
    <row r="756" spans="7:7" ht="12.75" x14ac:dyDescent="0.2">
      <c r="G756" s="6"/>
    </row>
    <row r="757" spans="7:7" ht="12.75" x14ac:dyDescent="0.2">
      <c r="G757" s="6"/>
    </row>
    <row r="758" spans="7:7" ht="12.75" x14ac:dyDescent="0.2">
      <c r="G758" s="6"/>
    </row>
    <row r="759" spans="7:7" ht="12.75" x14ac:dyDescent="0.2">
      <c r="G759" s="6"/>
    </row>
    <row r="760" spans="7:7" ht="12.75" x14ac:dyDescent="0.2">
      <c r="G760" s="6"/>
    </row>
    <row r="761" spans="7:7" ht="12.75" x14ac:dyDescent="0.2">
      <c r="G761" s="6"/>
    </row>
    <row r="762" spans="7:7" ht="12.75" x14ac:dyDescent="0.2">
      <c r="G762" s="6"/>
    </row>
    <row r="763" spans="7:7" ht="12.75" x14ac:dyDescent="0.2">
      <c r="G763" s="6"/>
    </row>
    <row r="764" spans="7:7" ht="12.75" x14ac:dyDescent="0.2">
      <c r="G764" s="6"/>
    </row>
    <row r="765" spans="7:7" ht="12.75" x14ac:dyDescent="0.2">
      <c r="G765" s="6"/>
    </row>
    <row r="766" spans="7:7" ht="12.75" x14ac:dyDescent="0.2">
      <c r="G766" s="6"/>
    </row>
    <row r="767" spans="7:7" ht="12.75" x14ac:dyDescent="0.2">
      <c r="G767" s="6"/>
    </row>
    <row r="768" spans="7:7" ht="12.75" x14ac:dyDescent="0.2">
      <c r="G768" s="6"/>
    </row>
    <row r="769" spans="7:7" ht="12.75" x14ac:dyDescent="0.2">
      <c r="G769" s="6"/>
    </row>
    <row r="770" spans="7:7" ht="12.75" x14ac:dyDescent="0.2">
      <c r="G770" s="6"/>
    </row>
    <row r="771" spans="7:7" ht="12.75" x14ac:dyDescent="0.2">
      <c r="G771" s="6"/>
    </row>
    <row r="772" spans="7:7" ht="12.75" x14ac:dyDescent="0.2">
      <c r="G772" s="6"/>
    </row>
    <row r="773" spans="7:7" ht="12.75" x14ac:dyDescent="0.2">
      <c r="G773" s="6"/>
    </row>
    <row r="774" spans="7:7" ht="12.75" x14ac:dyDescent="0.2">
      <c r="G774" s="6"/>
    </row>
    <row r="775" spans="7:7" ht="12.75" x14ac:dyDescent="0.2">
      <c r="G775" s="6"/>
    </row>
    <row r="776" spans="7:7" ht="12.75" x14ac:dyDescent="0.2">
      <c r="G776" s="6"/>
    </row>
    <row r="777" spans="7:7" ht="12.75" x14ac:dyDescent="0.2">
      <c r="G777" s="6"/>
    </row>
    <row r="778" spans="7:7" ht="12.75" x14ac:dyDescent="0.2">
      <c r="G778" s="6"/>
    </row>
    <row r="779" spans="7:7" ht="12.75" x14ac:dyDescent="0.2">
      <c r="G779" s="6"/>
    </row>
    <row r="780" spans="7:7" ht="12.75" x14ac:dyDescent="0.2">
      <c r="G780" s="6"/>
    </row>
    <row r="781" spans="7:7" ht="12.75" x14ac:dyDescent="0.2">
      <c r="G781" s="6"/>
    </row>
    <row r="782" spans="7:7" ht="12.75" x14ac:dyDescent="0.2">
      <c r="G782" s="6"/>
    </row>
    <row r="783" spans="7:7" ht="12.75" x14ac:dyDescent="0.2">
      <c r="G783" s="6"/>
    </row>
    <row r="784" spans="7:7" ht="12.75" x14ac:dyDescent="0.2">
      <c r="G784" s="6"/>
    </row>
    <row r="785" spans="7:7" ht="12.75" x14ac:dyDescent="0.2">
      <c r="G785" s="6"/>
    </row>
    <row r="786" spans="7:7" ht="12.75" x14ac:dyDescent="0.2">
      <c r="G786" s="6"/>
    </row>
    <row r="787" spans="7:7" ht="12.75" x14ac:dyDescent="0.2">
      <c r="G787" s="6"/>
    </row>
    <row r="788" spans="7:7" ht="12.75" x14ac:dyDescent="0.2">
      <c r="G788" s="6"/>
    </row>
    <row r="789" spans="7:7" ht="12.75" x14ac:dyDescent="0.2">
      <c r="G789" s="6"/>
    </row>
    <row r="790" spans="7:7" ht="12.75" x14ac:dyDescent="0.2">
      <c r="G790" s="6"/>
    </row>
    <row r="791" spans="7:7" ht="12.75" x14ac:dyDescent="0.2">
      <c r="G791" s="6"/>
    </row>
    <row r="792" spans="7:7" ht="12.75" x14ac:dyDescent="0.2">
      <c r="G792" s="6"/>
    </row>
    <row r="793" spans="7:7" ht="12.75" x14ac:dyDescent="0.2">
      <c r="G793" s="6"/>
    </row>
    <row r="794" spans="7:7" ht="12.75" x14ac:dyDescent="0.2">
      <c r="G794" s="6"/>
    </row>
    <row r="795" spans="7:7" ht="12.75" x14ac:dyDescent="0.2">
      <c r="G795" s="6"/>
    </row>
    <row r="796" spans="7:7" ht="12.75" x14ac:dyDescent="0.2">
      <c r="G796" s="6"/>
    </row>
    <row r="797" spans="7:7" ht="12.75" x14ac:dyDescent="0.2">
      <c r="G797" s="6"/>
    </row>
    <row r="798" spans="7:7" ht="12.75" x14ac:dyDescent="0.2">
      <c r="G798" s="6"/>
    </row>
    <row r="799" spans="7:7" ht="12.75" x14ac:dyDescent="0.2">
      <c r="G799" s="6"/>
    </row>
    <row r="800" spans="7:7" ht="12.75" x14ac:dyDescent="0.2">
      <c r="G800" s="6"/>
    </row>
    <row r="801" spans="7:7" ht="12.75" x14ac:dyDescent="0.2">
      <c r="G801" s="6"/>
    </row>
    <row r="802" spans="7:7" ht="12.75" x14ac:dyDescent="0.2">
      <c r="G802" s="6"/>
    </row>
    <row r="803" spans="7:7" ht="12.75" x14ac:dyDescent="0.2">
      <c r="G803" s="6"/>
    </row>
    <row r="804" spans="7:7" ht="12.75" x14ac:dyDescent="0.2">
      <c r="G804" s="6"/>
    </row>
    <row r="805" spans="7:7" ht="12.75" x14ac:dyDescent="0.2">
      <c r="G805" s="6"/>
    </row>
    <row r="806" spans="7:7" ht="12.75" x14ac:dyDescent="0.2">
      <c r="G806" s="6"/>
    </row>
    <row r="807" spans="7:7" ht="12.75" x14ac:dyDescent="0.2">
      <c r="G807" s="6"/>
    </row>
    <row r="808" spans="7:7" ht="12.75" x14ac:dyDescent="0.2">
      <c r="G808" s="6"/>
    </row>
    <row r="809" spans="7:7" ht="12.75" x14ac:dyDescent="0.2">
      <c r="G809" s="6"/>
    </row>
    <row r="810" spans="7:7" ht="12.75" x14ac:dyDescent="0.2">
      <c r="G810" s="6"/>
    </row>
    <row r="811" spans="7:7" ht="12.75" x14ac:dyDescent="0.2">
      <c r="G811" s="6"/>
    </row>
    <row r="812" spans="7:7" ht="12.75" x14ac:dyDescent="0.2">
      <c r="G812" s="6"/>
    </row>
    <row r="813" spans="7:7" ht="12.75" x14ac:dyDescent="0.2">
      <c r="G813" s="6"/>
    </row>
    <row r="814" spans="7:7" ht="12.75" x14ac:dyDescent="0.2">
      <c r="G814" s="6"/>
    </row>
    <row r="815" spans="7:7" ht="12.75" x14ac:dyDescent="0.2">
      <c r="G815" s="6"/>
    </row>
    <row r="816" spans="7:7" ht="12.75" x14ac:dyDescent="0.2">
      <c r="G816" s="6"/>
    </row>
    <row r="817" spans="7:7" ht="12.75" x14ac:dyDescent="0.2">
      <c r="G817" s="6"/>
    </row>
    <row r="818" spans="7:7" ht="12.75" x14ac:dyDescent="0.2">
      <c r="G818" s="6"/>
    </row>
    <row r="819" spans="7:7" ht="12.75" x14ac:dyDescent="0.2">
      <c r="G819" s="6"/>
    </row>
    <row r="820" spans="7:7" ht="12.75" x14ac:dyDescent="0.2">
      <c r="G820" s="6"/>
    </row>
    <row r="821" spans="7:7" ht="12.75" x14ac:dyDescent="0.2">
      <c r="G821" s="6"/>
    </row>
    <row r="822" spans="7:7" ht="12.75" x14ac:dyDescent="0.2">
      <c r="G822" s="6"/>
    </row>
    <row r="823" spans="7:7" ht="12.75" x14ac:dyDescent="0.2">
      <c r="G823" s="6"/>
    </row>
    <row r="824" spans="7:7" ht="12.75" x14ac:dyDescent="0.2">
      <c r="G824" s="6"/>
    </row>
    <row r="825" spans="7:7" ht="12.75" x14ac:dyDescent="0.2">
      <c r="G825" s="6"/>
    </row>
    <row r="826" spans="7:7" ht="12.75" x14ac:dyDescent="0.2">
      <c r="G826" s="6"/>
    </row>
    <row r="827" spans="7:7" ht="12.75" x14ac:dyDescent="0.2">
      <c r="G827" s="6"/>
    </row>
    <row r="828" spans="7:7" ht="12.75" x14ac:dyDescent="0.2">
      <c r="G828" s="6"/>
    </row>
    <row r="829" spans="7:7" ht="12.75" x14ac:dyDescent="0.2">
      <c r="G829" s="6"/>
    </row>
    <row r="830" spans="7:7" ht="12.75" x14ac:dyDescent="0.2">
      <c r="G830" s="6"/>
    </row>
    <row r="831" spans="7:7" ht="12.75" x14ac:dyDescent="0.2">
      <c r="G831" s="6"/>
    </row>
    <row r="832" spans="7:7" ht="12.75" x14ac:dyDescent="0.2">
      <c r="G832" s="6"/>
    </row>
    <row r="833" spans="7:7" ht="12.75" x14ac:dyDescent="0.2">
      <c r="G833" s="6"/>
    </row>
    <row r="834" spans="7:7" ht="12.75" x14ac:dyDescent="0.2">
      <c r="G834" s="6"/>
    </row>
    <row r="835" spans="7:7" ht="12.75" x14ac:dyDescent="0.2">
      <c r="G835" s="6"/>
    </row>
    <row r="836" spans="7:7" ht="12.75" x14ac:dyDescent="0.2">
      <c r="G836" s="6"/>
    </row>
    <row r="837" spans="7:7" ht="12.75" x14ac:dyDescent="0.2">
      <c r="G837" s="6"/>
    </row>
    <row r="838" spans="7:7" ht="12.75" x14ac:dyDescent="0.2">
      <c r="G838" s="6"/>
    </row>
    <row r="839" spans="7:7" ht="12.75" x14ac:dyDescent="0.2">
      <c r="G839" s="6"/>
    </row>
    <row r="840" spans="7:7" ht="12.75" x14ac:dyDescent="0.2">
      <c r="G840" s="6"/>
    </row>
    <row r="841" spans="7:7" ht="12.75" x14ac:dyDescent="0.2">
      <c r="G841" s="6"/>
    </row>
    <row r="842" spans="7:7" ht="12.75" x14ac:dyDescent="0.2">
      <c r="G842" s="6"/>
    </row>
    <row r="843" spans="7:7" ht="12.75" x14ac:dyDescent="0.2">
      <c r="G843" s="6"/>
    </row>
    <row r="844" spans="7:7" ht="12.75" x14ac:dyDescent="0.2">
      <c r="G844" s="6"/>
    </row>
    <row r="845" spans="7:7" ht="12.75" x14ac:dyDescent="0.2">
      <c r="G845" s="6"/>
    </row>
    <row r="846" spans="7:7" ht="12.75" x14ac:dyDescent="0.2">
      <c r="G846" s="6"/>
    </row>
    <row r="847" spans="7:7" ht="12.75" x14ac:dyDescent="0.2">
      <c r="G847" s="6"/>
    </row>
    <row r="848" spans="7:7" ht="12.75" x14ac:dyDescent="0.2">
      <c r="G848" s="6"/>
    </row>
    <row r="849" spans="7:7" ht="12.75" x14ac:dyDescent="0.2">
      <c r="G849" s="6"/>
    </row>
    <row r="850" spans="7:7" ht="12.75" x14ac:dyDescent="0.2">
      <c r="G850" s="6"/>
    </row>
    <row r="851" spans="7:7" ht="12.75" x14ac:dyDescent="0.2">
      <c r="G851" s="6"/>
    </row>
    <row r="852" spans="7:7" ht="12.75" x14ac:dyDescent="0.2">
      <c r="G852" s="6"/>
    </row>
    <row r="853" spans="7:7" ht="12.75" x14ac:dyDescent="0.2">
      <c r="G853" s="6"/>
    </row>
    <row r="854" spans="7:7" ht="12.75" x14ac:dyDescent="0.2">
      <c r="G854" s="6"/>
    </row>
    <row r="855" spans="7:7" ht="12.75" x14ac:dyDescent="0.2">
      <c r="G855" s="6"/>
    </row>
    <row r="856" spans="7:7" ht="12.75" x14ac:dyDescent="0.2">
      <c r="G856" s="6"/>
    </row>
    <row r="857" spans="7:7" ht="12.75" x14ac:dyDescent="0.2">
      <c r="G857" s="6"/>
    </row>
    <row r="858" spans="7:7" ht="12.75" x14ac:dyDescent="0.2">
      <c r="G858" s="6"/>
    </row>
    <row r="859" spans="7:7" ht="12.75" x14ac:dyDescent="0.2">
      <c r="G859" s="6"/>
    </row>
    <row r="860" spans="7:7" ht="12.75" x14ac:dyDescent="0.2">
      <c r="G860" s="6"/>
    </row>
    <row r="861" spans="7:7" ht="12.75" x14ac:dyDescent="0.2">
      <c r="G861" s="6"/>
    </row>
    <row r="862" spans="7:7" ht="12.75" x14ac:dyDescent="0.2">
      <c r="G862" s="6"/>
    </row>
    <row r="863" spans="7:7" ht="12.75" x14ac:dyDescent="0.2">
      <c r="G863" s="6"/>
    </row>
    <row r="864" spans="7:7" ht="12.75" x14ac:dyDescent="0.2">
      <c r="G864" s="6"/>
    </row>
    <row r="865" spans="7:7" ht="12.75" x14ac:dyDescent="0.2">
      <c r="G865" s="6"/>
    </row>
    <row r="866" spans="7:7" ht="12.75" x14ac:dyDescent="0.2">
      <c r="G866" s="6"/>
    </row>
    <row r="867" spans="7:7" ht="12.75" x14ac:dyDescent="0.2">
      <c r="G867" s="6"/>
    </row>
    <row r="868" spans="7:7" ht="12.75" x14ac:dyDescent="0.2">
      <c r="G868" s="6"/>
    </row>
    <row r="869" spans="7:7" ht="12.75" x14ac:dyDescent="0.2">
      <c r="G869" s="6"/>
    </row>
    <row r="870" spans="7:7" ht="12.75" x14ac:dyDescent="0.2">
      <c r="G870" s="6"/>
    </row>
    <row r="871" spans="7:7" ht="12.75" x14ac:dyDescent="0.2">
      <c r="G871" s="6"/>
    </row>
    <row r="872" spans="7:7" ht="12.75" x14ac:dyDescent="0.2">
      <c r="G872" s="6"/>
    </row>
    <row r="873" spans="7:7" ht="12.75" x14ac:dyDescent="0.2">
      <c r="G873" s="6"/>
    </row>
    <row r="874" spans="7:7" ht="12.75" x14ac:dyDescent="0.2">
      <c r="G874" s="6"/>
    </row>
    <row r="875" spans="7:7" ht="12.75" x14ac:dyDescent="0.2">
      <c r="G875" s="6"/>
    </row>
    <row r="876" spans="7:7" ht="12.75" x14ac:dyDescent="0.2">
      <c r="G876" s="6"/>
    </row>
    <row r="877" spans="7:7" ht="12.75" x14ac:dyDescent="0.2">
      <c r="G877" s="6"/>
    </row>
    <row r="878" spans="7:7" ht="12.75" x14ac:dyDescent="0.2">
      <c r="G878" s="6"/>
    </row>
    <row r="879" spans="7:7" ht="12.75" x14ac:dyDescent="0.2">
      <c r="G879" s="6"/>
    </row>
    <row r="880" spans="7:7" ht="12.75" x14ac:dyDescent="0.2">
      <c r="G880" s="6"/>
    </row>
    <row r="881" spans="7:7" ht="12.75" x14ac:dyDescent="0.2">
      <c r="G881" s="6"/>
    </row>
    <row r="882" spans="7:7" ht="12.75" x14ac:dyDescent="0.2">
      <c r="G882" s="6"/>
    </row>
    <row r="883" spans="7:7" ht="12.75" x14ac:dyDescent="0.2">
      <c r="G883" s="6"/>
    </row>
    <row r="884" spans="7:7" ht="12.75" x14ac:dyDescent="0.2">
      <c r="G884" s="6"/>
    </row>
    <row r="885" spans="7:7" ht="12.75" x14ac:dyDescent="0.2">
      <c r="G885" s="6"/>
    </row>
    <row r="886" spans="7:7" ht="12.75" x14ac:dyDescent="0.2">
      <c r="G886" s="6"/>
    </row>
    <row r="887" spans="7:7" ht="12.75" x14ac:dyDescent="0.2">
      <c r="G887" s="6"/>
    </row>
    <row r="888" spans="7:7" ht="12.75" x14ac:dyDescent="0.2">
      <c r="G888" s="6"/>
    </row>
    <row r="889" spans="7:7" ht="12.75" x14ac:dyDescent="0.2">
      <c r="G889" s="6"/>
    </row>
    <row r="890" spans="7:7" ht="12.75" x14ac:dyDescent="0.2">
      <c r="G890" s="6"/>
    </row>
    <row r="891" spans="7:7" ht="12.75" x14ac:dyDescent="0.2">
      <c r="G891" s="6"/>
    </row>
    <row r="892" spans="7:7" ht="12.75" x14ac:dyDescent="0.2">
      <c r="G892" s="6"/>
    </row>
    <row r="893" spans="7:7" ht="12.75" x14ac:dyDescent="0.2">
      <c r="G893" s="6"/>
    </row>
    <row r="894" spans="7:7" ht="12.75" x14ac:dyDescent="0.2">
      <c r="G894" s="6"/>
    </row>
    <row r="895" spans="7:7" ht="12.75" x14ac:dyDescent="0.2">
      <c r="G895" s="6"/>
    </row>
    <row r="896" spans="7:7" ht="12.75" x14ac:dyDescent="0.2">
      <c r="G896" s="6"/>
    </row>
    <row r="897" spans="7:7" ht="12.75" x14ac:dyDescent="0.2">
      <c r="G897" s="6"/>
    </row>
    <row r="898" spans="7:7" ht="12.75" x14ac:dyDescent="0.2">
      <c r="G898" s="6"/>
    </row>
    <row r="899" spans="7:7" ht="12.75" x14ac:dyDescent="0.2">
      <c r="G899" s="6"/>
    </row>
    <row r="900" spans="7:7" ht="12.75" x14ac:dyDescent="0.2">
      <c r="G900" s="6"/>
    </row>
    <row r="901" spans="7:7" ht="12.75" x14ac:dyDescent="0.2">
      <c r="G901" s="6"/>
    </row>
    <row r="902" spans="7:7" ht="12.75" x14ac:dyDescent="0.2">
      <c r="G902" s="6"/>
    </row>
    <row r="903" spans="7:7" ht="12.75" x14ac:dyDescent="0.2">
      <c r="G903" s="6"/>
    </row>
    <row r="904" spans="7:7" ht="12.75" x14ac:dyDescent="0.2">
      <c r="G904" s="6"/>
    </row>
    <row r="905" spans="7:7" ht="12.75" x14ac:dyDescent="0.2">
      <c r="G905" s="6"/>
    </row>
    <row r="906" spans="7:7" ht="12.75" x14ac:dyDescent="0.2">
      <c r="G906" s="6"/>
    </row>
    <row r="907" spans="7:7" ht="12.75" x14ac:dyDescent="0.2">
      <c r="G907" s="6"/>
    </row>
    <row r="908" spans="7:7" ht="12.75" x14ac:dyDescent="0.2">
      <c r="G908" s="6"/>
    </row>
    <row r="909" spans="7:7" ht="12.75" x14ac:dyDescent="0.2">
      <c r="G909" s="6"/>
    </row>
    <row r="910" spans="7:7" ht="12.75" x14ac:dyDescent="0.2">
      <c r="G910" s="6"/>
    </row>
    <row r="911" spans="7:7" ht="12.75" x14ac:dyDescent="0.2">
      <c r="G911" s="6"/>
    </row>
    <row r="912" spans="7:7" ht="12.75" x14ac:dyDescent="0.2">
      <c r="G912" s="6"/>
    </row>
    <row r="913" spans="7:7" ht="12.75" x14ac:dyDescent="0.2">
      <c r="G913" s="6"/>
    </row>
    <row r="914" spans="7:7" ht="12.75" x14ac:dyDescent="0.2">
      <c r="G914" s="6"/>
    </row>
    <row r="915" spans="7:7" ht="12.75" x14ac:dyDescent="0.2">
      <c r="G915" s="6"/>
    </row>
    <row r="916" spans="7:7" ht="12.75" x14ac:dyDescent="0.2">
      <c r="G916" s="6"/>
    </row>
    <row r="917" spans="7:7" ht="12.75" x14ac:dyDescent="0.2">
      <c r="G917" s="6"/>
    </row>
    <row r="918" spans="7:7" ht="12.75" x14ac:dyDescent="0.2">
      <c r="G918" s="6"/>
    </row>
    <row r="919" spans="7:7" ht="12.75" x14ac:dyDescent="0.2">
      <c r="G919" s="6"/>
    </row>
    <row r="920" spans="7:7" ht="12.75" x14ac:dyDescent="0.2">
      <c r="G920" s="6"/>
    </row>
    <row r="921" spans="7:7" ht="12.75" x14ac:dyDescent="0.2">
      <c r="G921" s="6"/>
    </row>
    <row r="922" spans="7:7" ht="12.75" x14ac:dyDescent="0.2">
      <c r="G922" s="6"/>
    </row>
    <row r="923" spans="7:7" ht="12.75" x14ac:dyDescent="0.2">
      <c r="G923" s="6"/>
    </row>
    <row r="924" spans="7:7" ht="12.75" x14ac:dyDescent="0.2">
      <c r="G924" s="6"/>
    </row>
    <row r="925" spans="7:7" ht="12.75" x14ac:dyDescent="0.2">
      <c r="G925" s="6"/>
    </row>
    <row r="926" spans="7:7" ht="12.75" x14ac:dyDescent="0.2">
      <c r="G926" s="6"/>
    </row>
    <row r="927" spans="7:7" ht="12.75" x14ac:dyDescent="0.2">
      <c r="G927" s="6"/>
    </row>
    <row r="928" spans="7:7" ht="12.75" x14ac:dyDescent="0.2">
      <c r="G928" s="6"/>
    </row>
    <row r="929" spans="7:7" ht="12.75" x14ac:dyDescent="0.2">
      <c r="G929" s="6"/>
    </row>
    <row r="930" spans="7:7" ht="12.75" x14ac:dyDescent="0.2">
      <c r="G930" s="6"/>
    </row>
    <row r="931" spans="7:7" ht="12.75" x14ac:dyDescent="0.2">
      <c r="G931" s="6"/>
    </row>
    <row r="932" spans="7:7" ht="12.75" x14ac:dyDescent="0.2">
      <c r="G932" s="6"/>
    </row>
    <row r="933" spans="7:7" ht="12.75" x14ac:dyDescent="0.2">
      <c r="G933" s="6"/>
    </row>
    <row r="934" spans="7:7" ht="12.75" x14ac:dyDescent="0.2">
      <c r="G934" s="6"/>
    </row>
    <row r="935" spans="7:7" ht="12.75" x14ac:dyDescent="0.2">
      <c r="G935" s="6"/>
    </row>
    <row r="936" spans="7:7" ht="12.75" x14ac:dyDescent="0.2">
      <c r="G936" s="6"/>
    </row>
    <row r="937" spans="7:7" ht="12.75" x14ac:dyDescent="0.2">
      <c r="G937" s="6"/>
    </row>
    <row r="938" spans="7:7" ht="12.75" x14ac:dyDescent="0.2">
      <c r="G938" s="6"/>
    </row>
    <row r="939" spans="7:7" ht="12.75" x14ac:dyDescent="0.2">
      <c r="G939" s="6"/>
    </row>
    <row r="940" spans="7:7" ht="12.75" x14ac:dyDescent="0.2">
      <c r="G940" s="6"/>
    </row>
    <row r="941" spans="7:7" ht="12.75" x14ac:dyDescent="0.2">
      <c r="G941" s="6"/>
    </row>
    <row r="942" spans="7:7" ht="12.75" x14ac:dyDescent="0.2">
      <c r="G942" s="6"/>
    </row>
    <row r="943" spans="7:7" ht="12.75" x14ac:dyDescent="0.2">
      <c r="G943" s="6"/>
    </row>
    <row r="944" spans="7:7" ht="12.75" x14ac:dyDescent="0.2">
      <c r="G944" s="6"/>
    </row>
    <row r="945" spans="7:7" ht="12.75" x14ac:dyDescent="0.2">
      <c r="G945" s="6"/>
    </row>
    <row r="946" spans="7:7" ht="12.75" x14ac:dyDescent="0.2">
      <c r="G946" s="6"/>
    </row>
    <row r="947" spans="7:7" ht="12.75" x14ac:dyDescent="0.2">
      <c r="G947" s="6"/>
    </row>
    <row r="948" spans="7:7" ht="12.75" x14ac:dyDescent="0.2">
      <c r="G948" s="6"/>
    </row>
    <row r="949" spans="7:7" ht="12.75" x14ac:dyDescent="0.2">
      <c r="G949" s="6"/>
    </row>
    <row r="950" spans="7:7" ht="12.75" x14ac:dyDescent="0.2">
      <c r="G950" s="6"/>
    </row>
    <row r="951" spans="7:7" ht="12.75" x14ac:dyDescent="0.2">
      <c r="G951" s="6"/>
    </row>
    <row r="952" spans="7:7" ht="12.75" x14ac:dyDescent="0.2">
      <c r="G952" s="6"/>
    </row>
    <row r="953" spans="7:7" ht="12.75" x14ac:dyDescent="0.2">
      <c r="G953" s="6"/>
    </row>
    <row r="954" spans="7:7" ht="12.75" x14ac:dyDescent="0.2">
      <c r="G954" s="6"/>
    </row>
    <row r="955" spans="7:7" ht="12.75" x14ac:dyDescent="0.2">
      <c r="G955" s="6"/>
    </row>
    <row r="956" spans="7:7" ht="12.75" x14ac:dyDescent="0.2">
      <c r="G956" s="6"/>
    </row>
    <row r="957" spans="7:7" ht="12.75" x14ac:dyDescent="0.2">
      <c r="G957" s="6"/>
    </row>
    <row r="958" spans="7:7" ht="12.75" x14ac:dyDescent="0.2">
      <c r="G958" s="6"/>
    </row>
    <row r="959" spans="7:7" ht="12.75" x14ac:dyDescent="0.2">
      <c r="G959" s="6"/>
    </row>
    <row r="960" spans="7:7" ht="12.75" x14ac:dyDescent="0.2">
      <c r="G960" s="6"/>
    </row>
    <row r="961" spans="7:7" ht="12.75" x14ac:dyDescent="0.2">
      <c r="G961" s="6"/>
    </row>
    <row r="962" spans="7:7" ht="12.75" x14ac:dyDescent="0.2">
      <c r="G962" s="6"/>
    </row>
    <row r="963" spans="7:7" ht="12.75" x14ac:dyDescent="0.2">
      <c r="G963" s="6"/>
    </row>
    <row r="964" spans="7:7" ht="12.75" x14ac:dyDescent="0.2">
      <c r="G964" s="6"/>
    </row>
    <row r="965" spans="7:7" ht="12.75" x14ac:dyDescent="0.2">
      <c r="G965" s="6"/>
    </row>
    <row r="966" spans="7:7" ht="12.75" x14ac:dyDescent="0.2">
      <c r="G966" s="6"/>
    </row>
    <row r="967" spans="7:7" ht="12.75" x14ac:dyDescent="0.2">
      <c r="G967" s="6"/>
    </row>
    <row r="968" spans="7:7" ht="12.75" x14ac:dyDescent="0.2">
      <c r="G968" s="6"/>
    </row>
    <row r="969" spans="7:7" ht="12.75" x14ac:dyDescent="0.2">
      <c r="G969" s="6"/>
    </row>
    <row r="970" spans="7:7" ht="12.75" x14ac:dyDescent="0.2">
      <c r="G970" s="6"/>
    </row>
    <row r="971" spans="7:7" ht="12.75" x14ac:dyDescent="0.2">
      <c r="G971" s="6"/>
    </row>
    <row r="972" spans="7:7" ht="12.75" x14ac:dyDescent="0.2">
      <c r="G972" s="6"/>
    </row>
    <row r="973" spans="7:7" ht="12.75" x14ac:dyDescent="0.2">
      <c r="G973" s="6"/>
    </row>
    <row r="974" spans="7:7" ht="12.75" x14ac:dyDescent="0.2">
      <c r="G974" s="6"/>
    </row>
    <row r="975" spans="7:7" ht="12.75" x14ac:dyDescent="0.2">
      <c r="G975" s="6"/>
    </row>
    <row r="976" spans="7:7" ht="12.75" x14ac:dyDescent="0.2">
      <c r="G976" s="6"/>
    </row>
    <row r="977" spans="7:7" ht="12.75" x14ac:dyDescent="0.2">
      <c r="G977" s="6"/>
    </row>
    <row r="978" spans="7:7" ht="12.75" x14ac:dyDescent="0.2">
      <c r="G978" s="6"/>
    </row>
    <row r="979" spans="7:7" ht="12.75" x14ac:dyDescent="0.2">
      <c r="G979" s="6"/>
    </row>
    <row r="980" spans="7:7" ht="12.75" x14ac:dyDescent="0.2">
      <c r="G980" s="6"/>
    </row>
    <row r="981" spans="7:7" ht="12.75" x14ac:dyDescent="0.2">
      <c r="G981" s="6"/>
    </row>
    <row r="982" spans="7:7" ht="12.75" x14ac:dyDescent="0.2">
      <c r="G982" s="6"/>
    </row>
    <row r="983" spans="7:7" ht="12.75" x14ac:dyDescent="0.2">
      <c r="G983" s="6"/>
    </row>
    <row r="984" spans="7:7" ht="12.75" x14ac:dyDescent="0.2">
      <c r="G984" s="6"/>
    </row>
    <row r="985" spans="7:7" ht="12.75" x14ac:dyDescent="0.2">
      <c r="G985" s="6"/>
    </row>
    <row r="986" spans="7:7" ht="12.75" x14ac:dyDescent="0.2">
      <c r="G986" s="6"/>
    </row>
    <row r="987" spans="7:7" ht="12.75" x14ac:dyDescent="0.2">
      <c r="G987" s="6"/>
    </row>
    <row r="988" spans="7:7" ht="12.75" x14ac:dyDescent="0.2">
      <c r="G988" s="6"/>
    </row>
  </sheetData>
  <sortState xmlns:xlrd2="http://schemas.microsoft.com/office/spreadsheetml/2017/richdata2" ref="A2:G155">
    <sortCondition ref="G2:G155"/>
  </sortState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I95"/>
  <sheetViews>
    <sheetView workbookViewId="0">
      <selection activeCell="J32" sqref="J32"/>
    </sheetView>
  </sheetViews>
  <sheetFormatPr defaultColWidth="12.5703125" defaultRowHeight="15.75" customHeight="1" x14ac:dyDescent="0.2"/>
  <cols>
    <col min="1" max="1" width="22.140625" style="67" customWidth="1"/>
    <col min="2" max="2" width="7.42578125" style="67" customWidth="1"/>
    <col min="3" max="3" width="18.42578125" style="67" customWidth="1"/>
    <col min="4" max="4" width="6.28515625" style="67" customWidth="1"/>
    <col min="5" max="5" width="15.5703125" style="67" customWidth="1"/>
    <col min="6" max="6" width="10.42578125" style="67" customWidth="1"/>
    <col min="7" max="7" width="8.140625" style="67" customWidth="1"/>
    <col min="8" max="8" width="13.140625" style="67" customWidth="1"/>
    <col min="9" max="9" width="22.7109375" style="67" customWidth="1"/>
    <col min="10" max="16384" width="12.5703125" style="67"/>
  </cols>
  <sheetData>
    <row r="1" spans="1:9" ht="12.75" x14ac:dyDescent="0.2">
      <c r="A1" s="72" t="s">
        <v>2557</v>
      </c>
      <c r="B1" s="69" t="s">
        <v>5</v>
      </c>
      <c r="C1" s="69" t="s">
        <v>7</v>
      </c>
      <c r="D1" s="69" t="s">
        <v>11</v>
      </c>
      <c r="E1" s="69" t="s">
        <v>12</v>
      </c>
      <c r="F1" s="72" t="s">
        <v>2768</v>
      </c>
      <c r="G1" s="72" t="s">
        <v>2767</v>
      </c>
      <c r="H1" s="69" t="s">
        <v>16</v>
      </c>
      <c r="I1" s="72" t="s">
        <v>2741</v>
      </c>
    </row>
    <row r="2" spans="1:9" ht="12.75" hidden="1" x14ac:dyDescent="0.2">
      <c r="A2" s="68"/>
      <c r="B2" s="45" t="s">
        <v>53</v>
      </c>
      <c r="C2" s="70">
        <v>25323</v>
      </c>
      <c r="D2" s="39" t="s">
        <v>2455</v>
      </c>
      <c r="E2" s="39" t="s">
        <v>56</v>
      </c>
      <c r="F2" s="39" t="s">
        <v>177</v>
      </c>
      <c r="G2" s="39">
        <v>6</v>
      </c>
      <c r="H2" s="39">
        <v>1111</v>
      </c>
      <c r="I2" s="39"/>
    </row>
    <row r="3" spans="1:9" ht="12.75" x14ac:dyDescent="0.2">
      <c r="A3" s="68" t="s">
        <v>2746</v>
      </c>
      <c r="B3" s="45" t="s">
        <v>53</v>
      </c>
      <c r="C3" s="70">
        <v>39617</v>
      </c>
      <c r="D3" s="39" t="s">
        <v>2455</v>
      </c>
      <c r="E3" s="39" t="s">
        <v>205</v>
      </c>
      <c r="F3" s="71" t="s">
        <v>2455</v>
      </c>
      <c r="G3" s="39">
        <v>29</v>
      </c>
      <c r="H3" s="39">
        <v>50794</v>
      </c>
      <c r="I3" s="39" t="s">
        <v>1240</v>
      </c>
    </row>
    <row r="4" spans="1:9" ht="12.75" x14ac:dyDescent="0.2">
      <c r="A4" s="68" t="s">
        <v>2745</v>
      </c>
      <c r="B4" s="45" t="s">
        <v>53</v>
      </c>
      <c r="C4" s="70">
        <v>39631</v>
      </c>
      <c r="D4" s="39" t="s">
        <v>2455</v>
      </c>
      <c r="E4" s="39" t="s">
        <v>205</v>
      </c>
      <c r="F4" s="39"/>
      <c r="G4" s="39" t="s">
        <v>609</v>
      </c>
      <c r="H4" s="39">
        <v>51819</v>
      </c>
      <c r="I4" s="39" t="s">
        <v>2762</v>
      </c>
    </row>
    <row r="5" spans="1:9" ht="12.75" x14ac:dyDescent="0.2">
      <c r="A5" s="68" t="s">
        <v>2756</v>
      </c>
      <c r="B5" s="45" t="s">
        <v>53</v>
      </c>
      <c r="C5" s="70">
        <v>35993</v>
      </c>
      <c r="D5" s="39" t="s">
        <v>2454</v>
      </c>
      <c r="E5" s="39" t="s">
        <v>1472</v>
      </c>
      <c r="F5" s="39"/>
      <c r="G5" s="39">
        <v>89</v>
      </c>
      <c r="H5" s="39">
        <v>52651</v>
      </c>
      <c r="I5" s="39" t="s">
        <v>1474</v>
      </c>
    </row>
    <row r="6" spans="1:9" ht="12.75" x14ac:dyDescent="0.2">
      <c r="A6" s="68" t="s">
        <v>2742</v>
      </c>
      <c r="B6" s="45" t="s">
        <v>53</v>
      </c>
      <c r="C6" s="70">
        <v>28645</v>
      </c>
      <c r="D6" s="39" t="s">
        <v>2454</v>
      </c>
      <c r="E6" s="39" t="s">
        <v>106</v>
      </c>
      <c r="F6" s="39"/>
      <c r="G6" s="39">
        <v>41</v>
      </c>
      <c r="H6" s="39">
        <v>52654</v>
      </c>
      <c r="I6" s="39" t="s">
        <v>332</v>
      </c>
    </row>
    <row r="7" spans="1:9" ht="12.75" x14ac:dyDescent="0.2">
      <c r="A7" s="68" t="s">
        <v>2754</v>
      </c>
      <c r="B7" s="45" t="s">
        <v>53</v>
      </c>
      <c r="C7" s="70"/>
      <c r="D7" s="39" t="s">
        <v>2455</v>
      </c>
      <c r="E7" s="39" t="s">
        <v>106</v>
      </c>
      <c r="F7" s="71" t="s">
        <v>2455</v>
      </c>
      <c r="G7" s="39">
        <v>56</v>
      </c>
      <c r="H7" s="39">
        <v>54835</v>
      </c>
      <c r="I7" s="39" t="s">
        <v>2313</v>
      </c>
    </row>
    <row r="8" spans="1:9" ht="12.75" x14ac:dyDescent="0.2">
      <c r="A8" s="68" t="s">
        <v>2743</v>
      </c>
      <c r="B8" s="45" t="s">
        <v>53</v>
      </c>
      <c r="C8" s="70">
        <v>39537</v>
      </c>
      <c r="D8" s="39" t="s">
        <v>2454</v>
      </c>
      <c r="E8" s="39" t="s">
        <v>106</v>
      </c>
      <c r="F8" s="39"/>
      <c r="G8" s="39">
        <v>59</v>
      </c>
      <c r="H8" s="39">
        <v>54838</v>
      </c>
      <c r="I8" s="39" t="s">
        <v>338</v>
      </c>
    </row>
    <row r="9" spans="1:9" ht="12.75" x14ac:dyDescent="0.2">
      <c r="A9" s="68" t="s">
        <v>2744</v>
      </c>
      <c r="B9" s="45" t="s">
        <v>53</v>
      </c>
      <c r="C9" s="70"/>
      <c r="D9" s="39" t="s">
        <v>2454</v>
      </c>
      <c r="E9" s="39" t="s">
        <v>106</v>
      </c>
      <c r="F9" s="39"/>
      <c r="G9" s="39">
        <v>63</v>
      </c>
      <c r="H9" s="39">
        <v>54842</v>
      </c>
      <c r="I9" s="39" t="s">
        <v>361</v>
      </c>
    </row>
    <row r="10" spans="1:9" ht="12.75" x14ac:dyDescent="0.2">
      <c r="A10" s="68" t="s">
        <v>2748</v>
      </c>
      <c r="B10" s="45" t="s">
        <v>53</v>
      </c>
      <c r="C10" s="70">
        <v>39609</v>
      </c>
      <c r="D10" s="39" t="s">
        <v>2455</v>
      </c>
      <c r="E10" s="71" t="s">
        <v>205</v>
      </c>
      <c r="F10" s="71" t="s">
        <v>2455</v>
      </c>
      <c r="G10" s="39">
        <v>68</v>
      </c>
      <c r="H10" s="39">
        <v>55343</v>
      </c>
      <c r="I10" s="39" t="s">
        <v>2764</v>
      </c>
    </row>
    <row r="11" spans="1:9" ht="12.75" x14ac:dyDescent="0.2">
      <c r="A11" s="68" t="s">
        <v>2757</v>
      </c>
      <c r="B11" s="45" t="s">
        <v>53</v>
      </c>
      <c r="C11" s="70">
        <v>39310</v>
      </c>
      <c r="D11" s="39" t="s">
        <v>2454</v>
      </c>
      <c r="E11" s="39" t="s">
        <v>89</v>
      </c>
      <c r="F11" s="39"/>
      <c r="G11" s="39">
        <v>70</v>
      </c>
      <c r="H11" s="39">
        <v>55345</v>
      </c>
      <c r="I11" s="39" t="s">
        <v>2765</v>
      </c>
    </row>
    <row r="12" spans="1:9" ht="12.75" x14ac:dyDescent="0.2">
      <c r="A12" s="68" t="s">
        <v>2747</v>
      </c>
      <c r="B12" s="45" t="s">
        <v>53</v>
      </c>
      <c r="C12" s="70">
        <v>39455</v>
      </c>
      <c r="D12" s="39" t="s">
        <v>2454</v>
      </c>
      <c r="E12" s="39" t="s">
        <v>254</v>
      </c>
      <c r="F12" s="39"/>
      <c r="G12" s="39">
        <v>73</v>
      </c>
      <c r="H12" s="39">
        <v>55348</v>
      </c>
      <c r="I12" s="39" t="s">
        <v>2763</v>
      </c>
    </row>
    <row r="13" spans="1:9" ht="12.75" x14ac:dyDescent="0.2">
      <c r="A13" s="68" t="s">
        <v>2758</v>
      </c>
      <c r="B13" s="45" t="s">
        <v>53</v>
      </c>
      <c r="C13" s="70">
        <v>40308</v>
      </c>
      <c r="D13" s="39" t="s">
        <v>2454</v>
      </c>
      <c r="E13" s="39" t="s">
        <v>254</v>
      </c>
      <c r="F13" s="39"/>
      <c r="G13" s="39">
        <v>72</v>
      </c>
      <c r="H13" s="39">
        <v>55348</v>
      </c>
      <c r="I13" s="39" t="s">
        <v>1889</v>
      </c>
    </row>
    <row r="14" spans="1:9" ht="12.75" x14ac:dyDescent="0.2">
      <c r="A14" s="68" t="s">
        <v>2751</v>
      </c>
      <c r="B14" s="45" t="s">
        <v>53</v>
      </c>
      <c r="C14" s="70">
        <v>38876</v>
      </c>
      <c r="D14" s="39" t="s">
        <v>2455</v>
      </c>
      <c r="E14" s="71" t="s">
        <v>89</v>
      </c>
      <c r="F14" s="71" t="s">
        <v>2455</v>
      </c>
      <c r="G14" s="39">
        <v>77</v>
      </c>
      <c r="H14" s="39">
        <v>56303</v>
      </c>
      <c r="I14" s="39" t="s">
        <v>2232</v>
      </c>
    </row>
    <row r="15" spans="1:9" ht="12.75" x14ac:dyDescent="0.2">
      <c r="A15" s="68" t="s">
        <v>2753</v>
      </c>
      <c r="B15" s="45" t="s">
        <v>53</v>
      </c>
      <c r="C15" s="70">
        <v>39736</v>
      </c>
      <c r="D15" s="39" t="s">
        <v>2454</v>
      </c>
      <c r="E15" s="39" t="s">
        <v>428</v>
      </c>
      <c r="F15" s="39"/>
      <c r="G15" s="39">
        <v>81</v>
      </c>
      <c r="H15" s="39">
        <v>56307</v>
      </c>
      <c r="I15" s="39" t="s">
        <v>2766</v>
      </c>
    </row>
    <row r="16" spans="1:9" ht="12.75" x14ac:dyDescent="0.2">
      <c r="A16" s="68" t="s">
        <v>2761</v>
      </c>
      <c r="B16" s="45" t="s">
        <v>53</v>
      </c>
      <c r="C16" s="70">
        <v>38364</v>
      </c>
      <c r="D16" s="39" t="s">
        <v>2454</v>
      </c>
      <c r="E16" s="39" t="s">
        <v>2112</v>
      </c>
      <c r="F16" s="39"/>
      <c r="G16" s="39" t="s">
        <v>939</v>
      </c>
      <c r="H16" s="39">
        <v>57290</v>
      </c>
      <c r="I16" s="39" t="s">
        <v>2113</v>
      </c>
    </row>
    <row r="17" spans="1:9" ht="12.75" x14ac:dyDescent="0.2">
      <c r="A17" s="68" t="s">
        <v>2760</v>
      </c>
      <c r="B17" s="45" t="s">
        <v>53</v>
      </c>
      <c r="C17" s="70">
        <v>38614</v>
      </c>
      <c r="D17" s="39" t="s">
        <v>2454</v>
      </c>
      <c r="E17" s="39" t="s">
        <v>428</v>
      </c>
      <c r="F17" s="39"/>
      <c r="G17" s="39">
        <v>22</v>
      </c>
      <c r="H17" s="39">
        <v>57291</v>
      </c>
      <c r="I17" s="39" t="s">
        <v>1962</v>
      </c>
    </row>
    <row r="18" spans="1:9" ht="12.75" x14ac:dyDescent="0.2">
      <c r="A18" s="68" t="s">
        <v>2755</v>
      </c>
      <c r="B18" s="45" t="s">
        <v>53</v>
      </c>
      <c r="C18" s="70">
        <v>38946</v>
      </c>
      <c r="D18" s="39" t="s">
        <v>2454</v>
      </c>
      <c r="E18" s="39" t="s">
        <v>106</v>
      </c>
      <c r="F18" s="39"/>
      <c r="G18" s="39" t="s">
        <v>989</v>
      </c>
      <c r="H18" s="39">
        <v>57295</v>
      </c>
      <c r="I18" s="39" t="s">
        <v>991</v>
      </c>
    </row>
    <row r="19" spans="1:9" ht="12.75" x14ac:dyDescent="0.2">
      <c r="A19" s="68" t="s">
        <v>2752</v>
      </c>
      <c r="B19" s="45" t="s">
        <v>53</v>
      </c>
      <c r="C19" s="70">
        <v>39105</v>
      </c>
      <c r="D19" s="39" t="s">
        <v>2454</v>
      </c>
      <c r="E19" s="39" t="s">
        <v>89</v>
      </c>
      <c r="F19" s="39"/>
      <c r="G19" s="39">
        <v>23</v>
      </c>
      <c r="H19" s="39">
        <v>57297</v>
      </c>
      <c r="I19" s="39" t="s">
        <v>2241</v>
      </c>
    </row>
    <row r="20" spans="1:9" ht="12.75" x14ac:dyDescent="0.2">
      <c r="A20" s="68" t="s">
        <v>2750</v>
      </c>
      <c r="B20" s="45" t="s">
        <v>53</v>
      </c>
      <c r="C20" s="70">
        <v>39317</v>
      </c>
      <c r="D20" s="39" t="s">
        <v>2454</v>
      </c>
      <c r="E20" s="39" t="s">
        <v>428</v>
      </c>
      <c r="F20" s="39"/>
      <c r="G20" s="39">
        <v>12</v>
      </c>
      <c r="H20" s="39">
        <v>57442</v>
      </c>
      <c r="I20" s="39" t="s">
        <v>2031</v>
      </c>
    </row>
    <row r="21" spans="1:9" ht="12.75" x14ac:dyDescent="0.2">
      <c r="A21" s="68" t="s">
        <v>2749</v>
      </c>
      <c r="B21" s="45" t="s">
        <v>53</v>
      </c>
      <c r="C21" s="70">
        <v>39607</v>
      </c>
      <c r="D21" s="39" t="s">
        <v>2455</v>
      </c>
      <c r="E21" s="39" t="s">
        <v>89</v>
      </c>
      <c r="F21" s="71" t="s">
        <v>2455</v>
      </c>
      <c r="G21" s="39" t="s">
        <v>1973</v>
      </c>
      <c r="H21" s="39">
        <v>57444</v>
      </c>
      <c r="I21" s="39" t="s">
        <v>1974</v>
      </c>
    </row>
    <row r="22" spans="1:9" ht="12.75" x14ac:dyDescent="0.2">
      <c r="A22" s="68" t="s">
        <v>2759</v>
      </c>
      <c r="B22" s="45" t="s">
        <v>53</v>
      </c>
      <c r="C22" s="70">
        <v>39675</v>
      </c>
      <c r="D22" s="39" t="s">
        <v>2454</v>
      </c>
      <c r="E22" s="39" t="s">
        <v>89</v>
      </c>
      <c r="F22" s="39"/>
      <c r="G22" s="39">
        <v>40</v>
      </c>
      <c r="H22" s="39">
        <v>57445</v>
      </c>
      <c r="I22" s="39" t="s">
        <v>1910</v>
      </c>
    </row>
    <row r="23" spans="1:9" ht="12.75" x14ac:dyDescent="0.2">
      <c r="A23" s="68"/>
      <c r="B23" s="45"/>
      <c r="C23" s="39"/>
      <c r="D23" s="39"/>
      <c r="E23" s="39"/>
      <c r="F23" s="39"/>
      <c r="G23" s="39"/>
      <c r="H23" s="39"/>
      <c r="I23" s="39"/>
    </row>
    <row r="24" spans="1:9" ht="12.75" x14ac:dyDescent="0.2">
      <c r="A24" s="68"/>
      <c r="B24" s="45"/>
      <c r="C24" s="39"/>
      <c r="D24" s="39"/>
      <c r="E24" s="39"/>
      <c r="F24" s="39"/>
      <c r="G24" s="39"/>
      <c r="H24" s="39"/>
      <c r="I24" s="39"/>
    </row>
    <row r="25" spans="1:9" ht="12.75" x14ac:dyDescent="0.2">
      <c r="A25" s="68"/>
      <c r="B25" s="68"/>
      <c r="C25" s="68"/>
      <c r="D25" s="68"/>
      <c r="E25" s="68"/>
      <c r="F25" s="68"/>
      <c r="G25" s="68"/>
    </row>
    <row r="26" spans="1:9" ht="12.75" x14ac:dyDescent="0.2">
      <c r="A26" s="68"/>
      <c r="B26" s="68"/>
      <c r="C26" s="68"/>
      <c r="D26" s="68"/>
      <c r="E26" s="68"/>
      <c r="F26" s="68"/>
      <c r="G26" s="68"/>
    </row>
    <row r="27" spans="1:9" ht="12.75" x14ac:dyDescent="0.2">
      <c r="A27" s="68"/>
      <c r="B27" s="68"/>
      <c r="C27" s="68"/>
      <c r="D27" s="68"/>
      <c r="E27" s="68"/>
      <c r="F27" s="68"/>
      <c r="G27" s="68"/>
    </row>
    <row r="28" spans="1:9" ht="12.75" x14ac:dyDescent="0.2">
      <c r="A28" s="45"/>
      <c r="B28" s="45"/>
    </row>
    <row r="29" spans="1:9" ht="12.75" x14ac:dyDescent="0.2">
      <c r="A29" s="45"/>
      <c r="B29" s="45"/>
    </row>
    <row r="30" spans="1:9" ht="12.75" x14ac:dyDescent="0.2">
      <c r="A30" s="45"/>
      <c r="B30" s="45"/>
    </row>
    <row r="31" spans="1:9" ht="12.75" x14ac:dyDescent="0.2">
      <c r="A31" s="45"/>
      <c r="B31" s="45"/>
    </row>
    <row r="32" spans="1:9" ht="12.75" x14ac:dyDescent="0.2">
      <c r="A32" s="45"/>
      <c r="B32" s="45"/>
    </row>
    <row r="33" spans="1:2" ht="12.75" x14ac:dyDescent="0.2">
      <c r="A33" s="45"/>
      <c r="B33" s="45"/>
    </row>
    <row r="34" spans="1:2" ht="12.75" x14ac:dyDescent="0.2">
      <c r="A34" s="45"/>
      <c r="B34" s="45"/>
    </row>
    <row r="35" spans="1:2" ht="12.75" x14ac:dyDescent="0.2">
      <c r="A35" s="45"/>
      <c r="B35" s="45"/>
    </row>
    <row r="36" spans="1:2" ht="12.75" x14ac:dyDescent="0.2">
      <c r="A36" s="45"/>
      <c r="B36" s="45"/>
    </row>
    <row r="37" spans="1:2" ht="12.75" x14ac:dyDescent="0.2">
      <c r="A37" s="45"/>
      <c r="B37" s="45"/>
    </row>
    <row r="38" spans="1:2" ht="12.75" x14ac:dyDescent="0.2">
      <c r="A38" s="45"/>
      <c r="B38" s="45"/>
    </row>
    <row r="39" spans="1:2" ht="12.75" x14ac:dyDescent="0.2">
      <c r="A39" s="45"/>
      <c r="B39" s="45"/>
    </row>
    <row r="40" spans="1:2" ht="12.75" x14ac:dyDescent="0.2">
      <c r="A40" s="45"/>
      <c r="B40" s="45"/>
    </row>
    <row r="41" spans="1:2" ht="12.75" x14ac:dyDescent="0.2">
      <c r="A41" s="45"/>
      <c r="B41" s="45"/>
    </row>
    <row r="42" spans="1:2" ht="12.75" x14ac:dyDescent="0.2">
      <c r="A42" s="45"/>
      <c r="B42" s="45"/>
    </row>
    <row r="43" spans="1:2" ht="12.75" x14ac:dyDescent="0.2">
      <c r="A43" s="45"/>
      <c r="B43" s="45"/>
    </row>
    <row r="44" spans="1:2" ht="12.75" x14ac:dyDescent="0.2">
      <c r="B44" s="45"/>
    </row>
    <row r="45" spans="1:2" ht="12.75" x14ac:dyDescent="0.2">
      <c r="B45" s="45"/>
    </row>
    <row r="46" spans="1:2" ht="12.75" x14ac:dyDescent="0.2">
      <c r="B46" s="45"/>
    </row>
    <row r="47" spans="1:2" ht="12.75" x14ac:dyDescent="0.2">
      <c r="B47" s="45"/>
    </row>
    <row r="48" spans="1:2" ht="12.75" x14ac:dyDescent="0.2">
      <c r="B48" s="45"/>
    </row>
    <row r="49" spans="2:2" ht="12.75" x14ac:dyDescent="0.2">
      <c r="B49" s="45"/>
    </row>
    <row r="50" spans="2:2" ht="12.75" x14ac:dyDescent="0.2">
      <c r="B50" s="45"/>
    </row>
    <row r="51" spans="2:2" ht="12.75" x14ac:dyDescent="0.2">
      <c r="B51" s="45"/>
    </row>
    <row r="52" spans="2:2" ht="12.75" x14ac:dyDescent="0.2">
      <c r="B52" s="45"/>
    </row>
    <row r="53" spans="2:2" ht="12.75" x14ac:dyDescent="0.2">
      <c r="B53" s="45"/>
    </row>
    <row r="54" spans="2:2" ht="12.75" x14ac:dyDescent="0.2">
      <c r="B54" s="45"/>
    </row>
    <row r="55" spans="2:2" ht="12.75" x14ac:dyDescent="0.2">
      <c r="B55" s="45"/>
    </row>
    <row r="56" spans="2:2" ht="12.75" x14ac:dyDescent="0.2">
      <c r="B56" s="45"/>
    </row>
    <row r="57" spans="2:2" ht="12.75" x14ac:dyDescent="0.2">
      <c r="B57" s="45"/>
    </row>
    <row r="58" spans="2:2" ht="12.75" x14ac:dyDescent="0.2">
      <c r="B58" s="45"/>
    </row>
    <row r="59" spans="2:2" ht="12.75" x14ac:dyDescent="0.2">
      <c r="B59" s="45"/>
    </row>
    <row r="60" spans="2:2" ht="12.75" x14ac:dyDescent="0.2">
      <c r="B60" s="45"/>
    </row>
    <row r="61" spans="2:2" ht="12.75" x14ac:dyDescent="0.2">
      <c r="B61" s="45"/>
    </row>
    <row r="62" spans="2:2" ht="12.75" x14ac:dyDescent="0.2">
      <c r="B62" s="45"/>
    </row>
    <row r="63" spans="2:2" ht="12.75" x14ac:dyDescent="0.2">
      <c r="B63" s="45"/>
    </row>
    <row r="64" spans="2:2" ht="12.75" x14ac:dyDescent="0.2">
      <c r="B64" s="45"/>
    </row>
    <row r="65" spans="2:2" ht="12.75" x14ac:dyDescent="0.2">
      <c r="B65" s="45"/>
    </row>
    <row r="66" spans="2:2" ht="12.75" x14ac:dyDescent="0.2">
      <c r="B66" s="45"/>
    </row>
    <row r="67" spans="2:2" ht="12.75" x14ac:dyDescent="0.2">
      <c r="B67" s="45"/>
    </row>
    <row r="68" spans="2:2" ht="12.75" x14ac:dyDescent="0.2">
      <c r="B68" s="45"/>
    </row>
    <row r="69" spans="2:2" ht="12.75" x14ac:dyDescent="0.2">
      <c r="B69" s="45"/>
    </row>
    <row r="70" spans="2:2" ht="12.75" x14ac:dyDescent="0.2">
      <c r="B70" s="45"/>
    </row>
    <row r="71" spans="2:2" ht="12.75" x14ac:dyDescent="0.2">
      <c r="B71" s="45"/>
    </row>
    <row r="72" spans="2:2" ht="12.75" x14ac:dyDescent="0.2">
      <c r="B72" s="45"/>
    </row>
    <row r="73" spans="2:2" ht="12.75" x14ac:dyDescent="0.2">
      <c r="B73" s="45"/>
    </row>
    <row r="74" spans="2:2" ht="12.75" x14ac:dyDescent="0.2">
      <c r="B74" s="45"/>
    </row>
    <row r="75" spans="2:2" ht="12.75" x14ac:dyDescent="0.2">
      <c r="B75" s="45"/>
    </row>
    <row r="76" spans="2:2" ht="12.75" x14ac:dyDescent="0.2">
      <c r="B76" s="45"/>
    </row>
    <row r="77" spans="2:2" ht="12.75" x14ac:dyDescent="0.2">
      <c r="B77" s="45"/>
    </row>
    <row r="78" spans="2:2" ht="12.75" x14ac:dyDescent="0.2">
      <c r="B78" s="45"/>
    </row>
    <row r="79" spans="2:2" ht="12.75" x14ac:dyDescent="0.2">
      <c r="B79" s="45"/>
    </row>
    <row r="80" spans="2:2" ht="12.75" x14ac:dyDescent="0.2">
      <c r="B80" s="45"/>
    </row>
    <row r="81" spans="2:2" ht="12.75" x14ac:dyDescent="0.2">
      <c r="B81" s="45"/>
    </row>
    <row r="82" spans="2:2" ht="12.75" x14ac:dyDescent="0.2">
      <c r="B82" s="45"/>
    </row>
    <row r="83" spans="2:2" ht="12.75" x14ac:dyDescent="0.2">
      <c r="B83" s="45"/>
    </row>
    <row r="84" spans="2:2" ht="12.75" x14ac:dyDescent="0.2">
      <c r="B84" s="45"/>
    </row>
    <row r="85" spans="2:2" ht="12.75" x14ac:dyDescent="0.2">
      <c r="B85" s="45"/>
    </row>
    <row r="86" spans="2:2" ht="12.75" x14ac:dyDescent="0.2">
      <c r="B86" s="45"/>
    </row>
    <row r="87" spans="2:2" ht="12.75" x14ac:dyDescent="0.2">
      <c r="B87" s="45"/>
    </row>
    <row r="88" spans="2:2" ht="12.75" x14ac:dyDescent="0.2">
      <c r="B88" s="45"/>
    </row>
    <row r="89" spans="2:2" ht="12.75" x14ac:dyDescent="0.2">
      <c r="B89" s="45"/>
    </row>
    <row r="90" spans="2:2" ht="12.75" x14ac:dyDescent="0.2">
      <c r="B90" s="45"/>
    </row>
    <row r="91" spans="2:2" ht="12.75" x14ac:dyDescent="0.2">
      <c r="B91" s="45"/>
    </row>
    <row r="92" spans="2:2" ht="12.75" x14ac:dyDescent="0.2">
      <c r="B92" s="45"/>
    </row>
    <row r="93" spans="2:2" ht="12.75" x14ac:dyDescent="0.2">
      <c r="B93" s="45"/>
    </row>
    <row r="94" spans="2:2" ht="12.75" x14ac:dyDescent="0.2">
      <c r="B94" s="45"/>
    </row>
    <row r="95" spans="2:2" ht="12.75" x14ac:dyDescent="0.2">
      <c r="B95" s="45"/>
    </row>
  </sheetData>
  <sortState xmlns:xlrd2="http://schemas.microsoft.com/office/spreadsheetml/2017/richdata2" ref="A3:I95">
    <sortCondition ref="H2:H95"/>
  </sortState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W97"/>
  <sheetViews>
    <sheetView workbookViewId="0">
      <selection activeCell="I17" sqref="I17"/>
    </sheetView>
  </sheetViews>
  <sheetFormatPr defaultColWidth="12.5703125" defaultRowHeight="15.75" customHeight="1" x14ac:dyDescent="0.2"/>
  <cols>
    <col min="1" max="1" width="30.7109375" style="67" customWidth="1"/>
    <col min="2" max="2" width="6.5703125" style="67" customWidth="1"/>
    <col min="3" max="3" width="17.140625" style="67" customWidth="1"/>
    <col min="4" max="4" width="7" style="67" customWidth="1"/>
    <col min="5" max="5" width="9.7109375" style="67" customWidth="1"/>
    <col min="6" max="6" width="11.42578125" style="67" customWidth="1"/>
    <col min="7" max="7" width="16.85546875" style="67" customWidth="1"/>
    <col min="8" max="16384" width="12.5703125" style="67"/>
  </cols>
  <sheetData>
    <row r="1" spans="1:7" ht="12.75" x14ac:dyDescent="0.2">
      <c r="A1" s="76" t="s">
        <v>2557</v>
      </c>
      <c r="B1" s="73" t="s">
        <v>5</v>
      </c>
      <c r="C1" s="73" t="s">
        <v>7</v>
      </c>
      <c r="D1" s="73" t="s">
        <v>11</v>
      </c>
      <c r="E1" s="73" t="s">
        <v>12</v>
      </c>
      <c r="F1" s="73" t="s">
        <v>13</v>
      </c>
      <c r="G1" s="73" t="s">
        <v>16</v>
      </c>
    </row>
    <row r="2" spans="1:7" ht="12.75" x14ac:dyDescent="0.2">
      <c r="A2" s="68" t="s">
        <v>2770</v>
      </c>
      <c r="B2" s="68" t="s">
        <v>53</v>
      </c>
      <c r="C2" s="74">
        <v>39703</v>
      </c>
      <c r="D2" s="68" t="s">
        <v>2454</v>
      </c>
      <c r="E2" s="68" t="s">
        <v>409</v>
      </c>
      <c r="F2" s="68"/>
      <c r="G2" s="68">
        <v>1209</v>
      </c>
    </row>
    <row r="3" spans="1:7" ht="12.75" x14ac:dyDescent="0.2">
      <c r="A3" s="68" t="s">
        <v>2846</v>
      </c>
      <c r="B3" s="68" t="s">
        <v>53</v>
      </c>
      <c r="C3" s="74">
        <v>39203</v>
      </c>
      <c r="D3" s="68" t="s">
        <v>2455</v>
      </c>
      <c r="E3" s="68" t="s">
        <v>225</v>
      </c>
      <c r="F3" s="68"/>
      <c r="G3" s="68">
        <v>195348</v>
      </c>
    </row>
    <row r="4" spans="1:7" ht="12.75" x14ac:dyDescent="0.2">
      <c r="A4" s="68" t="s">
        <v>2771</v>
      </c>
      <c r="B4" s="68" t="s">
        <v>53</v>
      </c>
      <c r="C4" s="74">
        <v>38303</v>
      </c>
      <c r="D4" s="68" t="s">
        <v>2455</v>
      </c>
      <c r="E4" s="68" t="s">
        <v>225</v>
      </c>
      <c r="F4" s="68"/>
      <c r="G4" s="68">
        <v>195396</v>
      </c>
    </row>
    <row r="5" spans="1:7" ht="12.75" x14ac:dyDescent="0.2">
      <c r="A5" s="68" t="s">
        <v>2772</v>
      </c>
      <c r="B5" s="68" t="s">
        <v>53</v>
      </c>
      <c r="C5" s="74">
        <v>40055</v>
      </c>
      <c r="D5" s="68" t="s">
        <v>2455</v>
      </c>
      <c r="E5" s="68" t="s">
        <v>428</v>
      </c>
      <c r="F5" s="68"/>
      <c r="G5" s="68">
        <v>32</v>
      </c>
    </row>
    <row r="6" spans="1:7" ht="12.75" x14ac:dyDescent="0.2">
      <c r="A6" s="68" t="s">
        <v>2773</v>
      </c>
      <c r="B6" s="68" t="s">
        <v>53</v>
      </c>
      <c r="C6" s="74">
        <v>39692</v>
      </c>
      <c r="D6" s="68" t="s">
        <v>2455</v>
      </c>
      <c r="E6" s="68" t="s">
        <v>225</v>
      </c>
      <c r="F6" s="68"/>
      <c r="G6" s="68">
        <v>221267</v>
      </c>
    </row>
    <row r="7" spans="1:7" ht="12.75" x14ac:dyDescent="0.2">
      <c r="A7" s="75" t="s">
        <v>2847</v>
      </c>
      <c r="B7" s="68" t="s">
        <v>53</v>
      </c>
      <c r="C7" s="74">
        <v>39489</v>
      </c>
      <c r="D7" s="68" t="s">
        <v>2454</v>
      </c>
      <c r="E7" s="68" t="s">
        <v>106</v>
      </c>
      <c r="F7" s="68"/>
      <c r="G7" s="68">
        <v>224775</v>
      </c>
    </row>
    <row r="8" spans="1:7" ht="12.75" x14ac:dyDescent="0.2">
      <c r="A8" s="68" t="s">
        <v>2774</v>
      </c>
      <c r="B8" s="68" t="s">
        <v>53</v>
      </c>
      <c r="C8" s="74">
        <v>40127</v>
      </c>
      <c r="D8" s="68" t="s">
        <v>2454</v>
      </c>
      <c r="E8" s="68" t="s">
        <v>106</v>
      </c>
      <c r="F8" s="75"/>
      <c r="G8" s="68">
        <v>224587</v>
      </c>
    </row>
    <row r="9" spans="1:7" ht="12.75" x14ac:dyDescent="0.2">
      <c r="A9" s="68" t="s">
        <v>2775</v>
      </c>
      <c r="B9" s="68" t="s">
        <v>53</v>
      </c>
      <c r="C9" s="74">
        <v>39632</v>
      </c>
      <c r="D9" s="68" t="s">
        <v>2454</v>
      </c>
      <c r="E9" s="68" t="s">
        <v>761</v>
      </c>
      <c r="F9" s="68"/>
      <c r="G9" s="68">
        <v>224809</v>
      </c>
    </row>
    <row r="10" spans="1:7" ht="12.75" x14ac:dyDescent="0.2">
      <c r="A10" s="75" t="s">
        <v>2848</v>
      </c>
      <c r="B10" s="68" t="s">
        <v>53</v>
      </c>
      <c r="C10" s="74">
        <v>38526</v>
      </c>
      <c r="D10" s="68" t="s">
        <v>2455</v>
      </c>
      <c r="E10" s="75" t="s">
        <v>106</v>
      </c>
      <c r="F10" s="68"/>
      <c r="G10" s="68">
        <v>2</v>
      </c>
    </row>
    <row r="11" spans="1:7" ht="12.75" x14ac:dyDescent="0.2">
      <c r="A11" s="68" t="s">
        <v>2776</v>
      </c>
      <c r="B11" s="68" t="s">
        <v>53</v>
      </c>
      <c r="C11" s="74">
        <v>40282</v>
      </c>
      <c r="D11" s="68" t="s">
        <v>2454</v>
      </c>
      <c r="E11" s="68" t="s">
        <v>225</v>
      </c>
      <c r="F11" s="75"/>
      <c r="G11" s="68">
        <v>223928</v>
      </c>
    </row>
    <row r="12" spans="1:7" ht="12.75" x14ac:dyDescent="0.2">
      <c r="A12" s="68" t="s">
        <v>2777</v>
      </c>
      <c r="B12" s="68" t="s">
        <v>53</v>
      </c>
      <c r="C12" s="74">
        <v>39324</v>
      </c>
      <c r="D12" s="68" t="s">
        <v>2455</v>
      </c>
      <c r="E12" s="68" t="s">
        <v>56</v>
      </c>
      <c r="F12" s="68"/>
      <c r="G12" s="68">
        <v>3</v>
      </c>
    </row>
    <row r="13" spans="1:7" ht="12.75" x14ac:dyDescent="0.2">
      <c r="A13" s="68" t="s">
        <v>2849</v>
      </c>
      <c r="B13" s="68" t="s">
        <v>53</v>
      </c>
      <c r="C13" s="74">
        <v>40893</v>
      </c>
      <c r="D13" s="68" t="s">
        <v>2454</v>
      </c>
      <c r="E13" s="68" t="s">
        <v>428</v>
      </c>
      <c r="F13" s="68"/>
      <c r="G13" s="68">
        <v>171409</v>
      </c>
    </row>
    <row r="14" spans="1:7" ht="12.75" x14ac:dyDescent="0.2">
      <c r="A14" s="68"/>
      <c r="B14" s="68"/>
    </row>
    <row r="15" spans="1:7" ht="12.75" x14ac:dyDescent="0.2">
      <c r="A15" s="68"/>
      <c r="B15" s="68"/>
    </row>
    <row r="16" spans="1:7" ht="12.75" x14ac:dyDescent="0.2">
      <c r="A16" s="68"/>
      <c r="B16" s="68"/>
    </row>
    <row r="17" spans="1:2" ht="12.75" x14ac:dyDescent="0.2">
      <c r="A17" s="68"/>
      <c r="B17" s="68"/>
    </row>
    <row r="18" spans="1:2" ht="12.75" x14ac:dyDescent="0.2">
      <c r="A18" s="68"/>
      <c r="B18" s="68"/>
    </row>
    <row r="19" spans="1:2" ht="12.75" x14ac:dyDescent="0.2">
      <c r="A19" s="68"/>
      <c r="B19" s="68"/>
    </row>
    <row r="20" spans="1:2" ht="12.75" x14ac:dyDescent="0.2">
      <c r="A20" s="45"/>
      <c r="B20" s="45"/>
    </row>
    <row r="21" spans="1:2" ht="12.75" x14ac:dyDescent="0.2">
      <c r="A21" s="45"/>
      <c r="B21" s="45"/>
    </row>
    <row r="22" spans="1:2" ht="12.75" x14ac:dyDescent="0.2">
      <c r="A22" s="45"/>
      <c r="B22" s="45"/>
    </row>
    <row r="23" spans="1:2" ht="12.75" x14ac:dyDescent="0.2">
      <c r="A23" s="45"/>
      <c r="B23" s="45"/>
    </row>
    <row r="24" spans="1:2" ht="12.75" x14ac:dyDescent="0.2">
      <c r="A24" s="45"/>
      <c r="B24" s="45"/>
    </row>
    <row r="25" spans="1:2" ht="12.75" x14ac:dyDescent="0.2">
      <c r="A25" s="45"/>
      <c r="B25" s="45"/>
    </row>
    <row r="26" spans="1:2" ht="12.75" x14ac:dyDescent="0.2">
      <c r="A26" s="45"/>
      <c r="B26" s="45"/>
    </row>
    <row r="27" spans="1:2" ht="12.75" x14ac:dyDescent="0.2">
      <c r="A27" s="45"/>
      <c r="B27" s="45"/>
    </row>
    <row r="28" spans="1:2" ht="12.75" x14ac:dyDescent="0.2">
      <c r="A28" s="45"/>
      <c r="B28" s="45"/>
    </row>
    <row r="29" spans="1:2" ht="12.75" x14ac:dyDescent="0.2">
      <c r="A29" s="45"/>
      <c r="B29" s="45"/>
    </row>
    <row r="30" spans="1:2" ht="12.75" x14ac:dyDescent="0.2">
      <c r="A30" s="45"/>
      <c r="B30" s="45"/>
    </row>
    <row r="31" spans="1:2" ht="12.75" x14ac:dyDescent="0.2">
      <c r="A31" s="45"/>
      <c r="B31" s="45"/>
    </row>
    <row r="32" spans="1:2" ht="12.75" x14ac:dyDescent="0.2">
      <c r="A32" s="45"/>
      <c r="B32" s="45"/>
    </row>
    <row r="33" spans="1:2" ht="12.75" x14ac:dyDescent="0.2">
      <c r="A33" s="45"/>
      <c r="B33" s="45"/>
    </row>
    <row r="34" spans="1:2" ht="12.75" x14ac:dyDescent="0.2">
      <c r="A34" s="45"/>
      <c r="B34" s="45"/>
    </row>
    <row r="35" spans="1:2" ht="12.75" x14ac:dyDescent="0.2">
      <c r="A35" s="45"/>
      <c r="B35" s="45"/>
    </row>
    <row r="36" spans="1:2" ht="12.75" x14ac:dyDescent="0.2">
      <c r="A36" s="45"/>
      <c r="B36" s="45"/>
    </row>
    <row r="37" spans="1:2" ht="12.75" x14ac:dyDescent="0.2">
      <c r="A37" s="45"/>
      <c r="B37" s="45"/>
    </row>
    <row r="38" spans="1:2" ht="12.75" x14ac:dyDescent="0.2">
      <c r="A38" s="45"/>
      <c r="B38" s="45"/>
    </row>
    <row r="39" spans="1:2" ht="12.75" x14ac:dyDescent="0.2">
      <c r="A39" s="45"/>
      <c r="B39" s="45"/>
    </row>
    <row r="40" spans="1:2" ht="12.75" x14ac:dyDescent="0.2">
      <c r="A40" s="45"/>
      <c r="B40" s="45"/>
    </row>
    <row r="41" spans="1:2" ht="12.75" x14ac:dyDescent="0.2">
      <c r="A41" s="45"/>
      <c r="B41" s="45"/>
    </row>
    <row r="42" spans="1:2" ht="12.75" x14ac:dyDescent="0.2">
      <c r="A42" s="45"/>
      <c r="B42" s="45"/>
    </row>
    <row r="43" spans="1:2" ht="12.75" x14ac:dyDescent="0.2">
      <c r="A43" s="45"/>
      <c r="B43" s="45"/>
    </row>
    <row r="44" spans="1:2" ht="12.75" x14ac:dyDescent="0.2">
      <c r="A44" s="45"/>
      <c r="B44" s="45"/>
    </row>
    <row r="45" spans="1:2" ht="12.75" x14ac:dyDescent="0.2">
      <c r="A45" s="45"/>
      <c r="B45" s="45"/>
    </row>
    <row r="46" spans="1:2" ht="12.75" x14ac:dyDescent="0.2">
      <c r="B46" s="45"/>
    </row>
    <row r="47" spans="1:2" ht="12.75" x14ac:dyDescent="0.2">
      <c r="B47" s="45"/>
    </row>
    <row r="48" spans="1:2" ht="12.75" x14ac:dyDescent="0.2">
      <c r="B48" s="45"/>
    </row>
    <row r="49" spans="2:2" ht="12.75" x14ac:dyDescent="0.2">
      <c r="B49" s="45"/>
    </row>
    <row r="50" spans="2:2" ht="12.75" x14ac:dyDescent="0.2">
      <c r="B50" s="45"/>
    </row>
    <row r="51" spans="2:2" ht="12.75" x14ac:dyDescent="0.2">
      <c r="B51" s="45"/>
    </row>
    <row r="52" spans="2:2" ht="12.75" x14ac:dyDescent="0.2">
      <c r="B52" s="45"/>
    </row>
    <row r="53" spans="2:2" ht="12.75" x14ac:dyDescent="0.2">
      <c r="B53" s="45"/>
    </row>
    <row r="54" spans="2:2" ht="12.75" x14ac:dyDescent="0.2">
      <c r="B54" s="45"/>
    </row>
    <row r="55" spans="2:2" ht="12.75" x14ac:dyDescent="0.2">
      <c r="B55" s="45"/>
    </row>
    <row r="56" spans="2:2" ht="12.75" x14ac:dyDescent="0.2">
      <c r="B56" s="45"/>
    </row>
    <row r="57" spans="2:2" ht="12.75" x14ac:dyDescent="0.2">
      <c r="B57" s="45"/>
    </row>
    <row r="58" spans="2:2" ht="12.75" x14ac:dyDescent="0.2">
      <c r="B58" s="45"/>
    </row>
    <row r="59" spans="2:2" ht="12.75" x14ac:dyDescent="0.2">
      <c r="B59" s="45"/>
    </row>
    <row r="60" spans="2:2" ht="12.75" x14ac:dyDescent="0.2">
      <c r="B60" s="45"/>
    </row>
    <row r="61" spans="2:2" ht="12.75" x14ac:dyDescent="0.2">
      <c r="B61" s="45"/>
    </row>
    <row r="62" spans="2:2" ht="12.75" x14ac:dyDescent="0.2">
      <c r="B62" s="45"/>
    </row>
    <row r="63" spans="2:2" ht="12.75" x14ac:dyDescent="0.2">
      <c r="B63" s="45"/>
    </row>
    <row r="64" spans="2:2" ht="12.75" x14ac:dyDescent="0.2">
      <c r="B64" s="45"/>
    </row>
    <row r="65" spans="2:2" ht="12.75" x14ac:dyDescent="0.2">
      <c r="B65" s="45"/>
    </row>
    <row r="66" spans="2:2" ht="12.75" x14ac:dyDescent="0.2">
      <c r="B66" s="45"/>
    </row>
    <row r="67" spans="2:2" ht="12.75" x14ac:dyDescent="0.2">
      <c r="B67" s="45"/>
    </row>
    <row r="68" spans="2:2" ht="12.75" x14ac:dyDescent="0.2">
      <c r="B68" s="45"/>
    </row>
    <row r="69" spans="2:2" ht="12.75" x14ac:dyDescent="0.2">
      <c r="B69" s="45"/>
    </row>
    <row r="70" spans="2:2" ht="12.75" x14ac:dyDescent="0.2">
      <c r="B70" s="45"/>
    </row>
    <row r="71" spans="2:2" ht="12.75" x14ac:dyDescent="0.2">
      <c r="B71" s="45"/>
    </row>
    <row r="72" spans="2:2" ht="12.75" x14ac:dyDescent="0.2">
      <c r="B72" s="45"/>
    </row>
    <row r="73" spans="2:2" ht="12.75" x14ac:dyDescent="0.2">
      <c r="B73" s="45"/>
    </row>
    <row r="74" spans="2:2" ht="12.75" x14ac:dyDescent="0.2">
      <c r="B74" s="45"/>
    </row>
    <row r="75" spans="2:2" ht="12.75" x14ac:dyDescent="0.2">
      <c r="B75" s="45"/>
    </row>
    <row r="76" spans="2:2" ht="12.75" x14ac:dyDescent="0.2">
      <c r="B76" s="45"/>
    </row>
    <row r="77" spans="2:2" ht="12.75" x14ac:dyDescent="0.2">
      <c r="B77" s="45"/>
    </row>
    <row r="78" spans="2:2" ht="12.75" x14ac:dyDescent="0.2">
      <c r="B78" s="45"/>
    </row>
    <row r="79" spans="2:2" ht="12.75" x14ac:dyDescent="0.2">
      <c r="B79" s="45"/>
    </row>
    <row r="80" spans="2:2" ht="12.75" x14ac:dyDescent="0.2">
      <c r="B80" s="45"/>
    </row>
    <row r="81" spans="2:2" ht="12.75" x14ac:dyDescent="0.2">
      <c r="B81" s="45"/>
    </row>
    <row r="82" spans="2:2" ht="12.75" x14ac:dyDescent="0.2">
      <c r="B82" s="45"/>
    </row>
    <row r="83" spans="2:2" ht="12.75" x14ac:dyDescent="0.2">
      <c r="B83" s="45"/>
    </row>
    <row r="84" spans="2:2" ht="12.75" x14ac:dyDescent="0.2">
      <c r="B84" s="45"/>
    </row>
    <row r="85" spans="2:2" ht="12.75" x14ac:dyDescent="0.2">
      <c r="B85" s="45"/>
    </row>
    <row r="86" spans="2:2" ht="12.75" x14ac:dyDescent="0.2">
      <c r="B86" s="45"/>
    </row>
    <row r="87" spans="2:2" ht="12.75" x14ac:dyDescent="0.2">
      <c r="B87" s="45"/>
    </row>
    <row r="88" spans="2:2" ht="12.75" x14ac:dyDescent="0.2">
      <c r="B88" s="45"/>
    </row>
    <row r="89" spans="2:2" ht="12.75" x14ac:dyDescent="0.2">
      <c r="B89" s="45"/>
    </row>
    <row r="90" spans="2:2" ht="12.75" x14ac:dyDescent="0.2">
      <c r="B90" s="45"/>
    </row>
    <row r="91" spans="2:2" ht="12.75" x14ac:dyDescent="0.2">
      <c r="B91" s="45"/>
    </row>
    <row r="92" spans="2:2" ht="12.75" x14ac:dyDescent="0.2">
      <c r="B92" s="45"/>
    </row>
    <row r="93" spans="2:2" ht="12.75" x14ac:dyDescent="0.2">
      <c r="B93" s="45"/>
    </row>
    <row r="94" spans="2:2" ht="12.75" x14ac:dyDescent="0.2">
      <c r="B94" s="45"/>
    </row>
    <row r="95" spans="2:2" ht="12.75" x14ac:dyDescent="0.2">
      <c r="B95" s="45"/>
    </row>
    <row r="96" spans="2:2" ht="12.75" x14ac:dyDescent="0.2">
      <c r="B96" s="45"/>
    </row>
    <row r="97" spans="2:2" ht="12.75" x14ac:dyDescent="0.2">
      <c r="B97" s="45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97"/>
  <sheetViews>
    <sheetView workbookViewId="0">
      <selection activeCell="M8" sqref="M8"/>
    </sheetView>
  </sheetViews>
  <sheetFormatPr defaultColWidth="12.5703125" defaultRowHeight="15.75" customHeight="1" x14ac:dyDescent="0.2"/>
  <cols>
    <col min="1" max="1" width="33.28515625" style="67" customWidth="1"/>
    <col min="2" max="2" width="8.28515625" style="67" customWidth="1"/>
    <col min="3" max="3" width="20" style="67" customWidth="1"/>
    <col min="4" max="4" width="8.42578125" style="67" customWidth="1"/>
    <col min="5" max="5" width="15.140625" style="67" customWidth="1"/>
    <col min="6" max="6" width="13.140625" style="67" customWidth="1"/>
    <col min="7" max="7" width="11.7109375" style="67" customWidth="1"/>
    <col min="8" max="16384" width="12.5703125" style="67"/>
  </cols>
  <sheetData>
    <row r="1" spans="1:7" ht="12.75" x14ac:dyDescent="0.2">
      <c r="A1" s="76" t="s">
        <v>2557</v>
      </c>
      <c r="B1" s="69" t="s">
        <v>5</v>
      </c>
      <c r="C1" s="69" t="s">
        <v>7</v>
      </c>
      <c r="D1" s="69" t="s">
        <v>11</v>
      </c>
      <c r="E1" s="69" t="s">
        <v>12</v>
      </c>
      <c r="F1" s="72" t="s">
        <v>13</v>
      </c>
      <c r="G1" s="69" t="s">
        <v>16</v>
      </c>
    </row>
    <row r="2" spans="1:7" ht="12.75" x14ac:dyDescent="0.2">
      <c r="A2" s="68" t="s">
        <v>2779</v>
      </c>
      <c r="B2" s="45" t="s">
        <v>53</v>
      </c>
      <c r="C2" s="70">
        <v>36959</v>
      </c>
      <c r="D2" s="39" t="s">
        <v>2454</v>
      </c>
      <c r="E2" s="39" t="s">
        <v>106</v>
      </c>
      <c r="F2" s="39" t="s">
        <v>2840</v>
      </c>
      <c r="G2" s="39">
        <v>182710</v>
      </c>
    </row>
    <row r="3" spans="1:7" ht="12.75" x14ac:dyDescent="0.2">
      <c r="A3" s="68" t="s">
        <v>2800</v>
      </c>
      <c r="B3" s="45" t="s">
        <v>53</v>
      </c>
      <c r="C3" s="70">
        <v>39077</v>
      </c>
      <c r="D3" s="39" t="s">
        <v>2454</v>
      </c>
      <c r="E3" s="39" t="s">
        <v>356</v>
      </c>
      <c r="F3" s="39" t="s">
        <v>2841</v>
      </c>
      <c r="G3" s="39">
        <v>169450</v>
      </c>
    </row>
    <row r="4" spans="1:7" ht="12.75" x14ac:dyDescent="0.2">
      <c r="A4" s="68" t="s">
        <v>2780</v>
      </c>
      <c r="B4" s="45" t="s">
        <v>53</v>
      </c>
      <c r="C4" s="70">
        <v>23867</v>
      </c>
      <c r="D4" s="39" t="s">
        <v>2454</v>
      </c>
      <c r="E4" s="39" t="s">
        <v>56</v>
      </c>
      <c r="F4" s="39" t="s">
        <v>2842</v>
      </c>
      <c r="G4" s="39">
        <v>184290</v>
      </c>
    </row>
    <row r="5" spans="1:7" ht="12.75" x14ac:dyDescent="0.2">
      <c r="A5" s="68" t="s">
        <v>2801</v>
      </c>
      <c r="B5" s="45" t="s">
        <v>53</v>
      </c>
      <c r="C5" s="70">
        <v>32299</v>
      </c>
      <c r="D5" s="39" t="s">
        <v>2454</v>
      </c>
      <c r="E5" s="71" t="s">
        <v>1619</v>
      </c>
      <c r="F5" s="39" t="s">
        <v>2843</v>
      </c>
      <c r="G5" s="39">
        <v>2</v>
      </c>
    </row>
    <row r="6" spans="1:7" ht="12.75" x14ac:dyDescent="0.2">
      <c r="A6" s="68" t="s">
        <v>2802</v>
      </c>
      <c r="B6" s="45" t="s">
        <v>53</v>
      </c>
      <c r="C6" s="70">
        <v>39731</v>
      </c>
      <c r="D6" s="39" t="s">
        <v>2454</v>
      </c>
      <c r="E6" s="71" t="s">
        <v>205</v>
      </c>
      <c r="F6" s="39" t="s">
        <v>2841</v>
      </c>
      <c r="G6" s="39">
        <v>222112</v>
      </c>
    </row>
    <row r="7" spans="1:7" ht="12.75" x14ac:dyDescent="0.2">
      <c r="A7" s="68" t="s">
        <v>2803</v>
      </c>
      <c r="B7" s="45" t="s">
        <v>53</v>
      </c>
      <c r="C7" s="70"/>
      <c r="D7" s="39" t="s">
        <v>2455</v>
      </c>
      <c r="E7" s="39" t="s">
        <v>367</v>
      </c>
      <c r="F7" s="71" t="s">
        <v>2841</v>
      </c>
      <c r="G7" s="39">
        <v>218280</v>
      </c>
    </row>
    <row r="8" spans="1:7" ht="12.75" x14ac:dyDescent="0.2">
      <c r="A8" s="68" t="s">
        <v>2804</v>
      </c>
      <c r="B8" s="45" t="s">
        <v>53</v>
      </c>
      <c r="C8" s="70">
        <v>39329</v>
      </c>
      <c r="D8" s="39" t="s">
        <v>2454</v>
      </c>
      <c r="E8" s="39" t="s">
        <v>89</v>
      </c>
      <c r="F8" s="71" t="s">
        <v>2841</v>
      </c>
      <c r="G8" s="39">
        <v>223031</v>
      </c>
    </row>
    <row r="9" spans="1:7" ht="12.75" x14ac:dyDescent="0.2">
      <c r="A9" s="68" t="s">
        <v>2781</v>
      </c>
      <c r="B9" s="45" t="s">
        <v>53</v>
      </c>
      <c r="C9" s="70">
        <v>39322</v>
      </c>
      <c r="D9" s="39" t="s">
        <v>2454</v>
      </c>
      <c r="E9" s="39" t="s">
        <v>56</v>
      </c>
      <c r="F9" s="71" t="s">
        <v>2841</v>
      </c>
      <c r="G9" s="39">
        <v>223046</v>
      </c>
    </row>
    <row r="10" spans="1:7" ht="12.75" x14ac:dyDescent="0.2">
      <c r="A10" s="68" t="s">
        <v>2805</v>
      </c>
      <c r="B10" s="45" t="s">
        <v>53</v>
      </c>
      <c r="C10" s="70">
        <v>28571</v>
      </c>
      <c r="D10" s="39" t="s">
        <v>2454</v>
      </c>
      <c r="E10" s="71" t="s">
        <v>761</v>
      </c>
      <c r="F10" s="39" t="s">
        <v>1070</v>
      </c>
      <c r="G10" s="39">
        <v>221117</v>
      </c>
    </row>
    <row r="11" spans="1:7" ht="12.75" x14ac:dyDescent="0.2">
      <c r="A11" s="68" t="s">
        <v>2782</v>
      </c>
      <c r="B11" s="45" t="s">
        <v>53</v>
      </c>
      <c r="C11" s="70">
        <v>37689</v>
      </c>
      <c r="D11" s="39" t="s">
        <v>2454</v>
      </c>
      <c r="E11" s="39" t="s">
        <v>922</v>
      </c>
      <c r="F11" s="39" t="s">
        <v>2840</v>
      </c>
      <c r="G11" s="39">
        <v>195383</v>
      </c>
    </row>
    <row r="12" spans="1:7" ht="12.75" x14ac:dyDescent="0.2">
      <c r="A12" s="68" t="s">
        <v>2783</v>
      </c>
      <c r="B12" s="45" t="s">
        <v>53</v>
      </c>
      <c r="C12" s="70">
        <v>39575</v>
      </c>
      <c r="D12" s="39" t="s">
        <v>2454</v>
      </c>
      <c r="E12" s="71" t="s">
        <v>106</v>
      </c>
      <c r="F12" s="39" t="s">
        <v>2841</v>
      </c>
      <c r="G12" s="39">
        <v>218118</v>
      </c>
    </row>
    <row r="13" spans="1:7" ht="12.75" x14ac:dyDescent="0.2">
      <c r="A13" s="68" t="s">
        <v>2784</v>
      </c>
      <c r="B13" s="45" t="s">
        <v>53</v>
      </c>
      <c r="C13" s="70">
        <v>38919</v>
      </c>
      <c r="D13" s="39" t="s">
        <v>2454</v>
      </c>
      <c r="E13" s="39" t="s">
        <v>225</v>
      </c>
      <c r="F13" s="39" t="s">
        <v>2840</v>
      </c>
      <c r="G13" s="39">
        <v>21</v>
      </c>
    </row>
    <row r="14" spans="1:7" ht="12.75" x14ac:dyDescent="0.2">
      <c r="A14" s="68" t="s">
        <v>2785</v>
      </c>
      <c r="B14" s="45" t="s">
        <v>53</v>
      </c>
      <c r="C14" s="70">
        <v>39517</v>
      </c>
      <c r="D14" s="39" t="s">
        <v>2455</v>
      </c>
      <c r="E14" s="71" t="s">
        <v>2778</v>
      </c>
      <c r="F14" s="71" t="s">
        <v>2841</v>
      </c>
      <c r="G14" s="39">
        <v>223642</v>
      </c>
    </row>
    <row r="15" spans="1:7" ht="12.75" x14ac:dyDescent="0.2">
      <c r="A15" s="68" t="s">
        <v>2786</v>
      </c>
      <c r="B15" s="45" t="s">
        <v>53</v>
      </c>
      <c r="C15" s="70">
        <v>38769</v>
      </c>
      <c r="D15" s="39" t="s">
        <v>2455</v>
      </c>
      <c r="E15" s="71" t="s">
        <v>2778</v>
      </c>
      <c r="F15" s="71" t="s">
        <v>2840</v>
      </c>
      <c r="G15" s="39">
        <v>220572</v>
      </c>
    </row>
    <row r="16" spans="1:7" ht="12.75" x14ac:dyDescent="0.2">
      <c r="A16" s="68" t="s">
        <v>2806</v>
      </c>
      <c r="B16" s="45" t="s">
        <v>53</v>
      </c>
      <c r="C16" s="70">
        <v>25156</v>
      </c>
      <c r="D16" s="39" t="s">
        <v>2454</v>
      </c>
      <c r="E16" s="39" t="s">
        <v>56</v>
      </c>
      <c r="F16" s="39" t="s">
        <v>2842</v>
      </c>
      <c r="G16" s="39">
        <v>221260</v>
      </c>
    </row>
    <row r="17" spans="1:9" ht="12.75" x14ac:dyDescent="0.2">
      <c r="A17" s="68" t="s">
        <v>2787</v>
      </c>
      <c r="B17" s="45" t="s">
        <v>53</v>
      </c>
      <c r="C17" s="70">
        <v>23312</v>
      </c>
      <c r="D17" s="39" t="s">
        <v>2454</v>
      </c>
      <c r="E17" s="39" t="s">
        <v>56</v>
      </c>
      <c r="F17" s="39" t="s">
        <v>2842</v>
      </c>
      <c r="G17" s="39">
        <v>182314</v>
      </c>
    </row>
    <row r="18" spans="1:9" ht="12.75" x14ac:dyDescent="0.2">
      <c r="A18" s="68" t="s">
        <v>2788</v>
      </c>
      <c r="B18" s="45" t="s">
        <v>53</v>
      </c>
      <c r="C18" s="70">
        <v>36837</v>
      </c>
      <c r="D18" s="39" t="s">
        <v>2454</v>
      </c>
      <c r="E18" s="39" t="s">
        <v>106</v>
      </c>
      <c r="F18" s="39" t="s">
        <v>2840</v>
      </c>
      <c r="G18" s="39">
        <v>178188</v>
      </c>
    </row>
    <row r="19" spans="1:9" ht="12.75" x14ac:dyDescent="0.2">
      <c r="A19" s="68" t="s">
        <v>2789</v>
      </c>
      <c r="B19" s="45" t="s">
        <v>53</v>
      </c>
      <c r="C19" s="70">
        <v>23516</v>
      </c>
      <c r="D19" s="39" t="s">
        <v>2454</v>
      </c>
      <c r="E19" s="39" t="s">
        <v>1545</v>
      </c>
      <c r="F19" s="39" t="s">
        <v>2842</v>
      </c>
      <c r="G19" s="39">
        <v>220571</v>
      </c>
    </row>
    <row r="20" spans="1:9" ht="12.75" x14ac:dyDescent="0.2">
      <c r="A20" s="68" t="s">
        <v>2807</v>
      </c>
      <c r="B20" s="45" t="s">
        <v>53</v>
      </c>
      <c r="C20" s="70">
        <v>34184</v>
      </c>
      <c r="D20" s="39" t="s">
        <v>2454</v>
      </c>
      <c r="E20" s="39" t="s">
        <v>1619</v>
      </c>
      <c r="F20" s="39" t="s">
        <v>2843</v>
      </c>
      <c r="G20" s="39">
        <v>13</v>
      </c>
    </row>
    <row r="21" spans="1:9" ht="12.75" x14ac:dyDescent="0.2">
      <c r="A21" s="68" t="s">
        <v>2790</v>
      </c>
      <c r="B21" s="45" t="s">
        <v>53</v>
      </c>
      <c r="C21" s="70">
        <v>38802</v>
      </c>
      <c r="D21" s="39" t="s">
        <v>2454</v>
      </c>
      <c r="E21" s="39" t="s">
        <v>761</v>
      </c>
      <c r="F21" s="39" t="s">
        <v>2840</v>
      </c>
      <c r="G21" s="39">
        <v>223650</v>
      </c>
    </row>
    <row r="22" spans="1:9" ht="12.75" x14ac:dyDescent="0.2">
      <c r="A22" s="68" t="s">
        <v>2791</v>
      </c>
      <c r="B22" s="45" t="s">
        <v>53</v>
      </c>
      <c r="C22" s="70">
        <v>39686</v>
      </c>
      <c r="D22" s="39" t="s">
        <v>2454</v>
      </c>
      <c r="E22" s="39" t="s">
        <v>56</v>
      </c>
      <c r="F22" s="71" t="s">
        <v>2841</v>
      </c>
      <c r="G22" s="39">
        <v>223625</v>
      </c>
    </row>
    <row r="23" spans="1:9" ht="12.75" x14ac:dyDescent="0.2">
      <c r="A23" s="68" t="s">
        <v>2792</v>
      </c>
      <c r="B23" s="45" t="s">
        <v>53</v>
      </c>
      <c r="C23" s="70">
        <v>35213</v>
      </c>
      <c r="D23" s="39" t="s">
        <v>2454</v>
      </c>
      <c r="E23" s="39" t="s">
        <v>89</v>
      </c>
      <c r="F23" s="39" t="s">
        <v>2840</v>
      </c>
      <c r="G23" s="39">
        <v>222114</v>
      </c>
    </row>
    <row r="24" spans="1:9" ht="12.75" x14ac:dyDescent="0.2">
      <c r="A24" s="68" t="s">
        <v>2808</v>
      </c>
      <c r="B24" s="45" t="s">
        <v>53</v>
      </c>
      <c r="C24" s="70">
        <v>38723</v>
      </c>
      <c r="D24" s="39" t="s">
        <v>2454</v>
      </c>
      <c r="E24" s="39" t="s">
        <v>367</v>
      </c>
      <c r="F24" s="39" t="s">
        <v>2840</v>
      </c>
      <c r="G24" s="39">
        <v>220260</v>
      </c>
    </row>
    <row r="25" spans="1:9" ht="12.75" x14ac:dyDescent="0.2">
      <c r="A25" s="68" t="s">
        <v>2793</v>
      </c>
      <c r="B25" s="45" t="s">
        <v>53</v>
      </c>
      <c r="C25" s="70">
        <v>39746</v>
      </c>
      <c r="D25" s="39" t="s">
        <v>2454</v>
      </c>
      <c r="E25" s="39" t="s">
        <v>56</v>
      </c>
      <c r="F25" s="39" t="s">
        <v>2841</v>
      </c>
      <c r="G25" s="39"/>
    </row>
    <row r="26" spans="1:9" ht="12.75" x14ac:dyDescent="0.2">
      <c r="A26" s="68" t="s">
        <v>2794</v>
      </c>
      <c r="B26" s="45" t="s">
        <v>53</v>
      </c>
      <c r="C26" s="70">
        <v>38288</v>
      </c>
      <c r="D26" s="39" t="s">
        <v>2455</v>
      </c>
      <c r="E26" s="39" t="s">
        <v>56</v>
      </c>
      <c r="F26" s="39" t="s">
        <v>2840</v>
      </c>
      <c r="G26" s="39">
        <v>221976</v>
      </c>
    </row>
    <row r="27" spans="1:9" ht="12.75" x14ac:dyDescent="0.2">
      <c r="A27" s="68" t="s">
        <v>2795</v>
      </c>
      <c r="B27" s="45" t="s">
        <v>53</v>
      </c>
      <c r="C27" s="70">
        <v>22119</v>
      </c>
      <c r="D27" s="39" t="s">
        <v>2454</v>
      </c>
      <c r="E27" s="71" t="s">
        <v>56</v>
      </c>
      <c r="F27" s="39" t="s">
        <v>2842</v>
      </c>
      <c r="G27" s="39">
        <v>184274</v>
      </c>
    </row>
    <row r="28" spans="1:9" ht="12.75" x14ac:dyDescent="0.2">
      <c r="A28" s="75" t="s">
        <v>2814</v>
      </c>
      <c r="B28" s="45" t="s">
        <v>53</v>
      </c>
      <c r="C28" s="70">
        <v>25092</v>
      </c>
      <c r="D28" s="39" t="s">
        <v>2454</v>
      </c>
      <c r="E28" s="71" t="s">
        <v>254</v>
      </c>
      <c r="F28" s="39" t="s">
        <v>2842</v>
      </c>
      <c r="G28" s="39">
        <v>140069</v>
      </c>
    </row>
    <row r="29" spans="1:9" ht="12.75" x14ac:dyDescent="0.2">
      <c r="A29" s="68" t="s">
        <v>2809</v>
      </c>
      <c r="B29" s="45" t="s">
        <v>53</v>
      </c>
      <c r="C29" s="70">
        <v>28100</v>
      </c>
      <c r="D29" s="39" t="s">
        <v>2455</v>
      </c>
      <c r="E29" s="71" t="s">
        <v>254</v>
      </c>
      <c r="F29" s="71" t="s">
        <v>1070</v>
      </c>
      <c r="G29" s="39">
        <v>140089</v>
      </c>
    </row>
    <row r="30" spans="1:9" ht="16.5" x14ac:dyDescent="0.3">
      <c r="A30" s="68" t="s">
        <v>2796</v>
      </c>
      <c r="B30" s="45" t="s">
        <v>53</v>
      </c>
      <c r="C30" s="70">
        <v>28590</v>
      </c>
      <c r="D30" s="39" t="s">
        <v>2455</v>
      </c>
      <c r="E30" s="71" t="s">
        <v>254</v>
      </c>
      <c r="F30" s="71" t="s">
        <v>1070</v>
      </c>
      <c r="G30" s="39">
        <v>200516</v>
      </c>
      <c r="I30" s="79"/>
    </row>
    <row r="31" spans="1:9" ht="12.75" x14ac:dyDescent="0.2">
      <c r="A31" s="68" t="s">
        <v>2810</v>
      </c>
      <c r="B31" s="45" t="s">
        <v>53</v>
      </c>
      <c r="C31" s="70">
        <v>30873</v>
      </c>
      <c r="D31" s="39" t="s">
        <v>2454</v>
      </c>
      <c r="E31" s="71" t="s">
        <v>254</v>
      </c>
      <c r="F31" s="39" t="s">
        <v>2843</v>
      </c>
      <c r="G31" s="39">
        <v>192117</v>
      </c>
    </row>
    <row r="32" spans="1:9" ht="12.75" x14ac:dyDescent="0.2">
      <c r="A32" s="68" t="s">
        <v>2811</v>
      </c>
      <c r="B32" s="45" t="s">
        <v>53</v>
      </c>
      <c r="C32" s="70">
        <v>17594</v>
      </c>
      <c r="D32" s="39" t="s">
        <v>2454</v>
      </c>
      <c r="E32" s="39" t="s">
        <v>56</v>
      </c>
      <c r="F32" s="39" t="s">
        <v>2844</v>
      </c>
      <c r="G32" s="77">
        <v>217115</v>
      </c>
    </row>
    <row r="33" spans="1:7" ht="12.75" x14ac:dyDescent="0.2">
      <c r="A33" s="68" t="s">
        <v>2812</v>
      </c>
      <c r="B33" s="45" t="s">
        <v>53</v>
      </c>
      <c r="C33" s="70">
        <v>27375</v>
      </c>
      <c r="D33" s="39" t="s">
        <v>2454</v>
      </c>
      <c r="E33" s="39" t="s">
        <v>2268</v>
      </c>
      <c r="F33" s="39" t="s">
        <v>1070</v>
      </c>
      <c r="G33" s="39">
        <v>210809</v>
      </c>
    </row>
    <row r="34" spans="1:7" ht="12.75" x14ac:dyDescent="0.2">
      <c r="A34" s="68" t="s">
        <v>2797</v>
      </c>
      <c r="B34" s="45" t="s">
        <v>53</v>
      </c>
      <c r="C34" s="70">
        <v>38525</v>
      </c>
      <c r="D34" s="39" t="s">
        <v>2455</v>
      </c>
      <c r="E34" s="39" t="s">
        <v>205</v>
      </c>
      <c r="F34" s="39" t="s">
        <v>2840</v>
      </c>
      <c r="G34" s="39">
        <v>202568</v>
      </c>
    </row>
    <row r="35" spans="1:7" ht="12.75" x14ac:dyDescent="0.2">
      <c r="A35" s="68" t="s">
        <v>2798</v>
      </c>
      <c r="B35" s="45" t="s">
        <v>53</v>
      </c>
      <c r="C35" s="70">
        <v>26260</v>
      </c>
      <c r="D35" s="39" t="s">
        <v>2454</v>
      </c>
      <c r="E35" s="39" t="s">
        <v>254</v>
      </c>
      <c r="F35" s="39" t="s">
        <v>1070</v>
      </c>
      <c r="G35" s="39">
        <v>172311</v>
      </c>
    </row>
    <row r="36" spans="1:7" ht="12.75" x14ac:dyDescent="0.2">
      <c r="A36" s="68" t="s">
        <v>2813</v>
      </c>
      <c r="B36" s="45" t="s">
        <v>53</v>
      </c>
      <c r="C36" s="70">
        <v>38468</v>
      </c>
      <c r="D36" s="39" t="s">
        <v>2454</v>
      </c>
      <c r="E36" s="39" t="s">
        <v>56</v>
      </c>
      <c r="F36" s="71" t="s">
        <v>2840</v>
      </c>
      <c r="G36" s="39">
        <v>211551</v>
      </c>
    </row>
    <row r="37" spans="1:7" ht="12.75" x14ac:dyDescent="0.2">
      <c r="A37" s="68" t="s">
        <v>2799</v>
      </c>
      <c r="B37" s="45" t="s">
        <v>53</v>
      </c>
      <c r="C37" s="70">
        <v>39064</v>
      </c>
      <c r="D37" s="39" t="s">
        <v>2454</v>
      </c>
      <c r="E37" s="39" t="s">
        <v>106</v>
      </c>
      <c r="F37" s="39" t="s">
        <v>2841</v>
      </c>
      <c r="G37" s="39">
        <v>22</v>
      </c>
    </row>
    <row r="38" spans="1:7" ht="12.75" x14ac:dyDescent="0.2">
      <c r="A38" s="45"/>
      <c r="B38" s="45"/>
    </row>
    <row r="39" spans="1:7" ht="12.75" x14ac:dyDescent="0.2">
      <c r="A39" s="45"/>
      <c r="B39" s="45"/>
    </row>
    <row r="40" spans="1:7" ht="12.75" x14ac:dyDescent="0.2">
      <c r="A40" s="45"/>
      <c r="B40" s="45"/>
    </row>
    <row r="41" spans="1:7" ht="12.75" x14ac:dyDescent="0.2">
      <c r="A41" s="45"/>
      <c r="B41" s="45"/>
    </row>
    <row r="42" spans="1:7" ht="12.75" x14ac:dyDescent="0.2">
      <c r="A42" s="45"/>
      <c r="B42" s="45"/>
    </row>
    <row r="43" spans="1:7" ht="12.75" x14ac:dyDescent="0.2">
      <c r="A43" s="45"/>
      <c r="B43" s="45"/>
    </row>
    <row r="44" spans="1:7" ht="12.75" x14ac:dyDescent="0.2">
      <c r="A44" s="45"/>
      <c r="B44" s="45"/>
    </row>
    <row r="45" spans="1:7" ht="12.75" x14ac:dyDescent="0.2">
      <c r="A45" s="45"/>
      <c r="B45" s="45"/>
    </row>
    <row r="46" spans="1:7" ht="12.75" x14ac:dyDescent="0.2">
      <c r="B46" s="45"/>
    </row>
    <row r="47" spans="1:7" ht="12.75" x14ac:dyDescent="0.2">
      <c r="B47" s="45"/>
    </row>
    <row r="48" spans="1:7" ht="12.75" x14ac:dyDescent="0.2">
      <c r="B48" s="45"/>
    </row>
    <row r="49" spans="2:2" ht="12.75" x14ac:dyDescent="0.2">
      <c r="B49" s="45"/>
    </row>
    <row r="50" spans="2:2" ht="12.75" x14ac:dyDescent="0.2">
      <c r="B50" s="45"/>
    </row>
    <row r="51" spans="2:2" ht="12.75" x14ac:dyDescent="0.2">
      <c r="B51" s="45"/>
    </row>
    <row r="52" spans="2:2" ht="12.75" x14ac:dyDescent="0.2">
      <c r="B52" s="45"/>
    </row>
    <row r="53" spans="2:2" ht="12.75" x14ac:dyDescent="0.2">
      <c r="B53" s="45"/>
    </row>
    <row r="54" spans="2:2" ht="12.75" x14ac:dyDescent="0.2">
      <c r="B54" s="45"/>
    </row>
    <row r="55" spans="2:2" ht="12.75" x14ac:dyDescent="0.2">
      <c r="B55" s="45"/>
    </row>
    <row r="56" spans="2:2" ht="12.75" x14ac:dyDescent="0.2">
      <c r="B56" s="45"/>
    </row>
    <row r="57" spans="2:2" ht="12.75" x14ac:dyDescent="0.2">
      <c r="B57" s="45"/>
    </row>
    <row r="58" spans="2:2" ht="12.75" x14ac:dyDescent="0.2">
      <c r="B58" s="45"/>
    </row>
    <row r="59" spans="2:2" ht="12.75" x14ac:dyDescent="0.2">
      <c r="B59" s="45"/>
    </row>
    <row r="60" spans="2:2" ht="12.75" x14ac:dyDescent="0.2">
      <c r="B60" s="45"/>
    </row>
    <row r="61" spans="2:2" ht="12.75" x14ac:dyDescent="0.2">
      <c r="B61" s="45"/>
    </row>
    <row r="62" spans="2:2" ht="12.75" x14ac:dyDescent="0.2">
      <c r="B62" s="45"/>
    </row>
    <row r="63" spans="2:2" ht="12.75" x14ac:dyDescent="0.2">
      <c r="B63" s="45"/>
    </row>
    <row r="64" spans="2:2" ht="12.75" x14ac:dyDescent="0.2">
      <c r="B64" s="45"/>
    </row>
    <row r="65" spans="2:2" ht="12.75" x14ac:dyDescent="0.2">
      <c r="B65" s="45"/>
    </row>
    <row r="66" spans="2:2" ht="12.75" x14ac:dyDescent="0.2">
      <c r="B66" s="45"/>
    </row>
    <row r="67" spans="2:2" ht="12.75" x14ac:dyDescent="0.2">
      <c r="B67" s="45"/>
    </row>
    <row r="68" spans="2:2" ht="12.75" x14ac:dyDescent="0.2">
      <c r="B68" s="45"/>
    </row>
    <row r="69" spans="2:2" ht="12.75" x14ac:dyDescent="0.2">
      <c r="B69" s="45"/>
    </row>
    <row r="70" spans="2:2" ht="12.75" x14ac:dyDescent="0.2">
      <c r="B70" s="45"/>
    </row>
    <row r="71" spans="2:2" ht="12.75" x14ac:dyDescent="0.2">
      <c r="B71" s="45"/>
    </row>
    <row r="72" spans="2:2" ht="12.75" x14ac:dyDescent="0.2">
      <c r="B72" s="45"/>
    </row>
    <row r="73" spans="2:2" ht="12.75" x14ac:dyDescent="0.2">
      <c r="B73" s="45"/>
    </row>
    <row r="74" spans="2:2" ht="12.75" x14ac:dyDescent="0.2">
      <c r="B74" s="45"/>
    </row>
    <row r="75" spans="2:2" ht="12.75" x14ac:dyDescent="0.2">
      <c r="B75" s="45"/>
    </row>
    <row r="76" spans="2:2" ht="12.75" x14ac:dyDescent="0.2">
      <c r="B76" s="45"/>
    </row>
    <row r="77" spans="2:2" ht="12.75" x14ac:dyDescent="0.2">
      <c r="B77" s="45"/>
    </row>
    <row r="78" spans="2:2" ht="12.75" x14ac:dyDescent="0.2">
      <c r="B78" s="45"/>
    </row>
    <row r="79" spans="2:2" ht="12.75" x14ac:dyDescent="0.2">
      <c r="B79" s="45"/>
    </row>
    <row r="80" spans="2:2" ht="12.75" x14ac:dyDescent="0.2">
      <c r="B80" s="45"/>
    </row>
    <row r="81" spans="2:2" ht="12.75" x14ac:dyDescent="0.2">
      <c r="B81" s="45"/>
    </row>
    <row r="82" spans="2:2" ht="12.75" x14ac:dyDescent="0.2">
      <c r="B82" s="45"/>
    </row>
    <row r="83" spans="2:2" ht="12.75" x14ac:dyDescent="0.2">
      <c r="B83" s="45"/>
    </row>
    <row r="84" spans="2:2" ht="12.75" x14ac:dyDescent="0.2">
      <c r="B84" s="45"/>
    </row>
    <row r="85" spans="2:2" ht="12.75" x14ac:dyDescent="0.2">
      <c r="B85" s="45"/>
    </row>
    <row r="86" spans="2:2" ht="12.75" x14ac:dyDescent="0.2">
      <c r="B86" s="45"/>
    </row>
    <row r="87" spans="2:2" ht="12.75" x14ac:dyDescent="0.2">
      <c r="B87" s="45"/>
    </row>
    <row r="88" spans="2:2" ht="12.75" x14ac:dyDescent="0.2">
      <c r="B88" s="45"/>
    </row>
    <row r="89" spans="2:2" ht="12.75" x14ac:dyDescent="0.2">
      <c r="B89" s="45"/>
    </row>
    <row r="90" spans="2:2" ht="12.75" x14ac:dyDescent="0.2">
      <c r="B90" s="45"/>
    </row>
    <row r="91" spans="2:2" ht="12.75" x14ac:dyDescent="0.2">
      <c r="B91" s="45"/>
    </row>
    <row r="92" spans="2:2" ht="12.75" x14ac:dyDescent="0.2">
      <c r="B92" s="45"/>
    </row>
    <row r="93" spans="2:2" ht="12.75" x14ac:dyDescent="0.2">
      <c r="B93" s="45"/>
    </row>
    <row r="94" spans="2:2" ht="12.75" x14ac:dyDescent="0.2">
      <c r="B94" s="45"/>
    </row>
    <row r="95" spans="2:2" ht="12.75" x14ac:dyDescent="0.2">
      <c r="B95" s="45"/>
    </row>
    <row r="96" spans="2:2" ht="12.75" x14ac:dyDescent="0.2">
      <c r="B96" s="45"/>
    </row>
    <row r="97" spans="2:2" ht="12.75" x14ac:dyDescent="0.2">
      <c r="B97" s="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95"/>
  <sheetViews>
    <sheetView workbookViewId="0">
      <selection activeCell="J11" sqref="J11"/>
    </sheetView>
  </sheetViews>
  <sheetFormatPr defaultColWidth="12.5703125" defaultRowHeight="15.75" customHeight="1" x14ac:dyDescent="0.2"/>
  <cols>
    <col min="1" max="1" width="30.28515625" customWidth="1"/>
    <col min="2" max="2" width="8.140625" customWidth="1"/>
    <col min="3" max="3" width="14.28515625" customWidth="1"/>
    <col min="4" max="4" width="7.42578125" customWidth="1"/>
    <col min="5" max="5" width="12.5703125" customWidth="1"/>
    <col min="6" max="6" width="20.85546875" customWidth="1"/>
    <col min="7" max="7" width="10.42578125" customWidth="1"/>
  </cols>
  <sheetData>
    <row r="1" spans="1:7" ht="12.75" x14ac:dyDescent="0.2">
      <c r="A1" s="64" t="s">
        <v>2557</v>
      </c>
      <c r="B1" s="2" t="s">
        <v>5</v>
      </c>
      <c r="C1" s="2" t="s">
        <v>7</v>
      </c>
      <c r="D1" s="2" t="s">
        <v>11</v>
      </c>
      <c r="E1" s="2" t="s">
        <v>12</v>
      </c>
      <c r="F1" s="78" t="s">
        <v>13</v>
      </c>
      <c r="G1" s="2" t="s">
        <v>16</v>
      </c>
    </row>
    <row r="2" spans="1:7" ht="12.75" x14ac:dyDescent="0.2">
      <c r="A2" s="36" t="s">
        <v>2816</v>
      </c>
      <c r="B2" s="6" t="s">
        <v>53</v>
      </c>
      <c r="C2" s="37">
        <v>27307</v>
      </c>
      <c r="D2" s="38" t="s">
        <v>2454</v>
      </c>
      <c r="E2" s="38" t="s">
        <v>56</v>
      </c>
      <c r="F2" s="63" t="s">
        <v>1070</v>
      </c>
      <c r="G2" s="38">
        <v>3</v>
      </c>
    </row>
    <row r="3" spans="1:7" ht="12.75" x14ac:dyDescent="0.2">
      <c r="A3" s="36" t="s">
        <v>2817</v>
      </c>
      <c r="B3" s="6" t="s">
        <v>53</v>
      </c>
      <c r="C3" s="37">
        <v>20172</v>
      </c>
      <c r="D3" s="38" t="s">
        <v>2454</v>
      </c>
      <c r="E3" s="38" t="s">
        <v>56</v>
      </c>
      <c r="F3" s="38" t="s">
        <v>2845</v>
      </c>
      <c r="G3" s="38">
        <v>207306</v>
      </c>
    </row>
    <row r="4" spans="1:7" ht="12.75" x14ac:dyDescent="0.2">
      <c r="A4" s="36" t="s">
        <v>2830</v>
      </c>
      <c r="B4" s="6" t="s">
        <v>53</v>
      </c>
      <c r="C4" s="37">
        <v>21789</v>
      </c>
      <c r="D4" s="38" t="s">
        <v>2454</v>
      </c>
      <c r="E4" s="63" t="s">
        <v>56</v>
      </c>
      <c r="F4" s="38" t="s">
        <v>2845</v>
      </c>
      <c r="G4" s="38">
        <v>222121</v>
      </c>
    </row>
    <row r="5" spans="1:7" ht="12.75" x14ac:dyDescent="0.2">
      <c r="A5" s="36" t="s">
        <v>2818</v>
      </c>
      <c r="B5" s="6" t="s">
        <v>53</v>
      </c>
      <c r="C5" s="37">
        <v>38288</v>
      </c>
      <c r="D5" s="38" t="s">
        <v>2454</v>
      </c>
      <c r="E5" s="38" t="s">
        <v>56</v>
      </c>
      <c r="F5" s="63" t="s">
        <v>2840</v>
      </c>
      <c r="G5" s="38">
        <v>217355</v>
      </c>
    </row>
    <row r="6" spans="1:7" ht="12.75" x14ac:dyDescent="0.2">
      <c r="A6" s="36" t="s">
        <v>2831</v>
      </c>
      <c r="B6" s="6" t="s">
        <v>53</v>
      </c>
      <c r="C6" s="37">
        <v>37763</v>
      </c>
      <c r="D6" s="38" t="s">
        <v>2454</v>
      </c>
      <c r="E6" s="38" t="s">
        <v>225</v>
      </c>
      <c r="F6" s="38" t="s">
        <v>2840</v>
      </c>
      <c r="G6" s="38">
        <v>211981</v>
      </c>
    </row>
    <row r="7" spans="1:7" ht="12.75" x14ac:dyDescent="0.2">
      <c r="A7" s="36" t="s">
        <v>2819</v>
      </c>
      <c r="B7" s="6" t="s">
        <v>53</v>
      </c>
      <c r="C7" s="37">
        <v>30473</v>
      </c>
      <c r="D7" s="38" t="s">
        <v>2454</v>
      </c>
      <c r="E7" s="38" t="s">
        <v>56</v>
      </c>
      <c r="F7" s="38" t="s">
        <v>2843</v>
      </c>
      <c r="G7" s="38">
        <v>202660</v>
      </c>
    </row>
    <row r="8" spans="1:7" ht="12.75" x14ac:dyDescent="0.2">
      <c r="A8" s="36" t="s">
        <v>2832</v>
      </c>
      <c r="B8" s="6" t="s">
        <v>53</v>
      </c>
      <c r="C8" s="37">
        <v>32573</v>
      </c>
      <c r="D8" s="38" t="s">
        <v>2454</v>
      </c>
      <c r="E8" s="38" t="s">
        <v>56</v>
      </c>
      <c r="F8" s="38" t="s">
        <v>2843</v>
      </c>
      <c r="G8" s="38">
        <v>218079</v>
      </c>
    </row>
    <row r="9" spans="1:7" ht="12.75" x14ac:dyDescent="0.2">
      <c r="A9" s="36" t="s">
        <v>2820</v>
      </c>
      <c r="B9" s="6" t="s">
        <v>53</v>
      </c>
      <c r="C9" s="37">
        <v>36770</v>
      </c>
      <c r="D9" s="38" t="s">
        <v>2454</v>
      </c>
      <c r="E9" s="63" t="s">
        <v>2815</v>
      </c>
      <c r="F9" s="63" t="s">
        <v>2840</v>
      </c>
      <c r="G9" s="38">
        <v>202572</v>
      </c>
    </row>
    <row r="10" spans="1:7" ht="12.75" hidden="1" x14ac:dyDescent="0.2">
      <c r="A10" s="36" t="s">
        <v>2820</v>
      </c>
      <c r="B10" s="6" t="s">
        <v>53</v>
      </c>
      <c r="C10" s="37">
        <v>36770</v>
      </c>
      <c r="D10" s="38" t="s">
        <v>2454</v>
      </c>
      <c r="E10" s="38" t="s">
        <v>1377</v>
      </c>
      <c r="F10" s="38" t="s">
        <v>2840</v>
      </c>
      <c r="G10" s="38">
        <v>202572</v>
      </c>
    </row>
    <row r="11" spans="1:7" ht="12.75" x14ac:dyDescent="0.2">
      <c r="A11" s="36" t="s">
        <v>2821</v>
      </c>
      <c r="B11" s="6" t="s">
        <v>53</v>
      </c>
      <c r="C11" s="37">
        <v>38945</v>
      </c>
      <c r="D11" s="38" t="s">
        <v>2454</v>
      </c>
      <c r="E11" s="38" t="s">
        <v>367</v>
      </c>
      <c r="F11" s="38" t="s">
        <v>2840</v>
      </c>
      <c r="G11" s="38">
        <v>219355</v>
      </c>
    </row>
    <row r="12" spans="1:7" ht="12.75" x14ac:dyDescent="0.2">
      <c r="A12" s="36" t="s">
        <v>2822</v>
      </c>
      <c r="B12" s="6" t="s">
        <v>53</v>
      </c>
      <c r="C12" s="37">
        <v>26786</v>
      </c>
      <c r="D12" s="38" t="s">
        <v>2454</v>
      </c>
      <c r="E12" s="38" t="s">
        <v>56</v>
      </c>
      <c r="F12" s="38" t="s">
        <v>1070</v>
      </c>
      <c r="G12" s="38">
        <v>211981</v>
      </c>
    </row>
    <row r="13" spans="1:7" ht="12.75" x14ac:dyDescent="0.2">
      <c r="A13" s="36" t="s">
        <v>2823</v>
      </c>
      <c r="B13" s="6" t="s">
        <v>53</v>
      </c>
      <c r="C13" s="37">
        <v>36864</v>
      </c>
      <c r="D13" s="38" t="s">
        <v>2454</v>
      </c>
      <c r="E13" s="38" t="s">
        <v>1628</v>
      </c>
      <c r="F13" s="63" t="s">
        <v>2840</v>
      </c>
      <c r="G13" s="38">
        <v>203212</v>
      </c>
    </row>
    <row r="14" spans="1:7" ht="12.75" x14ac:dyDescent="0.2">
      <c r="A14" s="36" t="s">
        <v>2833</v>
      </c>
      <c r="B14" s="6" t="s">
        <v>53</v>
      </c>
      <c r="C14" s="37">
        <v>38600</v>
      </c>
      <c r="D14" s="38" t="s">
        <v>2454</v>
      </c>
      <c r="E14" s="38" t="s">
        <v>558</v>
      </c>
      <c r="F14" s="38" t="s">
        <v>2840</v>
      </c>
      <c r="G14" s="38">
        <v>711</v>
      </c>
    </row>
    <row r="15" spans="1:7" ht="12.75" x14ac:dyDescent="0.2">
      <c r="A15" s="36" t="s">
        <v>2824</v>
      </c>
      <c r="B15" s="6" t="s">
        <v>53</v>
      </c>
      <c r="C15" s="37">
        <v>23304</v>
      </c>
      <c r="D15" s="38" t="s">
        <v>2454</v>
      </c>
      <c r="E15" s="38" t="s">
        <v>56</v>
      </c>
      <c r="F15" s="38" t="s">
        <v>2842</v>
      </c>
      <c r="G15" s="38">
        <v>206702</v>
      </c>
    </row>
    <row r="16" spans="1:7" ht="12.75" x14ac:dyDescent="0.2">
      <c r="A16" s="36" t="s">
        <v>2825</v>
      </c>
      <c r="B16" s="6" t="s">
        <v>53</v>
      </c>
      <c r="C16" s="37">
        <v>30668</v>
      </c>
      <c r="D16" s="38" t="s">
        <v>2454</v>
      </c>
      <c r="E16" s="38" t="s">
        <v>2186</v>
      </c>
      <c r="F16" s="38" t="s">
        <v>2843</v>
      </c>
      <c r="G16" s="38">
        <v>202581</v>
      </c>
    </row>
    <row r="17" spans="1:7" ht="12.75" x14ac:dyDescent="0.2">
      <c r="A17" s="36" t="s">
        <v>2826</v>
      </c>
      <c r="B17" s="6" t="s">
        <v>53</v>
      </c>
      <c r="C17" s="37">
        <v>26433</v>
      </c>
      <c r="D17" s="38" t="s">
        <v>2454</v>
      </c>
      <c r="E17" s="38" t="s">
        <v>56</v>
      </c>
      <c r="F17" s="38" t="s">
        <v>1070</v>
      </c>
      <c r="G17" s="38">
        <v>8</v>
      </c>
    </row>
    <row r="18" spans="1:7" ht="12.75" x14ac:dyDescent="0.2">
      <c r="A18" s="36" t="s">
        <v>2827</v>
      </c>
      <c r="B18" s="6" t="s">
        <v>53</v>
      </c>
      <c r="C18" s="37">
        <v>38250</v>
      </c>
      <c r="D18" s="38" t="s">
        <v>2454</v>
      </c>
      <c r="E18" s="38" t="s">
        <v>367</v>
      </c>
      <c r="F18" s="38" t="s">
        <v>2840</v>
      </c>
      <c r="G18" s="38">
        <v>238</v>
      </c>
    </row>
    <row r="19" spans="1:7" ht="12.75" x14ac:dyDescent="0.2">
      <c r="A19" s="36" t="s">
        <v>2828</v>
      </c>
      <c r="B19" s="6" t="s">
        <v>53</v>
      </c>
      <c r="C19" s="37">
        <v>39107</v>
      </c>
      <c r="D19" s="38" t="s">
        <v>2454</v>
      </c>
      <c r="E19" s="38" t="s">
        <v>367</v>
      </c>
      <c r="F19" s="38" t="s">
        <v>2841</v>
      </c>
      <c r="G19" s="38">
        <v>201297</v>
      </c>
    </row>
    <row r="20" spans="1:7" ht="12.75" x14ac:dyDescent="0.2">
      <c r="A20" s="36" t="s">
        <v>2829</v>
      </c>
      <c r="B20" s="6" t="s">
        <v>53</v>
      </c>
      <c r="C20" s="37">
        <v>33578</v>
      </c>
      <c r="D20" s="38" t="s">
        <v>2454</v>
      </c>
      <c r="E20" s="38" t="s">
        <v>89</v>
      </c>
      <c r="F20" s="38" t="s">
        <v>2843</v>
      </c>
      <c r="G20" s="38">
        <v>223035</v>
      </c>
    </row>
    <row r="21" spans="1:7" ht="12.75" x14ac:dyDescent="0.2">
      <c r="A21" s="36"/>
      <c r="B21" s="6"/>
    </row>
    <row r="22" spans="1:7" ht="12.75" x14ac:dyDescent="0.2">
      <c r="A22" s="36"/>
      <c r="B22" s="6"/>
    </row>
    <row r="23" spans="1:7" ht="12.75" x14ac:dyDescent="0.2">
      <c r="A23" s="36"/>
      <c r="B23" s="6"/>
    </row>
    <row r="24" spans="1:7" ht="12.75" x14ac:dyDescent="0.2">
      <c r="A24" s="36"/>
      <c r="B24" s="6"/>
    </row>
    <row r="25" spans="1:7" ht="12.75" x14ac:dyDescent="0.2">
      <c r="A25" s="36"/>
      <c r="B25" s="6"/>
    </row>
    <row r="26" spans="1:7" ht="12.75" x14ac:dyDescent="0.2">
      <c r="A26" s="6"/>
      <c r="B26" s="6"/>
    </row>
    <row r="27" spans="1:7" ht="12.75" x14ac:dyDescent="0.2">
      <c r="A27" s="6"/>
      <c r="B27" s="6"/>
    </row>
    <row r="28" spans="1:7" ht="12.75" x14ac:dyDescent="0.2">
      <c r="A28" s="6"/>
      <c r="B28" s="6"/>
    </row>
    <row r="29" spans="1:7" ht="12.75" x14ac:dyDescent="0.2">
      <c r="A29" s="6"/>
      <c r="B29" s="6"/>
    </row>
    <row r="30" spans="1:7" ht="12.75" x14ac:dyDescent="0.2">
      <c r="A30" s="6"/>
      <c r="B30" s="6"/>
    </row>
    <row r="31" spans="1:7" ht="12.75" x14ac:dyDescent="0.2">
      <c r="A31" s="6"/>
      <c r="B31" s="6"/>
    </row>
    <row r="32" spans="1:7" ht="12.75" x14ac:dyDescent="0.2">
      <c r="A32" s="6"/>
      <c r="B32" s="6"/>
    </row>
    <row r="33" spans="1:2" ht="12.75" x14ac:dyDescent="0.2">
      <c r="A33" s="6"/>
      <c r="B33" s="6"/>
    </row>
    <row r="34" spans="1:2" ht="12.75" x14ac:dyDescent="0.2">
      <c r="A34" s="6"/>
      <c r="B34" s="6"/>
    </row>
    <row r="35" spans="1:2" ht="12.75" x14ac:dyDescent="0.2">
      <c r="A35" s="6"/>
      <c r="B35" s="6"/>
    </row>
    <row r="36" spans="1:2" ht="12.75" x14ac:dyDescent="0.2">
      <c r="A36" s="6"/>
      <c r="B36" s="6"/>
    </row>
    <row r="37" spans="1:2" ht="12.75" x14ac:dyDescent="0.2">
      <c r="A37" s="6"/>
      <c r="B37" s="6"/>
    </row>
    <row r="38" spans="1:2" ht="12.75" x14ac:dyDescent="0.2">
      <c r="A38" s="6"/>
      <c r="B38" s="6"/>
    </row>
    <row r="39" spans="1:2" ht="12.75" x14ac:dyDescent="0.2">
      <c r="A39" s="6"/>
      <c r="B39" s="6"/>
    </row>
    <row r="40" spans="1:2" ht="12.75" x14ac:dyDescent="0.2">
      <c r="A40" s="6"/>
      <c r="B40" s="6"/>
    </row>
    <row r="41" spans="1:2" ht="12.75" x14ac:dyDescent="0.2">
      <c r="A41" s="6"/>
      <c r="B41" s="6"/>
    </row>
    <row r="42" spans="1:2" ht="12.75" x14ac:dyDescent="0.2">
      <c r="A42" s="6"/>
      <c r="B42" s="6"/>
    </row>
    <row r="43" spans="1:2" ht="12.75" x14ac:dyDescent="0.2">
      <c r="A43" s="6"/>
      <c r="B43" s="6"/>
    </row>
    <row r="44" spans="1:2" ht="12.75" x14ac:dyDescent="0.2">
      <c r="B44" s="6"/>
    </row>
    <row r="45" spans="1:2" ht="12.75" x14ac:dyDescent="0.2">
      <c r="B45" s="6"/>
    </row>
    <row r="46" spans="1:2" ht="12.75" x14ac:dyDescent="0.2">
      <c r="B46" s="6"/>
    </row>
    <row r="47" spans="1:2" ht="12.75" x14ac:dyDescent="0.2">
      <c r="B47" s="6"/>
    </row>
    <row r="48" spans="1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97"/>
  <sheetViews>
    <sheetView workbookViewId="0">
      <selection activeCell="L15" sqref="L15"/>
    </sheetView>
  </sheetViews>
  <sheetFormatPr defaultColWidth="12.5703125" defaultRowHeight="15.75" customHeight="1" x14ac:dyDescent="0.2"/>
  <cols>
    <col min="1" max="1" width="29.42578125" customWidth="1"/>
    <col min="2" max="2" width="10.85546875" customWidth="1"/>
    <col min="3" max="3" width="15.85546875" customWidth="1"/>
    <col min="4" max="4" width="8.42578125" customWidth="1"/>
    <col min="5" max="5" width="5.7109375" customWidth="1"/>
    <col min="6" max="6" width="8.85546875" customWidth="1"/>
    <col min="7" max="7" width="24.85546875" customWidth="1"/>
  </cols>
  <sheetData>
    <row r="1" spans="1:7" ht="12.75" x14ac:dyDescent="0.2">
      <c r="A1" s="78" t="s">
        <v>2557</v>
      </c>
      <c r="B1" s="2" t="s">
        <v>5</v>
      </c>
      <c r="C1" s="2" t="s">
        <v>7</v>
      </c>
      <c r="D1" s="2" t="s">
        <v>11</v>
      </c>
      <c r="E1" s="2" t="s">
        <v>12</v>
      </c>
      <c r="F1" s="2" t="s">
        <v>16</v>
      </c>
      <c r="G1" s="78" t="s">
        <v>2741</v>
      </c>
    </row>
    <row r="2" spans="1:7" ht="12.75" x14ac:dyDescent="0.2">
      <c r="A2" s="36" t="s">
        <v>2834</v>
      </c>
      <c r="B2" s="6" t="s">
        <v>53</v>
      </c>
      <c r="C2" s="37">
        <v>39305</v>
      </c>
      <c r="D2" s="38" t="s">
        <v>2454</v>
      </c>
      <c r="E2" s="38" t="s">
        <v>165</v>
      </c>
      <c r="F2" s="38">
        <v>9473</v>
      </c>
      <c r="G2" s="38" t="s">
        <v>637</v>
      </c>
    </row>
    <row r="3" spans="1:7" ht="12.75" x14ac:dyDescent="0.2">
      <c r="A3" s="36" t="s">
        <v>2835</v>
      </c>
      <c r="B3" s="6" t="s">
        <v>53</v>
      </c>
      <c r="C3" s="37">
        <v>39752</v>
      </c>
      <c r="D3" s="38" t="s">
        <v>2454</v>
      </c>
      <c r="E3" s="63" t="s">
        <v>165</v>
      </c>
      <c r="F3" s="38">
        <v>9728</v>
      </c>
      <c r="G3" s="38" t="s">
        <v>2297</v>
      </c>
    </row>
    <row r="4" spans="1:7" ht="12.75" x14ac:dyDescent="0.2">
      <c r="A4" s="36" t="s">
        <v>2836</v>
      </c>
      <c r="B4" s="6" t="s">
        <v>53</v>
      </c>
      <c r="C4" s="37">
        <v>40687</v>
      </c>
      <c r="D4" s="38" t="s">
        <v>2454</v>
      </c>
      <c r="E4" s="38" t="s">
        <v>1845</v>
      </c>
      <c r="F4" s="38">
        <v>9988</v>
      </c>
      <c r="G4" s="38" t="s">
        <v>2329</v>
      </c>
    </row>
    <row r="5" spans="1:7" ht="12.75" x14ac:dyDescent="0.2">
      <c r="A5" s="36" t="s">
        <v>2837</v>
      </c>
      <c r="B5" s="6" t="s">
        <v>53</v>
      </c>
      <c r="C5" s="37">
        <v>39486</v>
      </c>
      <c r="D5" s="38" t="s">
        <v>2454</v>
      </c>
      <c r="E5" s="38" t="s">
        <v>1845</v>
      </c>
      <c r="F5" s="38">
        <v>10013</v>
      </c>
      <c r="G5" s="38" t="s">
        <v>2331</v>
      </c>
    </row>
    <row r="6" spans="1:7" ht="12.75" x14ac:dyDescent="0.2">
      <c r="A6" s="36" t="s">
        <v>2838</v>
      </c>
      <c r="B6" s="6" t="s">
        <v>53</v>
      </c>
      <c r="C6" s="37">
        <v>39638</v>
      </c>
      <c r="D6" s="38" t="s">
        <v>2454</v>
      </c>
      <c r="E6" s="38" t="s">
        <v>1845</v>
      </c>
      <c r="F6" s="38">
        <v>6160</v>
      </c>
      <c r="G6" s="38" t="s">
        <v>2344</v>
      </c>
    </row>
    <row r="7" spans="1:7" ht="12.75" x14ac:dyDescent="0.2">
      <c r="A7" s="36" t="s">
        <v>2839</v>
      </c>
      <c r="B7" s="6" t="s">
        <v>53</v>
      </c>
      <c r="C7" s="37">
        <v>39569</v>
      </c>
      <c r="D7" s="38" t="s">
        <v>2454</v>
      </c>
      <c r="E7" s="38" t="s">
        <v>1845</v>
      </c>
      <c r="F7" s="38">
        <v>9989</v>
      </c>
      <c r="G7" s="38" t="s">
        <v>2401</v>
      </c>
    </row>
    <row r="8" spans="1:7" ht="12.75" x14ac:dyDescent="0.2">
      <c r="A8" s="36"/>
      <c r="B8" s="6"/>
    </row>
    <row r="9" spans="1:7" ht="12.75" x14ac:dyDescent="0.2">
      <c r="A9" s="36"/>
      <c r="B9" s="6"/>
    </row>
    <row r="10" spans="1:7" ht="12.75" x14ac:dyDescent="0.2">
      <c r="A10" s="36"/>
      <c r="B10" s="6"/>
    </row>
    <row r="11" spans="1:7" ht="12.75" x14ac:dyDescent="0.2">
      <c r="A11" s="36"/>
      <c r="B11" s="6"/>
    </row>
    <row r="12" spans="1:7" ht="12.75" x14ac:dyDescent="0.2">
      <c r="A12" s="36"/>
      <c r="B12" s="6"/>
    </row>
    <row r="13" spans="1:7" ht="12.75" x14ac:dyDescent="0.2">
      <c r="A13" s="36"/>
      <c r="B13" s="6"/>
    </row>
    <row r="14" spans="1:7" ht="12.75" x14ac:dyDescent="0.2">
      <c r="A14" s="36"/>
      <c r="B14" s="6"/>
    </row>
    <row r="15" spans="1:7" ht="12.75" x14ac:dyDescent="0.2">
      <c r="A15" s="36"/>
      <c r="B15" s="6"/>
    </row>
    <row r="16" spans="1:7" ht="12.75" x14ac:dyDescent="0.2">
      <c r="A16" s="36"/>
      <c r="B16" s="6"/>
    </row>
    <row r="17" spans="1:2" ht="12.75" x14ac:dyDescent="0.2">
      <c r="A17" s="36"/>
      <c r="B17" s="6"/>
    </row>
    <row r="18" spans="1:2" ht="12.75" x14ac:dyDescent="0.2">
      <c r="A18" s="6"/>
      <c r="B18" s="6"/>
    </row>
    <row r="19" spans="1:2" ht="12.75" x14ac:dyDescent="0.2">
      <c r="A19" s="6"/>
      <c r="B19" s="6"/>
    </row>
    <row r="20" spans="1:2" ht="12.75" x14ac:dyDescent="0.2">
      <c r="A20" s="6"/>
      <c r="B20" s="6"/>
    </row>
    <row r="21" spans="1:2" ht="12.75" x14ac:dyDescent="0.2">
      <c r="A21" s="6"/>
      <c r="B21" s="6"/>
    </row>
    <row r="22" spans="1:2" ht="12.75" x14ac:dyDescent="0.2">
      <c r="A22" s="6"/>
      <c r="B22" s="6"/>
    </row>
    <row r="23" spans="1:2" ht="12.75" x14ac:dyDescent="0.2">
      <c r="A23" s="6"/>
      <c r="B23" s="6"/>
    </row>
    <row r="24" spans="1:2" ht="12.75" x14ac:dyDescent="0.2">
      <c r="A24" s="6"/>
      <c r="B24" s="6"/>
    </row>
    <row r="25" spans="1:2" ht="12.75" x14ac:dyDescent="0.2">
      <c r="A25" s="6"/>
      <c r="B25" s="6"/>
    </row>
    <row r="26" spans="1:2" ht="12.75" x14ac:dyDescent="0.2">
      <c r="A26" s="6"/>
      <c r="B26" s="6"/>
    </row>
    <row r="27" spans="1:2" ht="12.75" x14ac:dyDescent="0.2">
      <c r="A27" s="6"/>
      <c r="B27" s="6"/>
    </row>
    <row r="28" spans="1:2" ht="12.75" x14ac:dyDescent="0.2">
      <c r="A28" s="6"/>
      <c r="B28" s="6"/>
    </row>
    <row r="29" spans="1:2" ht="12.75" x14ac:dyDescent="0.2">
      <c r="A29" s="6"/>
      <c r="B29" s="6"/>
    </row>
    <row r="30" spans="1:2" ht="12.75" x14ac:dyDescent="0.2">
      <c r="A30" s="6"/>
      <c r="B30" s="6"/>
    </row>
    <row r="31" spans="1:2" ht="12.75" x14ac:dyDescent="0.2">
      <c r="A31" s="6"/>
      <c r="B31" s="6"/>
    </row>
    <row r="32" spans="1:2" ht="12.75" x14ac:dyDescent="0.2">
      <c r="A32" s="6"/>
      <c r="B32" s="6"/>
    </row>
    <row r="33" spans="1:2" ht="12.75" x14ac:dyDescent="0.2">
      <c r="A33" s="6"/>
      <c r="B33" s="6"/>
    </row>
    <row r="34" spans="1:2" ht="12.75" x14ac:dyDescent="0.2">
      <c r="A34" s="6"/>
      <c r="B34" s="6"/>
    </row>
    <row r="35" spans="1:2" ht="12.75" x14ac:dyDescent="0.2">
      <c r="A35" s="6"/>
      <c r="B35" s="6"/>
    </row>
    <row r="36" spans="1:2" ht="12.75" x14ac:dyDescent="0.2">
      <c r="A36" s="6"/>
      <c r="B36" s="6"/>
    </row>
    <row r="37" spans="1:2" ht="12.75" x14ac:dyDescent="0.2">
      <c r="A37" s="6"/>
      <c r="B37" s="6"/>
    </row>
    <row r="38" spans="1:2" ht="12.75" x14ac:dyDescent="0.2">
      <c r="A38" s="6"/>
      <c r="B38" s="6"/>
    </row>
    <row r="39" spans="1:2" ht="12.75" x14ac:dyDescent="0.2">
      <c r="A39" s="6"/>
      <c r="B39" s="6"/>
    </row>
    <row r="40" spans="1:2" ht="12.75" x14ac:dyDescent="0.2">
      <c r="A40" s="6"/>
      <c r="B40" s="6"/>
    </row>
    <row r="41" spans="1:2" ht="12.75" x14ac:dyDescent="0.2">
      <c r="A41" s="6"/>
      <c r="B41" s="6"/>
    </row>
    <row r="42" spans="1:2" ht="12.75" x14ac:dyDescent="0.2">
      <c r="A42" s="6"/>
      <c r="B42" s="6"/>
    </row>
    <row r="43" spans="1:2" ht="12.75" x14ac:dyDescent="0.2">
      <c r="A43" s="6"/>
      <c r="B43" s="6"/>
    </row>
    <row r="44" spans="1:2" ht="12.75" x14ac:dyDescent="0.2">
      <c r="A44" s="6"/>
      <c r="B44" s="6"/>
    </row>
    <row r="45" spans="1:2" ht="12.75" x14ac:dyDescent="0.2">
      <c r="A45" s="6"/>
      <c r="B45" s="6"/>
    </row>
    <row r="46" spans="1:2" ht="12.75" x14ac:dyDescent="0.2">
      <c r="B46" s="6"/>
    </row>
    <row r="47" spans="1:2" ht="12.75" x14ac:dyDescent="0.2">
      <c r="B47" s="6"/>
    </row>
    <row r="48" spans="1:2" ht="12.75" x14ac:dyDescent="0.2">
      <c r="B48" s="6"/>
    </row>
    <row r="49" spans="2:2" ht="12.75" x14ac:dyDescent="0.2">
      <c r="B49" s="6"/>
    </row>
    <row r="50" spans="2:2" ht="12.75" x14ac:dyDescent="0.2">
      <c r="B50" s="6"/>
    </row>
    <row r="51" spans="2:2" ht="12.75" x14ac:dyDescent="0.2">
      <c r="B51" s="6"/>
    </row>
    <row r="52" spans="2:2" ht="12.75" x14ac:dyDescent="0.2">
      <c r="B52" s="6"/>
    </row>
    <row r="53" spans="2:2" ht="12.75" x14ac:dyDescent="0.2">
      <c r="B53" s="6"/>
    </row>
    <row r="54" spans="2:2" ht="12.75" x14ac:dyDescent="0.2">
      <c r="B54" s="6"/>
    </row>
    <row r="55" spans="2:2" ht="12.75" x14ac:dyDescent="0.2">
      <c r="B55" s="6"/>
    </row>
    <row r="56" spans="2:2" ht="12.75" x14ac:dyDescent="0.2">
      <c r="B56" s="6"/>
    </row>
    <row r="57" spans="2:2" ht="12.75" x14ac:dyDescent="0.2">
      <c r="B57" s="6"/>
    </row>
    <row r="58" spans="2:2" ht="12.75" x14ac:dyDescent="0.2">
      <c r="B58" s="6"/>
    </row>
    <row r="59" spans="2:2" ht="12.75" x14ac:dyDescent="0.2">
      <c r="B59" s="6"/>
    </row>
    <row r="60" spans="2:2" ht="12.75" x14ac:dyDescent="0.2">
      <c r="B60" s="6"/>
    </row>
    <row r="61" spans="2:2" ht="12.75" x14ac:dyDescent="0.2">
      <c r="B61" s="6"/>
    </row>
    <row r="62" spans="2:2" ht="12.75" x14ac:dyDescent="0.2">
      <c r="B62" s="6"/>
    </row>
    <row r="63" spans="2:2" ht="12.75" x14ac:dyDescent="0.2">
      <c r="B63" s="6"/>
    </row>
    <row r="64" spans="2:2" ht="12.75" x14ac:dyDescent="0.2">
      <c r="B64" s="6"/>
    </row>
    <row r="65" spans="2:2" ht="12.75" x14ac:dyDescent="0.2">
      <c r="B65" s="6"/>
    </row>
    <row r="66" spans="2:2" ht="12.75" x14ac:dyDescent="0.2">
      <c r="B66" s="6"/>
    </row>
    <row r="67" spans="2:2" ht="12.75" x14ac:dyDescent="0.2">
      <c r="B67" s="6"/>
    </row>
    <row r="68" spans="2:2" ht="12.75" x14ac:dyDescent="0.2">
      <c r="B68" s="6"/>
    </row>
    <row r="69" spans="2:2" ht="12.75" x14ac:dyDescent="0.2">
      <c r="B69" s="6"/>
    </row>
    <row r="70" spans="2:2" ht="12.75" x14ac:dyDescent="0.2">
      <c r="B70" s="6"/>
    </row>
    <row r="71" spans="2:2" ht="12.75" x14ac:dyDescent="0.2">
      <c r="B71" s="6"/>
    </row>
    <row r="72" spans="2:2" ht="12.75" x14ac:dyDescent="0.2">
      <c r="B72" s="6"/>
    </row>
    <row r="73" spans="2:2" ht="12.75" x14ac:dyDescent="0.2">
      <c r="B73" s="6"/>
    </row>
    <row r="74" spans="2:2" ht="12.75" x14ac:dyDescent="0.2">
      <c r="B74" s="6"/>
    </row>
    <row r="75" spans="2:2" ht="12.75" x14ac:dyDescent="0.2">
      <c r="B75" s="6"/>
    </row>
    <row r="76" spans="2:2" ht="12.75" x14ac:dyDescent="0.2">
      <c r="B76" s="6"/>
    </row>
    <row r="77" spans="2:2" ht="12.75" x14ac:dyDescent="0.2">
      <c r="B77" s="6"/>
    </row>
    <row r="78" spans="2:2" ht="12.75" x14ac:dyDescent="0.2">
      <c r="B78" s="6"/>
    </row>
    <row r="79" spans="2:2" ht="12.75" x14ac:dyDescent="0.2">
      <c r="B79" s="6"/>
    </row>
    <row r="80" spans="2:2" ht="12.75" x14ac:dyDescent="0.2">
      <c r="B80" s="6"/>
    </row>
    <row r="81" spans="2:2" ht="12.75" x14ac:dyDescent="0.2">
      <c r="B81" s="6"/>
    </row>
    <row r="82" spans="2:2" ht="12.75" x14ac:dyDescent="0.2">
      <c r="B82" s="6"/>
    </row>
    <row r="83" spans="2:2" ht="12.75" x14ac:dyDescent="0.2">
      <c r="B83" s="6"/>
    </row>
    <row r="84" spans="2:2" ht="12.75" x14ac:dyDescent="0.2">
      <c r="B84" s="6"/>
    </row>
    <row r="85" spans="2:2" ht="12.75" x14ac:dyDescent="0.2">
      <c r="B85" s="6"/>
    </row>
    <row r="86" spans="2:2" ht="12.75" x14ac:dyDescent="0.2">
      <c r="B86" s="6"/>
    </row>
    <row r="87" spans="2:2" ht="12.75" x14ac:dyDescent="0.2">
      <c r="B87" s="6"/>
    </row>
    <row r="88" spans="2:2" ht="12.75" x14ac:dyDescent="0.2">
      <c r="B88" s="6"/>
    </row>
    <row r="89" spans="2:2" ht="12.75" x14ac:dyDescent="0.2">
      <c r="B89" s="6"/>
    </row>
    <row r="90" spans="2:2" ht="12.75" x14ac:dyDescent="0.2">
      <c r="B90" s="6"/>
    </row>
    <row r="91" spans="2:2" ht="12.75" x14ac:dyDescent="0.2">
      <c r="B91" s="6"/>
    </row>
    <row r="92" spans="2:2" ht="12.75" x14ac:dyDescent="0.2">
      <c r="B92" s="6"/>
    </row>
    <row r="93" spans="2:2" ht="12.75" x14ac:dyDescent="0.2">
      <c r="B93" s="6"/>
    </row>
    <row r="94" spans="2:2" ht="12.75" x14ac:dyDescent="0.2">
      <c r="B94" s="6"/>
    </row>
    <row r="95" spans="2:2" ht="12.75" x14ac:dyDescent="0.2">
      <c r="B95" s="6"/>
    </row>
    <row r="96" spans="2:2" ht="12.75" x14ac:dyDescent="0.2">
      <c r="B96" s="6"/>
    </row>
    <row r="97" spans="2:2" ht="12.75" x14ac:dyDescent="0.2">
      <c r="B9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General</vt:lpstr>
      <vt:lpstr>Snipe</vt:lpstr>
      <vt:lpstr>Optimist Principiantes</vt:lpstr>
      <vt:lpstr>Optimist Timoneles</vt:lpstr>
      <vt:lpstr>420</vt:lpstr>
      <vt:lpstr>ILCA 4 (4.7)</vt:lpstr>
      <vt:lpstr>ILCA 6 (Radial)</vt:lpstr>
      <vt:lpstr>ILCA 7 (Standard)</vt:lpstr>
      <vt:lpstr>Cadet</vt:lpstr>
      <vt:lpstr>ILCA MASTER</vt:lpstr>
      <vt:lpstr>Categorías</vt:lpstr>
      <vt:lpstr>Clases</vt:lpstr>
      <vt:lpstr>Datos</vt:lpstr>
      <vt:lpstr>Titulos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Cloos</cp:lastModifiedBy>
  <dcterms:modified xsi:type="dcterms:W3CDTF">2024-09-13T16:02:46Z</dcterms:modified>
</cp:coreProperties>
</file>