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D96B76E-5829-4E73-A475-85ACC0ECA2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ril 2024" sheetId="1" r:id="rId1"/>
    <sheet name="Hoja2" sheetId="2" r:id="rId2"/>
    <sheet name="Hoja3" sheetId="3" r:id="rId3"/>
  </sheets>
  <definedNames>
    <definedName name="_xlnm._FilterDatabase" localSheetId="0" hidden="1">'abril 2024'!$A$1:$AI$94</definedName>
    <definedName name="_xlnm.Print_Area" localSheetId="0">'abril 2024'!$A$1:$AH$97</definedName>
  </definedNames>
  <calcPr calcId="181029"/>
</workbook>
</file>

<file path=xl/calcChain.xml><?xml version="1.0" encoding="utf-8"?>
<calcChain xmlns="http://schemas.openxmlformats.org/spreadsheetml/2006/main">
  <c r="S96" i="1" l="1"/>
  <c r="T96" i="1"/>
  <c r="U96" i="1"/>
  <c r="V96" i="1"/>
  <c r="W96" i="1"/>
  <c r="AA96" i="1"/>
  <c r="AB96" i="1"/>
  <c r="AD96" i="1"/>
  <c r="AE96" i="1"/>
  <c r="R96" i="1"/>
  <c r="Y54" i="1"/>
  <c r="Y57" i="1"/>
  <c r="Y90" i="1"/>
  <c r="Y79" i="1"/>
  <c r="Y31" i="1"/>
  <c r="Y94" i="1"/>
  <c r="Y39" i="1"/>
  <c r="Y89" i="1"/>
  <c r="Y16" i="1"/>
  <c r="Y62" i="1"/>
  <c r="Y7" i="1"/>
  <c r="Y4" i="1"/>
  <c r="Y73" i="1"/>
  <c r="Y53" i="1"/>
  <c r="Y80" i="1"/>
  <c r="Y40" i="1"/>
  <c r="Y72" i="1"/>
  <c r="Y18" i="1"/>
  <c r="Y50" i="1"/>
  <c r="Y5" i="1"/>
  <c r="Y65" i="1"/>
  <c r="Y15" i="1"/>
  <c r="X40" i="1"/>
  <c r="X72" i="1"/>
  <c r="X18" i="1"/>
  <c r="X50" i="1"/>
  <c r="X5" i="1"/>
  <c r="X65" i="1"/>
  <c r="X15" i="1"/>
  <c r="Z15" i="1" l="1"/>
  <c r="AC15" i="1" s="1"/>
  <c r="Z5" i="1"/>
  <c r="Z18" i="1"/>
  <c r="Z40" i="1"/>
  <c r="Z65" i="1"/>
  <c r="Z50" i="1"/>
  <c r="Z72" i="1"/>
  <c r="AC5" i="1"/>
  <c r="AC65" i="1"/>
  <c r="Y6" i="1" l="1"/>
  <c r="AI5" i="1" l="1"/>
  <c r="AI65" i="1"/>
  <c r="AI15" i="1"/>
  <c r="AF5" i="1" l="1"/>
  <c r="AF15" i="1"/>
  <c r="AF65" i="1" l="1"/>
  <c r="X80" i="1" l="1"/>
  <c r="Z80" i="1" s="1"/>
  <c r="X53" i="1"/>
  <c r="Z53" i="1" s="1"/>
  <c r="X73" i="1"/>
  <c r="Z73" i="1" s="1"/>
  <c r="X4" i="1"/>
  <c r="X7" i="1"/>
  <c r="X16" i="1"/>
  <c r="X89" i="1"/>
  <c r="X39" i="1"/>
  <c r="X94" i="1"/>
  <c r="X31" i="1"/>
  <c r="X79" i="1"/>
  <c r="X90" i="1"/>
  <c r="X57" i="1"/>
  <c r="X54" i="1"/>
  <c r="Y17" i="1"/>
  <c r="X17" i="1"/>
  <c r="Y25" i="1"/>
  <c r="X25" i="1"/>
  <c r="Y29" i="1"/>
  <c r="X29" i="1"/>
  <c r="Y88" i="1"/>
  <c r="X88" i="1"/>
  <c r="Y21" i="1"/>
  <c r="X21" i="1"/>
  <c r="Y37" i="1"/>
  <c r="X37" i="1"/>
  <c r="Y2" i="1"/>
  <c r="X2" i="1"/>
  <c r="Y74" i="1"/>
  <c r="X74" i="1"/>
  <c r="Y48" i="1"/>
  <c r="X48" i="1"/>
  <c r="Y92" i="1"/>
  <c r="X92" i="1"/>
  <c r="Y86" i="1"/>
  <c r="X86" i="1"/>
  <c r="Y71" i="1"/>
  <c r="X71" i="1"/>
  <c r="Y28" i="1"/>
  <c r="X28" i="1"/>
  <c r="Y10" i="1"/>
  <c r="X10" i="1"/>
  <c r="Y85" i="1"/>
  <c r="X85" i="1"/>
  <c r="Y44" i="1"/>
  <c r="X44" i="1"/>
  <c r="Y87" i="1"/>
  <c r="X87" i="1"/>
  <c r="Y41" i="1"/>
  <c r="X41" i="1"/>
  <c r="Y38" i="1"/>
  <c r="X38" i="1"/>
  <c r="Y93" i="1"/>
  <c r="X93" i="1"/>
  <c r="Y75" i="1"/>
  <c r="X75" i="1"/>
  <c r="Y46" i="1"/>
  <c r="X46" i="1"/>
  <c r="Y23" i="1"/>
  <c r="X23" i="1"/>
  <c r="Y24" i="1"/>
  <c r="X24" i="1"/>
  <c r="Y19" i="1"/>
  <c r="X19" i="1"/>
  <c r="Y51" i="1"/>
  <c r="X51" i="1"/>
  <c r="Y58" i="1"/>
  <c r="X58" i="1"/>
  <c r="Y42" i="1"/>
  <c r="X42" i="1"/>
  <c r="Y59" i="1"/>
  <c r="X59" i="1"/>
  <c r="Y68" i="1"/>
  <c r="X68" i="1"/>
  <c r="Y84" i="1"/>
  <c r="X84" i="1"/>
  <c r="Y56" i="1"/>
  <c r="X56" i="1"/>
  <c r="Y8" i="1"/>
  <c r="X8" i="1"/>
  <c r="Y70" i="1"/>
  <c r="X70" i="1"/>
  <c r="Y82" i="1"/>
  <c r="X82" i="1"/>
  <c r="Y76" i="1"/>
  <c r="X76" i="1"/>
  <c r="Y60" i="1"/>
  <c r="X60" i="1"/>
  <c r="Y45" i="1"/>
  <c r="X45" i="1"/>
  <c r="Y63" i="1"/>
  <c r="X63" i="1"/>
  <c r="Y12" i="1"/>
  <c r="X12" i="1"/>
  <c r="Y20" i="1"/>
  <c r="X20" i="1"/>
  <c r="Y78" i="1"/>
  <c r="X78" i="1"/>
  <c r="Y14" i="1"/>
  <c r="X14" i="1"/>
  <c r="Y55" i="1"/>
  <c r="X55" i="1"/>
  <c r="Y26" i="1"/>
  <c r="X26" i="1"/>
  <c r="Y77" i="1"/>
  <c r="X77" i="1"/>
  <c r="Y43" i="1"/>
  <c r="X43" i="1"/>
  <c r="Y69" i="1"/>
  <c r="X69" i="1"/>
  <c r="Y91" i="1"/>
  <c r="X91" i="1"/>
  <c r="Y47" i="1"/>
  <c r="X47" i="1"/>
  <c r="Y32" i="1"/>
  <c r="X32" i="1"/>
  <c r="Y34" i="1"/>
  <c r="X34" i="1"/>
  <c r="Y27" i="1"/>
  <c r="X27" i="1"/>
  <c r="Y22" i="1"/>
  <c r="X22" i="1"/>
  <c r="Y67" i="1"/>
  <c r="X67" i="1"/>
  <c r="Y30" i="1"/>
  <c r="X30" i="1"/>
  <c r="Y33" i="1"/>
  <c r="X33" i="1"/>
  <c r="Y3" i="1"/>
  <c r="X3" i="1"/>
  <c r="Y83" i="1"/>
  <c r="X83" i="1"/>
  <c r="Y13" i="1"/>
  <c r="X13" i="1"/>
  <c r="Y66" i="1"/>
  <c r="X66" i="1"/>
  <c r="Y49" i="1"/>
  <c r="X49" i="1"/>
  <c r="Y36" i="1"/>
  <c r="X36" i="1"/>
  <c r="Y9" i="1"/>
  <c r="X9" i="1"/>
  <c r="Y64" i="1"/>
  <c r="X64" i="1"/>
  <c r="Y35" i="1"/>
  <c r="X35" i="1"/>
  <c r="Y11" i="1"/>
  <c r="X11" i="1"/>
  <c r="Y81" i="1"/>
  <c r="X81" i="1"/>
  <c r="Y61" i="1"/>
  <c r="X61" i="1"/>
  <c r="Y52" i="1"/>
  <c r="X52" i="1"/>
  <c r="X6" i="1"/>
  <c r="Y96" i="1" l="1"/>
  <c r="X96" i="1"/>
  <c r="Z9" i="1"/>
  <c r="AC9" i="1" s="1"/>
  <c r="AF9" i="1" s="1"/>
  <c r="Z38" i="1"/>
  <c r="AC38" i="1" s="1"/>
  <c r="Z87" i="1"/>
  <c r="AC87" i="1" s="1"/>
  <c r="Z22" i="1"/>
  <c r="AC22" i="1" s="1"/>
  <c r="Z27" i="1"/>
  <c r="AC27" i="1" s="1"/>
  <c r="Z34" i="1"/>
  <c r="AC34" i="1" s="1"/>
  <c r="Z47" i="1"/>
  <c r="AC47" i="1" s="1"/>
  <c r="Z91" i="1"/>
  <c r="AC91" i="1" s="1"/>
  <c r="Z59" i="1"/>
  <c r="AC59" i="1" s="1"/>
  <c r="Z42" i="1"/>
  <c r="AC42" i="1" s="1"/>
  <c r="Z51" i="1"/>
  <c r="AC51" i="1" s="1"/>
  <c r="Z76" i="1"/>
  <c r="AC76" i="1" s="1"/>
  <c r="Z10" i="1"/>
  <c r="AC10" i="1" s="1"/>
  <c r="Z83" i="1"/>
  <c r="AC83" i="1" s="1"/>
  <c r="Z26" i="1"/>
  <c r="AC26" i="1" s="1"/>
  <c r="Z14" i="1"/>
  <c r="AC14" i="1" s="1"/>
  <c r="Z78" i="1"/>
  <c r="AC78" i="1" s="1"/>
  <c r="Z20" i="1"/>
  <c r="AC20" i="1" s="1"/>
  <c r="Z12" i="1"/>
  <c r="AC12" i="1" s="1"/>
  <c r="Z45" i="1"/>
  <c r="AC45" i="1" s="1"/>
  <c r="Z70" i="1"/>
  <c r="AC70" i="1" s="1"/>
  <c r="Z37" i="1"/>
  <c r="AC37" i="1" s="1"/>
  <c r="Z88" i="1"/>
  <c r="AC88" i="1" s="1"/>
  <c r="Z29" i="1"/>
  <c r="AC29" i="1" s="1"/>
  <c r="Z25" i="1"/>
  <c r="AC25" i="1" s="1"/>
  <c r="Z16" i="1"/>
  <c r="AC16" i="1" s="1"/>
  <c r="Z77" i="1"/>
  <c r="AC77" i="1" s="1"/>
  <c r="Z60" i="1"/>
  <c r="AC60" i="1" s="1"/>
  <c r="Z82" i="1"/>
  <c r="AC82" i="1" s="1"/>
  <c r="Z8" i="1"/>
  <c r="AC8" i="1" s="1"/>
  <c r="AF8" i="1" s="1"/>
  <c r="Z56" i="1"/>
  <c r="AC56" i="1" s="1"/>
  <c r="Z68" i="1"/>
  <c r="AC68" i="1" s="1"/>
  <c r="Z41" i="1"/>
  <c r="AC41" i="1" s="1"/>
  <c r="Z44" i="1"/>
  <c r="AC44" i="1" s="1"/>
  <c r="Z85" i="1"/>
  <c r="AC85" i="1" s="1"/>
  <c r="Z21" i="1"/>
  <c r="AC21" i="1" s="1"/>
  <c r="AC50" i="1"/>
  <c r="Z52" i="1"/>
  <c r="AC52" i="1" s="1"/>
  <c r="Z61" i="1"/>
  <c r="AC61" i="1" s="1"/>
  <c r="Z81" i="1"/>
  <c r="AC81" i="1" s="1"/>
  <c r="Z11" i="1"/>
  <c r="AC11" i="1" s="1"/>
  <c r="Z35" i="1"/>
  <c r="AC35" i="1" s="1"/>
  <c r="Z64" i="1"/>
  <c r="AC64" i="1" s="1"/>
  <c r="Z36" i="1"/>
  <c r="AC36" i="1" s="1"/>
  <c r="Z49" i="1"/>
  <c r="AC49" i="1" s="1"/>
  <c r="Z66" i="1"/>
  <c r="AC66" i="1" s="1"/>
  <c r="Z13" i="1"/>
  <c r="AC13" i="1" s="1"/>
  <c r="Z3" i="1"/>
  <c r="AC3" i="1" s="1"/>
  <c r="Z33" i="1"/>
  <c r="AC33" i="1" s="1"/>
  <c r="Z30" i="1"/>
  <c r="AC30" i="1" s="1"/>
  <c r="Z67" i="1"/>
  <c r="AC67" i="1" s="1"/>
  <c r="Z32" i="1"/>
  <c r="AC32" i="1" s="1"/>
  <c r="Z63" i="1"/>
  <c r="AC63" i="1" s="1"/>
  <c r="Z84" i="1"/>
  <c r="AC84" i="1" s="1"/>
  <c r="Z58" i="1"/>
  <c r="AC58" i="1" s="1"/>
  <c r="Z19" i="1"/>
  <c r="AC19" i="1" s="1"/>
  <c r="Z24" i="1"/>
  <c r="AC24" i="1" s="1"/>
  <c r="Z46" i="1"/>
  <c r="AC46" i="1" s="1"/>
  <c r="Z75" i="1"/>
  <c r="AC75" i="1" s="1"/>
  <c r="Z93" i="1"/>
  <c r="AC93" i="1" s="1"/>
  <c r="Z71" i="1"/>
  <c r="AC71" i="1" s="1"/>
  <c r="Z92" i="1"/>
  <c r="AC92" i="1" s="1"/>
  <c r="Z74" i="1"/>
  <c r="AC74" i="1" s="1"/>
  <c r="Z2" i="1"/>
  <c r="Z17" i="1"/>
  <c r="AC17" i="1" s="1"/>
  <c r="Z54" i="1"/>
  <c r="AC54" i="1" s="1"/>
  <c r="Z57" i="1"/>
  <c r="AC57" i="1" s="1"/>
  <c r="Z90" i="1"/>
  <c r="AC90" i="1" s="1"/>
  <c r="Z79" i="1"/>
  <c r="AC79" i="1" s="1"/>
  <c r="Z31" i="1"/>
  <c r="AC31" i="1" s="1"/>
  <c r="Z94" i="1"/>
  <c r="AC94" i="1" s="1"/>
  <c r="Z39" i="1"/>
  <c r="AC39" i="1" s="1"/>
  <c r="Z89" i="1"/>
  <c r="AC89" i="1" s="1"/>
  <c r="Z62" i="1"/>
  <c r="AC62" i="1" s="1"/>
  <c r="Z7" i="1"/>
  <c r="AC7" i="1" s="1"/>
  <c r="Z4" i="1"/>
  <c r="AC4" i="1" s="1"/>
  <c r="AC73" i="1"/>
  <c r="AC53" i="1"/>
  <c r="AC80" i="1"/>
  <c r="AC40" i="1"/>
  <c r="AC72" i="1"/>
  <c r="AC18" i="1"/>
  <c r="Z6" i="1"/>
  <c r="AC6" i="1" s="1"/>
  <c r="Z69" i="1"/>
  <c r="AC69" i="1" s="1"/>
  <c r="Z43" i="1"/>
  <c r="AC43" i="1" s="1"/>
  <c r="Z55" i="1"/>
  <c r="AC55" i="1" s="1"/>
  <c r="Z23" i="1"/>
  <c r="AC23" i="1" s="1"/>
  <c r="Z28" i="1"/>
  <c r="AC28" i="1" s="1"/>
  <c r="Z86" i="1"/>
  <c r="AC86" i="1" s="1"/>
  <c r="Z48" i="1"/>
  <c r="AC48" i="1" s="1"/>
  <c r="AC2" i="1" l="1"/>
  <c r="AC96" i="1" s="1"/>
  <c r="Z96" i="1"/>
  <c r="AI86" i="1"/>
  <c r="AF23" i="1"/>
  <c r="AI23" i="1"/>
  <c r="AF43" i="1"/>
  <c r="AI43" i="1"/>
  <c r="AI6" i="1"/>
  <c r="AI72" i="1"/>
  <c r="AF72" i="1"/>
  <c r="AI80" i="1"/>
  <c r="AF80" i="1"/>
  <c r="AI73" i="1"/>
  <c r="AF73" i="1"/>
  <c r="AI7" i="1"/>
  <c r="AI89" i="1"/>
  <c r="AF89" i="1"/>
  <c r="AI94" i="1"/>
  <c r="AI79" i="1"/>
  <c r="AF79" i="1"/>
  <c r="AI57" i="1"/>
  <c r="AI17" i="1"/>
  <c r="AI74" i="1"/>
  <c r="AF74" i="1"/>
  <c r="AI71" i="1"/>
  <c r="AI75" i="1"/>
  <c r="AF75" i="1"/>
  <c r="AI24" i="1"/>
  <c r="AF24" i="1"/>
  <c r="AF58" i="1"/>
  <c r="AI58" i="1"/>
  <c r="AI63" i="1"/>
  <c r="AI67" i="1"/>
  <c r="AI33" i="1"/>
  <c r="AI13" i="1"/>
  <c r="AI49" i="1"/>
  <c r="AI64" i="1"/>
  <c r="AF11" i="1"/>
  <c r="AI11" i="1"/>
  <c r="AI61" i="1"/>
  <c r="AF61" i="1"/>
  <c r="AI50" i="1"/>
  <c r="AF50" i="1"/>
  <c r="AF85" i="1"/>
  <c r="AI85" i="1"/>
  <c r="AI41" i="1"/>
  <c r="AF41" i="1"/>
  <c r="AI56" i="1"/>
  <c r="AF56" i="1"/>
  <c r="AF82" i="1"/>
  <c r="AI82" i="1"/>
  <c r="AI77" i="1"/>
  <c r="AF77" i="1"/>
  <c r="AI25" i="1"/>
  <c r="AF25" i="1"/>
  <c r="AI88" i="1"/>
  <c r="AF88" i="1"/>
  <c r="AI70" i="1"/>
  <c r="AF70" i="1"/>
  <c r="AI12" i="1"/>
  <c r="AF12" i="1"/>
  <c r="AI78" i="1"/>
  <c r="AF78" i="1"/>
  <c r="AI26" i="1"/>
  <c r="AF26" i="1"/>
  <c r="AI10" i="1"/>
  <c r="AF10" i="1"/>
  <c r="AI51" i="1"/>
  <c r="AF51" i="1"/>
  <c r="AI59" i="1"/>
  <c r="AF59" i="1"/>
  <c r="AI47" i="1"/>
  <c r="AF47" i="1"/>
  <c r="AI27" i="1"/>
  <c r="AF27" i="1"/>
  <c r="AI87" i="1"/>
  <c r="AF87" i="1"/>
  <c r="AI9" i="1"/>
  <c r="AI48" i="1"/>
  <c r="AI28" i="1"/>
  <c r="AI55" i="1"/>
  <c r="AF55" i="1"/>
  <c r="AI69" i="1"/>
  <c r="AF69" i="1"/>
  <c r="AI18" i="1"/>
  <c r="AI40" i="1"/>
  <c r="AF40" i="1"/>
  <c r="AF53" i="1"/>
  <c r="AI53" i="1"/>
  <c r="AI4" i="1"/>
  <c r="AF4" i="1"/>
  <c r="AF62" i="1"/>
  <c r="AI62" i="1"/>
  <c r="AI39" i="1"/>
  <c r="AI31" i="1"/>
  <c r="AF31" i="1"/>
  <c r="AI90" i="1"/>
  <c r="AI54" i="1"/>
  <c r="AF2" i="1"/>
  <c r="AI2" i="1"/>
  <c r="AI92" i="1"/>
  <c r="AI93" i="1"/>
  <c r="AF93" i="1"/>
  <c r="AI46" i="1"/>
  <c r="AF46" i="1"/>
  <c r="AI19" i="1"/>
  <c r="AI84" i="1"/>
  <c r="AF32" i="1"/>
  <c r="AI32" i="1"/>
  <c r="AI30" i="1"/>
  <c r="AI3" i="1"/>
  <c r="AI66" i="1"/>
  <c r="AF36" i="1"/>
  <c r="AI36" i="1"/>
  <c r="AI35" i="1"/>
  <c r="AF35" i="1"/>
  <c r="AI81" i="1"/>
  <c r="AF81" i="1"/>
  <c r="AI52" i="1"/>
  <c r="AF52" i="1"/>
  <c r="AI21" i="1"/>
  <c r="AF21" i="1"/>
  <c r="AI44" i="1"/>
  <c r="AF44" i="1"/>
  <c r="AI68" i="1"/>
  <c r="AF68" i="1"/>
  <c r="AI8" i="1"/>
  <c r="AI60" i="1"/>
  <c r="AF60" i="1"/>
  <c r="AI16" i="1"/>
  <c r="AF16" i="1"/>
  <c r="AF29" i="1"/>
  <c r="AI29" i="1"/>
  <c r="AI37" i="1"/>
  <c r="AF37" i="1"/>
  <c r="AI45" i="1"/>
  <c r="AF45" i="1"/>
  <c r="AI20" i="1"/>
  <c r="AF20" i="1"/>
  <c r="AF14" i="1"/>
  <c r="AI14" i="1"/>
  <c r="AI83" i="1"/>
  <c r="AI76" i="1"/>
  <c r="AF76" i="1"/>
  <c r="AI42" i="1"/>
  <c r="AF42" i="1"/>
  <c r="AI91" i="1"/>
  <c r="AF91" i="1"/>
  <c r="AI34" i="1"/>
  <c r="AF34" i="1"/>
  <c r="AI22" i="1"/>
  <c r="AF22" i="1"/>
  <c r="AF38" i="1"/>
  <c r="AI38" i="1"/>
  <c r="AF94" i="1"/>
  <c r="AF30" i="1"/>
  <c r="AI96" i="1" l="1"/>
  <c r="AG94" i="1"/>
  <c r="AG38" i="1"/>
  <c r="AG20" i="1"/>
  <c r="AG45" i="1"/>
  <c r="AG37" i="1"/>
  <c r="AG16" i="1"/>
  <c r="AG60" i="1"/>
  <c r="AG8" i="1"/>
  <c r="AG68" i="1"/>
  <c r="AG44" i="1"/>
  <c r="AG21" i="1"/>
  <c r="AG52" i="1"/>
  <c r="AG81" i="1"/>
  <c r="AG32" i="1"/>
  <c r="AG31" i="1"/>
  <c r="AG62" i="1"/>
  <c r="AG53" i="1"/>
  <c r="AG69" i="1"/>
  <c r="AG55" i="1"/>
  <c r="AG9" i="1"/>
  <c r="AG87" i="1"/>
  <c r="AG27" i="1"/>
  <c r="AG47" i="1"/>
  <c r="AG59" i="1"/>
  <c r="AG51" i="1"/>
  <c r="AG10" i="1"/>
  <c r="AG26" i="1"/>
  <c r="AG78" i="1"/>
  <c r="AG12" i="1"/>
  <c r="AG70" i="1"/>
  <c r="AG88" i="1"/>
  <c r="AG25" i="1"/>
  <c r="AG77" i="1"/>
  <c r="AG56" i="1"/>
  <c r="AG41" i="1"/>
  <c r="AG61" i="1"/>
  <c r="AG24" i="1"/>
  <c r="AG75" i="1"/>
  <c r="AG89" i="1"/>
  <c r="AG30" i="1"/>
  <c r="AG22" i="1"/>
  <c r="AG34" i="1"/>
  <c r="AG91" i="1"/>
  <c r="AG42" i="1"/>
  <c r="AG76" i="1"/>
  <c r="AG14" i="1"/>
  <c r="AG36" i="1"/>
  <c r="AG46" i="1"/>
  <c r="AG93" i="1"/>
  <c r="AG2" i="1"/>
  <c r="AG4" i="1"/>
  <c r="AG82" i="1"/>
  <c r="AG85" i="1"/>
  <c r="AG11" i="1"/>
  <c r="AG58" i="1"/>
  <c r="AG74" i="1"/>
  <c r="AG79" i="1"/>
  <c r="AG73" i="1"/>
  <c r="AG43" i="1"/>
  <c r="AG23" i="1"/>
  <c r="AF83" i="1"/>
  <c r="AF66" i="1"/>
  <c r="AF67" i="1"/>
  <c r="AF63" i="1"/>
  <c r="AF71" i="1"/>
  <c r="AF57" i="1"/>
  <c r="AF18" i="1"/>
  <c r="AF64" i="1"/>
  <c r="AF13" i="1"/>
  <c r="AF84" i="1"/>
  <c r="AF54" i="1"/>
  <c r="AF7" i="1"/>
  <c r="AF48" i="1"/>
  <c r="AF3" i="1"/>
  <c r="AF19" i="1"/>
  <c r="AF17" i="1"/>
  <c r="AF39" i="1"/>
  <c r="AF86" i="1"/>
  <c r="AF49" i="1"/>
  <c r="AF33" i="1"/>
  <c r="AF92" i="1"/>
  <c r="AF90" i="1"/>
  <c r="AF28" i="1"/>
  <c r="AF6" i="1"/>
  <c r="AF96" i="1" l="1"/>
  <c r="AH23" i="1"/>
  <c r="AH73" i="1"/>
  <c r="AH74" i="1"/>
  <c r="AH11" i="1"/>
  <c r="AH82" i="1"/>
  <c r="AH4" i="1"/>
  <c r="AH93" i="1"/>
  <c r="AH36" i="1"/>
  <c r="AH14" i="1"/>
  <c r="AH91" i="1"/>
  <c r="AH22" i="1"/>
  <c r="AH89" i="1"/>
  <c r="AH24" i="1"/>
  <c r="AH56" i="1"/>
  <c r="AH25" i="1"/>
  <c r="AH26" i="1"/>
  <c r="AH51" i="1"/>
  <c r="AH47" i="1"/>
  <c r="AH87" i="1"/>
  <c r="AH55" i="1"/>
  <c r="AH53" i="1"/>
  <c r="AH31" i="1"/>
  <c r="AH52" i="1"/>
  <c r="AH44" i="1"/>
  <c r="AH8" i="1"/>
  <c r="AH16" i="1"/>
  <c r="AH45" i="1"/>
  <c r="AH38" i="1"/>
  <c r="AH43" i="1"/>
  <c r="AH80" i="1"/>
  <c r="AH79" i="1"/>
  <c r="AH58" i="1"/>
  <c r="AH85" i="1"/>
  <c r="AH40" i="1"/>
  <c r="AH2" i="1"/>
  <c r="AH46" i="1"/>
  <c r="AH76" i="1"/>
  <c r="AH42" i="1"/>
  <c r="AH34" i="1"/>
  <c r="AH30" i="1"/>
  <c r="AH75" i="1"/>
  <c r="AH61" i="1"/>
  <c r="AH41" i="1"/>
  <c r="AH77" i="1"/>
  <c r="AH88" i="1"/>
  <c r="AH70" i="1"/>
  <c r="AH12" i="1"/>
  <c r="AH78" i="1"/>
  <c r="AH10" i="1"/>
  <c r="AH59" i="1"/>
  <c r="AH27" i="1"/>
  <c r="AH9" i="1"/>
  <c r="AH69" i="1"/>
  <c r="AH62" i="1"/>
  <c r="AH32" i="1"/>
  <c r="AH81" i="1"/>
  <c r="AH21" i="1"/>
  <c r="AH68" i="1"/>
  <c r="AH60" i="1"/>
  <c r="AH37" i="1"/>
  <c r="AH20" i="1"/>
  <c r="AH94" i="1"/>
  <c r="AG28" i="1"/>
  <c r="AG92" i="1"/>
  <c r="AG49" i="1"/>
  <c r="AG39" i="1"/>
  <c r="AG19" i="1"/>
  <c r="AG48" i="1"/>
  <c r="AG13" i="1"/>
  <c r="AG67" i="1"/>
  <c r="AG83" i="1"/>
  <c r="AG90" i="1"/>
  <c r="AG33" i="1"/>
  <c r="AG86" i="1"/>
  <c r="AG17" i="1"/>
  <c r="AG3" i="1"/>
  <c r="AG7" i="1"/>
  <c r="AG84" i="1"/>
  <c r="AG64" i="1"/>
  <c r="AG57" i="1"/>
  <c r="AG63" i="1"/>
  <c r="AG66" i="1"/>
  <c r="AG6" i="1"/>
  <c r="AG96" i="1" l="1"/>
  <c r="AH13" i="1"/>
  <c r="AH90" i="1"/>
  <c r="AH71" i="1"/>
  <c r="AH6" i="1"/>
  <c r="AH63" i="1"/>
  <c r="AH64" i="1"/>
  <c r="AH7" i="1"/>
  <c r="AH17" i="1"/>
  <c r="AH33" i="1"/>
  <c r="AH67" i="1"/>
  <c r="AH19" i="1"/>
  <c r="AH49" i="1"/>
  <c r="AH28" i="1"/>
  <c r="AH66" i="1"/>
  <c r="AH57" i="1"/>
  <c r="AH84" i="1"/>
  <c r="AH3" i="1"/>
  <c r="AH86" i="1"/>
  <c r="AH83" i="1"/>
  <c r="AH48" i="1"/>
  <c r="AH39" i="1"/>
  <c r="AH92" i="1"/>
  <c r="AH9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Por fuera y se paga cash </t>
        </r>
      </text>
    </comment>
    <comment ref="T1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Monto calculado por el contador</t>
        </r>
      </text>
    </comment>
    <comment ref="U1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Solo se abona a UATRE Menos personal que vive en el campo y los encargados (excepción Fernando Millan). Lo calcula RRHH en funcion al control de ausentismo.</t>
        </r>
      </text>
    </comment>
    <comment ref="V1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Se calculan por reloj (carniceria) + campo (solicitud). Lo calcula RRHH</t>
        </r>
      </text>
    </comment>
    <comment ref="W1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Carniceria no se abona horas al 100 (en caso de feriados o domingos), en el caso de encargados no vamos a tener horas al 50, ni al 100 ya que cobran un adicional (si lo trabajan además se devuelve el día)</t>
        </r>
      </text>
    </comment>
    <comment ref="AC1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Me indica el total de la mercadería que el empleado retiró demás ese mes y no tenía saldo a favor</t>
        </r>
      </text>
    </comment>
    <comment ref="AE1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incluye el monto de los adelantos que se solicitaron/acreditaron después que nos pasó el contador la liquidación</t>
        </r>
      </text>
    </comment>
    <comment ref="AG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SE SUMO EN LA FORMULA NETO (CONT) + VAC (CONT)
</t>
        </r>
      </text>
    </comment>
    <comment ref="AH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SE PAGA EN EFECTIVO</t>
        </r>
      </text>
    </comment>
    <comment ref="AI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COLUMNA QUE SE USARÁ EN PRÓXIMO MES COMO "SALDOS MES ANTERIOR"</t>
        </r>
      </text>
    </comment>
  </commentList>
</comments>
</file>

<file path=xl/sharedStrings.xml><?xml version="1.0" encoding="utf-8"?>
<sst xmlns="http://schemas.openxmlformats.org/spreadsheetml/2006/main" count="128" uniqueCount="128">
  <si>
    <t>Nombre y Apellido</t>
  </si>
  <si>
    <t>Fecha Ingreso</t>
  </si>
  <si>
    <t>DNI</t>
  </si>
  <si>
    <t>Nro de Legajo</t>
  </si>
  <si>
    <t>Remuneracion Asignada</t>
  </si>
  <si>
    <t>Remuneracion Bruta</t>
  </si>
  <si>
    <t>No Remunerativo</t>
  </si>
  <si>
    <t>Aporte Jubilacion</t>
  </si>
  <si>
    <t>Aporte INSJP</t>
  </si>
  <si>
    <t>Aporte Obra Social</t>
  </si>
  <si>
    <t>Sindicato Comercio</t>
  </si>
  <si>
    <t>Faecys</t>
  </si>
  <si>
    <t>Sindicato Uatre</t>
  </si>
  <si>
    <t>Renatea</t>
  </si>
  <si>
    <t>Adicional Osecac</t>
  </si>
  <si>
    <t>Adelanto de Sueldo</t>
  </si>
  <si>
    <t>Expte Judicial</t>
  </si>
  <si>
    <t>Neto</t>
  </si>
  <si>
    <t>ADICIONAL</t>
  </si>
  <si>
    <t>VACACIONES</t>
  </si>
  <si>
    <t>PRESENTISMO</t>
  </si>
  <si>
    <t>Extras al
50%</t>
  </si>
  <si>
    <t>Extras al
100%</t>
  </si>
  <si>
    <t>IMPORTE
Extras al
50%</t>
  </si>
  <si>
    <t>IMPORTE
Extras al
100%</t>
  </si>
  <si>
    <t>BONO MERC</t>
  </si>
  <si>
    <t>SALDOS MES ANT.</t>
  </si>
  <si>
    <t>MERCADERIA RETIRADA EN EL MES</t>
  </si>
  <si>
    <t>Descuento Mercaderia</t>
  </si>
  <si>
    <t>PRES
TAMO</t>
  </si>
  <si>
    <t>ADELANTOS</t>
  </si>
  <si>
    <t>BANCO</t>
  </si>
  <si>
    <t>DIF. A PAGAR</t>
  </si>
  <si>
    <t xml:space="preserve">SALDO PARA PROX MES </t>
  </si>
  <si>
    <t>NETO REAL</t>
  </si>
  <si>
    <t>AMED NESTOR ORLANDO</t>
  </si>
  <si>
    <t>MODON LUIS AGUSTIN</t>
  </si>
  <si>
    <t>NOSENZO DINO CARLOS</t>
  </si>
  <si>
    <t>RUBIO ESTELA RITA</t>
  </si>
  <si>
    <t>BARROSO MARIA DE LOS ANGELES</t>
  </si>
  <si>
    <t>GAGGIOLI RICARDO DIEGO</t>
  </si>
  <si>
    <t>OLIVERA ISIDRO WALTER</t>
  </si>
  <si>
    <t>AYARDE ARIEL GENARO</t>
  </si>
  <si>
    <t>GARCIA IVANA PATRICIA</t>
  </si>
  <si>
    <t>MARTINEZ MAXIMILIANO</t>
  </si>
  <si>
    <t>ORUETA ANA MARCELA</t>
  </si>
  <si>
    <t>BENITEZ CRISTIAN ANIBAL</t>
  </si>
  <si>
    <t>SALINAS JULIO CESAR</t>
  </si>
  <si>
    <t>AGÜERO ERICA VANESA</t>
  </si>
  <si>
    <t>FUNES DANIEL ALEJO</t>
  </si>
  <si>
    <t>FERNANDEZ PELETAY NATALIA</t>
  </si>
  <si>
    <t>OSORIO NURIA JAQUELINA</t>
  </si>
  <si>
    <t>CITRINO MARIA CELESTE</t>
  </si>
  <si>
    <t>DOMINGUEZ MARIA DANIELA</t>
  </si>
  <si>
    <t>FUNEZ JOSE LUIS</t>
  </si>
  <si>
    <t>FUENTES MARIO ALEJANDRO</t>
  </si>
  <si>
    <t>LUCERO ALBA NOEMI</t>
  </si>
  <si>
    <t>TORRES ROSA</t>
  </si>
  <si>
    <t>PARDO MAURICIO GABRIEL</t>
  </si>
  <si>
    <t>HERNANDEZ PATRICIA</t>
  </si>
  <si>
    <t>ROBLEDO LAURA J.</t>
  </si>
  <si>
    <t>DIAZ JONATAN</t>
  </si>
  <si>
    <t>MONTOYA ANGELES</t>
  </si>
  <si>
    <t>BERNAL Y. LUIS ADRIAN</t>
  </si>
  <si>
    <t>RODRIGUEZ CARLOS</t>
  </si>
  <si>
    <t>CEBADERA CLARISA</t>
  </si>
  <si>
    <t>BARTA GUSTAVO DANIEL</t>
  </si>
  <si>
    <t>OLGUIN GILDA</t>
  </si>
  <si>
    <t>LARA ALBERTO MARTIN</t>
  </si>
  <si>
    <t>NOGUEROL LILIANA ANALIA</t>
  </si>
  <si>
    <t>RIOS DIEGO MIGUEL</t>
  </si>
  <si>
    <t>RUBIO LAURA E.</t>
  </si>
  <si>
    <t>PEREZ HORACIO SAUL</t>
  </si>
  <si>
    <t>AVILA OSCAR DANIEL</t>
  </si>
  <si>
    <t>MORENO MARIANO E.</t>
  </si>
  <si>
    <t>SANCHEZ BRIAN XAVIER</t>
  </si>
  <si>
    <t>PAEZ NATALIA ANALIA</t>
  </si>
  <si>
    <t>MURCIA NOELIA</t>
  </si>
  <si>
    <t>GUTIERREZ EMANUEL</t>
  </si>
  <si>
    <t>MUÑOZ PARDO FACUNDO</t>
  </si>
  <si>
    <t>MILLAN FERNANDO</t>
  </si>
  <si>
    <t>CASTRO MARIA FLORENCIA</t>
  </si>
  <si>
    <t>CUELLO ARIEL MAURICIO</t>
  </si>
  <si>
    <t>COMALINI DANIEL</t>
  </si>
  <si>
    <t>LEMOS MARIELA</t>
  </si>
  <si>
    <t>QUIROGA DANIELA</t>
  </si>
  <si>
    <t>VILLORDO CINTIA</t>
  </si>
  <si>
    <t>GOMEZ YAEL</t>
  </si>
  <si>
    <t>GUIÑAZU EMILIANO</t>
  </si>
  <si>
    <t>SUANES VANINA</t>
  </si>
  <si>
    <t>IKACZIJK LETICIA</t>
  </si>
  <si>
    <t>SANCHEZ VANESA</t>
  </si>
  <si>
    <t>AYARRA GASTON</t>
  </si>
  <si>
    <t>FALVO GABRIEL SANTO</t>
  </si>
  <si>
    <t>PEREZ RICARDO ALBERTO</t>
  </si>
  <si>
    <t>SINISCALCHI MIGUEL ADRIAN</t>
  </si>
  <si>
    <t>VERDUGO CYNTHIA RAQUEL</t>
  </si>
  <si>
    <t>MARFIL JORGE LUIS</t>
  </si>
  <si>
    <t>QUILODRAN CARLOS</t>
  </si>
  <si>
    <t>ABADIE DANIEL ENRIQUE</t>
  </si>
  <si>
    <t>GARCIA MARIA LAURA</t>
  </si>
  <si>
    <t>CHAVEZ SERGIO ALBERTO</t>
  </si>
  <si>
    <t>SUREDA GIMENEZ FRANCISCO</t>
  </si>
  <si>
    <t>FERNANDEZ FRANCO</t>
  </si>
  <si>
    <t>DE LA TORRE MARCOS</t>
  </si>
  <si>
    <t>CASTRO CRISTIAN JAVIER</t>
  </si>
  <si>
    <t>MONDATI MARIA JOSE</t>
  </si>
  <si>
    <t>MUÑOZ JOSE LUIS</t>
  </si>
  <si>
    <t>TOCONAS MARIO GABRIEL</t>
  </si>
  <si>
    <t>RODRIGUEZ ERNESTO JAVIER</t>
  </si>
  <si>
    <t>FIGUEROA CINTIA MACARENA</t>
  </si>
  <si>
    <t>ZUÑIGA CRISTIAN</t>
  </si>
  <si>
    <t>GONZALEZ GERMAN</t>
  </si>
  <si>
    <t>TOCONAS JORGE</t>
  </si>
  <si>
    <t>CAMINOS JOSE MARIA</t>
  </si>
  <si>
    <t>OLGUIN ANDREA BELEN</t>
  </si>
  <si>
    <t>ARIAS ANTONELLA</t>
  </si>
  <si>
    <t>ALFONSO B. WANDA</t>
  </si>
  <si>
    <t>PONCE MIRIAM DANIELA</t>
  </si>
  <si>
    <t>MOLINA CARLOS MARIO</t>
  </si>
  <si>
    <t>ROMERO MANUEL EDUARDO</t>
  </si>
  <si>
    <t>GRAELLS MILENA</t>
  </si>
  <si>
    <t>PIAZZOLI CLAUDIA DANIELA</t>
  </si>
  <si>
    <t>CASTRO DEL VALLE NATALI</t>
  </si>
  <si>
    <t>MAYORGA G. PAMELA</t>
  </si>
  <si>
    <t>ALVAREZ NATALIA SOLEDAD</t>
  </si>
  <si>
    <t>OLMEDO MAURICIO JOEL</t>
  </si>
  <si>
    <t>BRINGAS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</si>
</sst>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2C0A]\ * #,##0.00_-;\-[$$-2C0A]\ * #,##0.00_-;_-[$$-2C0A]\ * &quot;-&quot;??_-;_-@_-"/>
    <numFmt numFmtId="165" formatCode="_ &quot;€&quot;\ * #,##0.00_ ;_ &quot;€&quot;\ * \-#,##0.00_ ;_ &quot;€&quot;\ * &quot;-&quot;??_ ;_ @_ "/>
    <numFmt numFmtId="166" formatCode="[$$-2C0A]\ #,##0.00"/>
    <numFmt numFmtId="167" formatCode="0.0"/>
    <numFmt numFmtId="168" formatCode="&quot;$&quot;\ 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  <fill>
      <patternFill patternType="solid">
        <fgColor rgb="FFCCCBD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2" fontId="2" fillId="8" borderId="1" xfId="1" applyNumberFormat="1" applyFont="1" applyFill="1" applyBorder="1" applyAlignment="1">
      <alignment horizontal="center"/>
    </xf>
    <xf numFmtId="164" fontId="2" fillId="8" borderId="1" xfId="1" applyNumberFormat="1" applyFont="1" applyFill="1" applyBorder="1"/>
    <xf numFmtId="2" fontId="2" fillId="0" borderId="1" xfId="1" applyNumberFormat="1" applyFont="1" applyBorder="1" applyAlignment="1">
      <alignment horizontal="center"/>
    </xf>
    <xf numFmtId="167" fontId="2" fillId="8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8" borderId="2" xfId="1" applyNumberFormat="1" applyFont="1" applyFill="1" applyBorder="1"/>
    <xf numFmtId="168" fontId="2" fillId="8" borderId="1" xfId="1" applyNumberFormat="1" applyFont="1" applyFill="1" applyBorder="1"/>
    <xf numFmtId="168" fontId="2" fillId="0" borderId="1" xfId="1" applyNumberFormat="1" applyFont="1" applyBorder="1"/>
    <xf numFmtId="168" fontId="2" fillId="0" borderId="2" xfId="1" applyNumberFormat="1" applyFont="1" applyBorder="1"/>
    <xf numFmtId="168" fontId="2" fillId="0" borderId="1" xfId="2" applyNumberFormat="1" applyFont="1" applyFill="1" applyBorder="1"/>
    <xf numFmtId="168" fontId="3" fillId="0" borderId="1" xfId="0" applyNumberFormat="1" applyFont="1" applyBorder="1"/>
    <xf numFmtId="168" fontId="4" fillId="0" borderId="1" xfId="1" applyNumberFormat="1" applyFont="1" applyBorder="1"/>
    <xf numFmtId="168" fontId="2" fillId="8" borderId="1" xfId="1" applyNumberFormat="1" applyFont="1" applyFill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8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3" fillId="9" borderId="1" xfId="1" applyNumberFormat="1" applyFont="1" applyFill="1" applyBorder="1" applyAlignment="1">
      <alignment horizontal="center" vertical="center" wrapText="1"/>
    </xf>
    <xf numFmtId="168" fontId="3" fillId="9" borderId="1" xfId="1" applyNumberFormat="1" applyFont="1" applyFill="1" applyBorder="1" applyAlignment="1">
      <alignment horizontal="center" vertical="center" wrapText="1"/>
    </xf>
    <xf numFmtId="168" fontId="3" fillId="2" borderId="2" xfId="1" applyNumberFormat="1" applyFont="1" applyFill="1" applyBorder="1" applyAlignment="1">
      <alignment horizontal="center" vertical="center" wrapText="1"/>
    </xf>
    <xf numFmtId="168" fontId="3" fillId="3" borderId="1" xfId="1" applyNumberFormat="1" applyFont="1" applyFill="1" applyBorder="1" applyAlignment="1">
      <alignment horizontal="center" vertical="center" wrapText="1"/>
    </xf>
    <xf numFmtId="168" fontId="3" fillId="4" borderId="1" xfId="1" applyNumberFormat="1" applyFont="1" applyFill="1" applyBorder="1" applyAlignment="1">
      <alignment vertical="center"/>
    </xf>
    <xf numFmtId="168" fontId="3" fillId="5" borderId="1" xfId="2" applyNumberFormat="1" applyFont="1" applyFill="1" applyBorder="1" applyAlignment="1">
      <alignment horizontal="center" vertical="center"/>
    </xf>
    <xf numFmtId="168" fontId="3" fillId="10" borderId="1" xfId="1" applyNumberFormat="1" applyFont="1" applyFill="1" applyBorder="1" applyAlignment="1">
      <alignment horizontal="center" vertical="center" wrapText="1"/>
    </xf>
    <xf numFmtId="168" fontId="3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8" fontId="3" fillId="7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166" fontId="0" fillId="0" borderId="1" xfId="0" applyNumberFormat="1" applyBorder="1"/>
    <xf numFmtId="168" fontId="2" fillId="0" borderId="2" xfId="2" applyNumberFormat="1" applyFont="1" applyFill="1" applyBorder="1"/>
    <xf numFmtId="166" fontId="0" fillId="0" borderId="3" xfId="0" applyNumberFormat="1" applyBorder="1"/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zoomScale="70" zoomScaleNormal="70" workbookViewId="0">
      <selection activeCell="AM36" sqref="AM36"/>
    </sheetView>
  </sheetViews>
  <sheetFormatPr baseColWidth="10" defaultColWidth="11.42578125" defaultRowHeight="15" outlineLevelCol="1" x14ac:dyDescent="0.25"/>
  <cols>
    <col min="1" max="1" width="36.85546875" bestFit="1" customWidth="1"/>
    <col min="2" max="4" width="19.140625" style="16" hidden="1" customWidth="1"/>
    <col min="5" max="5" width="28.42578125" style="18" hidden="1" customWidth="1" outlineLevel="1"/>
    <col min="6" max="6" width="24.5703125" style="18" hidden="1" customWidth="1" outlineLevel="1"/>
    <col min="7" max="7" width="22" style="18" hidden="1" customWidth="1" outlineLevel="1"/>
    <col min="8" max="8" width="22.42578125" style="18" hidden="1" customWidth="1" outlineLevel="1"/>
    <col min="9" max="9" width="18.85546875" style="18" hidden="1" customWidth="1" outlineLevel="1"/>
    <col min="10" max="10" width="24" style="18" hidden="1" customWidth="1" outlineLevel="1"/>
    <col min="11" max="11" width="24.28515625" style="18" hidden="1" customWidth="1" outlineLevel="1"/>
    <col min="12" max="12" width="21.28515625" style="18" hidden="1" customWidth="1" outlineLevel="1"/>
    <col min="13" max="13" width="20.42578125" style="18" hidden="1" customWidth="1" outlineLevel="1"/>
    <col min="14" max="14" width="19" style="18" hidden="1" customWidth="1" outlineLevel="1"/>
    <col min="15" max="15" width="22" style="18" hidden="1" customWidth="1" outlineLevel="1"/>
    <col min="16" max="16" width="24.28515625" style="18" hidden="1" customWidth="1" outlineLevel="1"/>
    <col min="17" max="17" width="18.85546875" style="18" hidden="1" customWidth="1" outlineLevel="1"/>
    <col min="18" max="18" width="21.85546875" style="18" hidden="1" customWidth="1" collapsed="1"/>
    <col min="19" max="19" width="17.7109375" hidden="1" customWidth="1"/>
    <col min="20" max="21" width="17.85546875" style="18" hidden="1" customWidth="1"/>
    <col min="22" max="22" width="15.85546875" hidden="1" customWidth="1"/>
    <col min="23" max="23" width="14.140625" style="16" hidden="1" customWidth="1"/>
    <col min="24" max="24" width="15.5703125" style="17" hidden="1" customWidth="1"/>
    <col min="25" max="25" width="16.42578125" style="17" hidden="1" customWidth="1"/>
    <col min="26" max="26" width="18.140625" style="17" hidden="1" customWidth="1"/>
    <col min="27" max="27" width="17" style="17" hidden="1" customWidth="1"/>
    <col min="28" max="28" width="18.140625" style="17" hidden="1" customWidth="1"/>
    <col min="29" max="29" width="16.28515625" style="17" hidden="1" customWidth="1"/>
    <col min="30" max="30" width="14.5703125" style="17" hidden="1" customWidth="1"/>
    <col min="31" max="31" width="14.85546875" style="17" hidden="1" customWidth="1"/>
    <col min="32" max="32" width="16.7109375" style="17" customWidth="1"/>
    <col min="33" max="33" width="17" style="17" customWidth="1"/>
    <col min="34" max="34" width="15.85546875" customWidth="1"/>
    <col min="35" max="35" width="17.7109375" style="17" customWidth="1"/>
    <col min="36" max="226" width="11.42578125" customWidth="1"/>
    <col min="227" max="227" width="0.28515625" customWidth="1"/>
    <col min="228" max="228" width="32.28515625" customWidth="1"/>
    <col min="237" max="237" width="15.28515625" customWidth="1"/>
    <col min="238" max="238" width="32.28515625" customWidth="1"/>
    <col min="239" max="241" width="11.42578125" customWidth="1"/>
    <col min="242" max="242" width="14.28515625" customWidth="1"/>
    <col min="243" max="243" width="18" customWidth="1"/>
    <col min="244" max="244" width="15" customWidth="1"/>
    <col min="245" max="245" width="15.140625" customWidth="1"/>
    <col min="246" max="252" width="11.5703125" customWidth="1"/>
    <col min="253" max="253" width="17.28515625" customWidth="1"/>
    <col min="254" max="254" width="15.7109375" customWidth="1"/>
    <col min="255" max="255" width="14.28515625" customWidth="1"/>
    <col min="256" max="256" width="17.42578125" customWidth="1"/>
    <col min="257" max="257" width="14.28515625" customWidth="1"/>
    <col min="258" max="258" width="14.85546875" customWidth="1"/>
    <col min="259" max="261" width="11.42578125" customWidth="1"/>
    <col min="262" max="262" width="13.5703125" customWidth="1"/>
    <col min="263" max="263" width="11.42578125" customWidth="1"/>
    <col min="264" max="264" width="14.85546875" customWidth="1"/>
    <col min="265" max="265" width="14.5703125" customWidth="1"/>
    <col min="266" max="266" width="14.85546875" customWidth="1"/>
    <col min="267" max="267" width="14.42578125" customWidth="1"/>
    <col min="268" max="268" width="17" customWidth="1"/>
    <col min="269" max="269" width="12.85546875" customWidth="1"/>
    <col min="270" max="270" width="13.85546875" customWidth="1"/>
    <col min="271" max="271" width="15" customWidth="1"/>
    <col min="272" max="272" width="15.42578125" customWidth="1"/>
    <col min="273" max="273" width="15.140625" bestFit="1" customWidth="1"/>
    <col min="274" max="274" width="14" customWidth="1"/>
    <col min="275" max="275" width="14.85546875" customWidth="1"/>
    <col min="276" max="482" width="11.42578125" customWidth="1"/>
    <col min="483" max="483" width="0.28515625" customWidth="1"/>
    <col min="484" max="484" width="32.28515625" customWidth="1"/>
    <col min="493" max="493" width="15.28515625" customWidth="1"/>
    <col min="494" max="494" width="32.28515625" customWidth="1"/>
    <col min="495" max="497" width="11.42578125" customWidth="1"/>
    <col min="498" max="498" width="14.28515625" customWidth="1"/>
    <col min="499" max="499" width="18" customWidth="1"/>
    <col min="500" max="500" width="15" customWidth="1"/>
    <col min="501" max="501" width="15.140625" customWidth="1"/>
    <col min="502" max="508" width="11.5703125" customWidth="1"/>
    <col min="509" max="509" width="17.28515625" customWidth="1"/>
    <col min="510" max="510" width="15.7109375" customWidth="1"/>
    <col min="511" max="511" width="14.28515625" customWidth="1"/>
    <col min="512" max="512" width="17.42578125" customWidth="1"/>
    <col min="513" max="513" width="14.28515625" customWidth="1"/>
    <col min="514" max="514" width="14.85546875" customWidth="1"/>
    <col min="515" max="517" width="11.42578125" customWidth="1"/>
    <col min="518" max="518" width="13.5703125" customWidth="1"/>
    <col min="519" max="519" width="11.42578125" customWidth="1"/>
    <col min="520" max="520" width="14.85546875" customWidth="1"/>
    <col min="521" max="521" width="14.5703125" customWidth="1"/>
    <col min="522" max="522" width="14.85546875" customWidth="1"/>
    <col min="523" max="523" width="14.42578125" customWidth="1"/>
    <col min="524" max="524" width="17" customWidth="1"/>
    <col min="525" max="525" width="12.85546875" customWidth="1"/>
    <col min="526" max="526" width="13.85546875" customWidth="1"/>
    <col min="527" max="527" width="15" customWidth="1"/>
    <col min="528" max="528" width="15.42578125" customWidth="1"/>
    <col min="529" max="529" width="15.140625" bestFit="1" customWidth="1"/>
    <col min="530" max="530" width="14" customWidth="1"/>
    <col min="531" max="531" width="14.85546875" customWidth="1"/>
    <col min="532" max="738" width="11.42578125" customWidth="1"/>
    <col min="739" max="739" width="0.28515625" customWidth="1"/>
    <col min="740" max="740" width="32.28515625" customWidth="1"/>
    <col min="749" max="749" width="15.28515625" customWidth="1"/>
    <col min="750" max="750" width="32.28515625" customWidth="1"/>
    <col min="751" max="753" width="11.42578125" customWidth="1"/>
    <col min="754" max="754" width="14.28515625" customWidth="1"/>
    <col min="755" max="755" width="18" customWidth="1"/>
    <col min="756" max="756" width="15" customWidth="1"/>
    <col min="757" max="757" width="15.140625" customWidth="1"/>
    <col min="758" max="764" width="11.5703125" customWidth="1"/>
    <col min="765" max="765" width="17.28515625" customWidth="1"/>
    <col min="766" max="766" width="15.7109375" customWidth="1"/>
    <col min="767" max="767" width="14.28515625" customWidth="1"/>
    <col min="768" max="768" width="17.42578125" customWidth="1"/>
    <col min="769" max="769" width="14.28515625" customWidth="1"/>
    <col min="770" max="770" width="14.85546875" customWidth="1"/>
    <col min="771" max="773" width="11.42578125" customWidth="1"/>
    <col min="774" max="774" width="13.5703125" customWidth="1"/>
    <col min="775" max="775" width="11.42578125" customWidth="1"/>
    <col min="776" max="776" width="14.85546875" customWidth="1"/>
    <col min="777" max="777" width="14.5703125" customWidth="1"/>
    <col min="778" max="778" width="14.85546875" customWidth="1"/>
    <col min="779" max="779" width="14.42578125" customWidth="1"/>
    <col min="780" max="780" width="17" customWidth="1"/>
    <col min="781" max="781" width="12.85546875" customWidth="1"/>
    <col min="782" max="782" width="13.85546875" customWidth="1"/>
    <col min="783" max="783" width="15" customWidth="1"/>
    <col min="784" max="784" width="15.42578125" customWidth="1"/>
    <col min="785" max="785" width="15.140625" bestFit="1" customWidth="1"/>
    <col min="786" max="786" width="14" customWidth="1"/>
    <col min="787" max="787" width="14.85546875" customWidth="1"/>
    <col min="788" max="994" width="11.42578125" customWidth="1"/>
    <col min="995" max="995" width="0.28515625" customWidth="1"/>
    <col min="996" max="996" width="32.28515625" customWidth="1"/>
    <col min="1005" max="1005" width="15.28515625" customWidth="1"/>
    <col min="1006" max="1006" width="32.28515625" customWidth="1"/>
    <col min="1007" max="1009" width="11.42578125" customWidth="1"/>
    <col min="1010" max="1010" width="14.28515625" customWidth="1"/>
    <col min="1011" max="1011" width="18" customWidth="1"/>
    <col min="1012" max="1012" width="15" customWidth="1"/>
    <col min="1013" max="1013" width="15.140625" customWidth="1"/>
    <col min="1014" max="1020" width="11.5703125" customWidth="1"/>
    <col min="1021" max="1021" width="17.28515625" customWidth="1"/>
    <col min="1022" max="1022" width="15.7109375" customWidth="1"/>
    <col min="1023" max="1023" width="14.28515625" customWidth="1"/>
    <col min="1024" max="1024" width="17.42578125" customWidth="1"/>
    <col min="1025" max="1025" width="14.28515625" customWidth="1"/>
    <col min="1026" max="1026" width="14.85546875" customWidth="1"/>
    <col min="1027" max="1029" width="11.42578125" customWidth="1"/>
    <col min="1030" max="1030" width="13.5703125" customWidth="1"/>
    <col min="1031" max="1031" width="11.42578125" customWidth="1"/>
    <col min="1032" max="1032" width="14.85546875" customWidth="1"/>
    <col min="1033" max="1033" width="14.5703125" customWidth="1"/>
    <col min="1034" max="1034" width="14.85546875" customWidth="1"/>
    <col min="1035" max="1035" width="14.42578125" customWidth="1"/>
    <col min="1036" max="1036" width="17" customWidth="1"/>
    <col min="1037" max="1037" width="12.85546875" customWidth="1"/>
    <col min="1038" max="1038" width="13.85546875" customWidth="1"/>
    <col min="1039" max="1039" width="15" customWidth="1"/>
    <col min="1040" max="1040" width="15.42578125" customWidth="1"/>
    <col min="1041" max="1041" width="15.140625" bestFit="1" customWidth="1"/>
    <col min="1042" max="1042" width="14" customWidth="1"/>
    <col min="1043" max="1043" width="14.85546875" customWidth="1"/>
    <col min="1044" max="1250" width="11.42578125" customWidth="1"/>
    <col min="1251" max="1251" width="0.28515625" customWidth="1"/>
    <col min="1252" max="1252" width="32.28515625" customWidth="1"/>
    <col min="1261" max="1261" width="15.28515625" customWidth="1"/>
    <col min="1262" max="1262" width="32.28515625" customWidth="1"/>
    <col min="1263" max="1265" width="11.42578125" customWidth="1"/>
    <col min="1266" max="1266" width="14.28515625" customWidth="1"/>
    <col min="1267" max="1267" width="18" customWidth="1"/>
    <col min="1268" max="1268" width="15" customWidth="1"/>
    <col min="1269" max="1269" width="15.140625" customWidth="1"/>
    <col min="1270" max="1276" width="11.5703125" customWidth="1"/>
    <col min="1277" max="1277" width="17.28515625" customWidth="1"/>
    <col min="1278" max="1278" width="15.7109375" customWidth="1"/>
    <col min="1279" max="1279" width="14.28515625" customWidth="1"/>
    <col min="1280" max="1280" width="17.42578125" customWidth="1"/>
    <col min="1281" max="1281" width="14.28515625" customWidth="1"/>
    <col min="1282" max="1282" width="14.85546875" customWidth="1"/>
    <col min="1283" max="1285" width="11.42578125" customWidth="1"/>
    <col min="1286" max="1286" width="13.5703125" customWidth="1"/>
    <col min="1287" max="1287" width="11.42578125" customWidth="1"/>
    <col min="1288" max="1288" width="14.85546875" customWidth="1"/>
    <col min="1289" max="1289" width="14.5703125" customWidth="1"/>
    <col min="1290" max="1290" width="14.85546875" customWidth="1"/>
    <col min="1291" max="1291" width="14.42578125" customWidth="1"/>
    <col min="1292" max="1292" width="17" customWidth="1"/>
    <col min="1293" max="1293" width="12.85546875" customWidth="1"/>
    <col min="1294" max="1294" width="13.85546875" customWidth="1"/>
    <col min="1295" max="1295" width="15" customWidth="1"/>
    <col min="1296" max="1296" width="15.42578125" customWidth="1"/>
    <col min="1297" max="1297" width="15.140625" bestFit="1" customWidth="1"/>
    <col min="1298" max="1298" width="14" customWidth="1"/>
    <col min="1299" max="1299" width="14.85546875" customWidth="1"/>
    <col min="1300" max="1506" width="11.42578125" customWidth="1"/>
    <col min="1507" max="1507" width="0.28515625" customWidth="1"/>
    <col min="1508" max="1508" width="32.28515625" customWidth="1"/>
    <col min="1517" max="1517" width="15.28515625" customWidth="1"/>
    <col min="1518" max="1518" width="32.28515625" customWidth="1"/>
    <col min="1519" max="1521" width="11.42578125" customWidth="1"/>
    <col min="1522" max="1522" width="14.28515625" customWidth="1"/>
    <col min="1523" max="1523" width="18" customWidth="1"/>
    <col min="1524" max="1524" width="15" customWidth="1"/>
    <col min="1525" max="1525" width="15.140625" customWidth="1"/>
    <col min="1526" max="1532" width="11.5703125" customWidth="1"/>
    <col min="1533" max="1533" width="17.28515625" customWidth="1"/>
    <col min="1534" max="1534" width="15.7109375" customWidth="1"/>
    <col min="1535" max="1535" width="14.28515625" customWidth="1"/>
    <col min="1536" max="1536" width="17.42578125" customWidth="1"/>
    <col min="1537" max="1537" width="14.28515625" customWidth="1"/>
    <col min="1538" max="1538" width="14.85546875" customWidth="1"/>
    <col min="1539" max="1541" width="11.42578125" customWidth="1"/>
    <col min="1542" max="1542" width="13.5703125" customWidth="1"/>
    <col min="1543" max="1543" width="11.42578125" customWidth="1"/>
    <col min="1544" max="1544" width="14.85546875" customWidth="1"/>
    <col min="1545" max="1545" width="14.5703125" customWidth="1"/>
    <col min="1546" max="1546" width="14.85546875" customWidth="1"/>
    <col min="1547" max="1547" width="14.42578125" customWidth="1"/>
    <col min="1548" max="1548" width="17" customWidth="1"/>
    <col min="1549" max="1549" width="12.85546875" customWidth="1"/>
    <col min="1550" max="1550" width="13.85546875" customWidth="1"/>
    <col min="1551" max="1551" width="15" customWidth="1"/>
    <col min="1552" max="1552" width="15.42578125" customWidth="1"/>
    <col min="1553" max="1553" width="15.140625" bestFit="1" customWidth="1"/>
    <col min="1554" max="1554" width="14" customWidth="1"/>
    <col min="1555" max="1555" width="14.85546875" customWidth="1"/>
    <col min="1556" max="1762" width="11.42578125" customWidth="1"/>
    <col min="1763" max="1763" width="0.28515625" customWidth="1"/>
    <col min="1764" max="1764" width="32.28515625" customWidth="1"/>
    <col min="1773" max="1773" width="15.28515625" customWidth="1"/>
    <col min="1774" max="1774" width="32.28515625" customWidth="1"/>
    <col min="1775" max="1777" width="11.42578125" customWidth="1"/>
    <col min="1778" max="1778" width="14.28515625" customWidth="1"/>
    <col min="1779" max="1779" width="18" customWidth="1"/>
    <col min="1780" max="1780" width="15" customWidth="1"/>
    <col min="1781" max="1781" width="15.140625" customWidth="1"/>
    <col min="1782" max="1788" width="11.5703125" customWidth="1"/>
    <col min="1789" max="1789" width="17.28515625" customWidth="1"/>
    <col min="1790" max="1790" width="15.7109375" customWidth="1"/>
    <col min="1791" max="1791" width="14.28515625" customWidth="1"/>
    <col min="1792" max="1792" width="17.42578125" customWidth="1"/>
    <col min="1793" max="1793" width="14.28515625" customWidth="1"/>
    <col min="1794" max="1794" width="14.85546875" customWidth="1"/>
    <col min="1795" max="1797" width="11.42578125" customWidth="1"/>
    <col min="1798" max="1798" width="13.5703125" customWidth="1"/>
    <col min="1799" max="1799" width="11.42578125" customWidth="1"/>
    <col min="1800" max="1800" width="14.85546875" customWidth="1"/>
    <col min="1801" max="1801" width="14.5703125" customWidth="1"/>
    <col min="1802" max="1802" width="14.85546875" customWidth="1"/>
    <col min="1803" max="1803" width="14.42578125" customWidth="1"/>
    <col min="1804" max="1804" width="17" customWidth="1"/>
    <col min="1805" max="1805" width="12.85546875" customWidth="1"/>
    <col min="1806" max="1806" width="13.85546875" customWidth="1"/>
    <col min="1807" max="1807" width="15" customWidth="1"/>
    <col min="1808" max="1808" width="15.42578125" customWidth="1"/>
    <col min="1809" max="1809" width="15.140625" bestFit="1" customWidth="1"/>
    <col min="1810" max="1810" width="14" customWidth="1"/>
    <col min="1811" max="1811" width="14.85546875" customWidth="1"/>
    <col min="1812" max="2018" width="11.42578125" customWidth="1"/>
    <col min="2019" max="2019" width="0.28515625" customWidth="1"/>
    <col min="2020" max="2020" width="32.28515625" customWidth="1"/>
    <col min="2029" max="2029" width="15.28515625" customWidth="1"/>
    <col min="2030" max="2030" width="32.28515625" customWidth="1"/>
    <col min="2031" max="2033" width="11.42578125" customWidth="1"/>
    <col min="2034" max="2034" width="14.28515625" customWidth="1"/>
    <col min="2035" max="2035" width="18" customWidth="1"/>
    <col min="2036" max="2036" width="15" customWidth="1"/>
    <col min="2037" max="2037" width="15.140625" customWidth="1"/>
    <col min="2038" max="2044" width="11.5703125" customWidth="1"/>
    <col min="2045" max="2045" width="17.28515625" customWidth="1"/>
    <col min="2046" max="2046" width="15.7109375" customWidth="1"/>
    <col min="2047" max="2047" width="14.28515625" customWidth="1"/>
    <col min="2048" max="2048" width="17.42578125" customWidth="1"/>
    <col min="2049" max="2049" width="14.28515625" customWidth="1"/>
    <col min="2050" max="2050" width="14.85546875" customWidth="1"/>
    <col min="2051" max="2053" width="11.42578125" customWidth="1"/>
    <col min="2054" max="2054" width="13.5703125" customWidth="1"/>
    <col min="2055" max="2055" width="11.42578125" customWidth="1"/>
    <col min="2056" max="2056" width="14.85546875" customWidth="1"/>
    <col min="2057" max="2057" width="14.5703125" customWidth="1"/>
    <col min="2058" max="2058" width="14.85546875" customWidth="1"/>
    <col min="2059" max="2059" width="14.42578125" customWidth="1"/>
    <col min="2060" max="2060" width="17" customWidth="1"/>
    <col min="2061" max="2061" width="12.85546875" customWidth="1"/>
    <col min="2062" max="2062" width="13.85546875" customWidth="1"/>
    <col min="2063" max="2063" width="15" customWidth="1"/>
    <col min="2064" max="2064" width="15.42578125" customWidth="1"/>
    <col min="2065" max="2065" width="15.140625" bestFit="1" customWidth="1"/>
    <col min="2066" max="2066" width="14" customWidth="1"/>
    <col min="2067" max="2067" width="14.85546875" customWidth="1"/>
    <col min="2068" max="2274" width="11.42578125" customWidth="1"/>
    <col min="2275" max="2275" width="0.28515625" customWidth="1"/>
    <col min="2276" max="2276" width="32.28515625" customWidth="1"/>
    <col min="2285" max="2285" width="15.28515625" customWidth="1"/>
    <col min="2286" max="2286" width="32.28515625" customWidth="1"/>
    <col min="2287" max="2289" width="11.42578125" customWidth="1"/>
    <col min="2290" max="2290" width="14.28515625" customWidth="1"/>
    <col min="2291" max="2291" width="18" customWidth="1"/>
    <col min="2292" max="2292" width="15" customWidth="1"/>
    <col min="2293" max="2293" width="15.140625" customWidth="1"/>
    <col min="2294" max="2300" width="11.5703125" customWidth="1"/>
    <col min="2301" max="2301" width="17.28515625" customWidth="1"/>
    <col min="2302" max="2302" width="15.7109375" customWidth="1"/>
    <col min="2303" max="2303" width="14.28515625" customWidth="1"/>
    <col min="2304" max="2304" width="17.42578125" customWidth="1"/>
    <col min="2305" max="2305" width="14.28515625" customWidth="1"/>
    <col min="2306" max="2306" width="14.85546875" customWidth="1"/>
    <col min="2307" max="2309" width="11.42578125" customWidth="1"/>
    <col min="2310" max="2310" width="13.5703125" customWidth="1"/>
    <col min="2311" max="2311" width="11.42578125" customWidth="1"/>
    <col min="2312" max="2312" width="14.85546875" customWidth="1"/>
    <col min="2313" max="2313" width="14.5703125" customWidth="1"/>
    <col min="2314" max="2314" width="14.85546875" customWidth="1"/>
    <col min="2315" max="2315" width="14.42578125" customWidth="1"/>
    <col min="2316" max="2316" width="17" customWidth="1"/>
    <col min="2317" max="2317" width="12.85546875" customWidth="1"/>
    <col min="2318" max="2318" width="13.85546875" customWidth="1"/>
    <col min="2319" max="2319" width="15" customWidth="1"/>
    <col min="2320" max="2320" width="15.42578125" customWidth="1"/>
    <col min="2321" max="2321" width="15.140625" bestFit="1" customWidth="1"/>
    <col min="2322" max="2322" width="14" customWidth="1"/>
    <col min="2323" max="2323" width="14.85546875" customWidth="1"/>
    <col min="2324" max="2530" width="11.42578125" customWidth="1"/>
    <col min="2531" max="2531" width="0.28515625" customWidth="1"/>
    <col min="2532" max="2532" width="32.28515625" customWidth="1"/>
    <col min="2541" max="2541" width="15.28515625" customWidth="1"/>
    <col min="2542" max="2542" width="32.28515625" customWidth="1"/>
    <col min="2543" max="2545" width="11.42578125" customWidth="1"/>
    <col min="2546" max="2546" width="14.28515625" customWidth="1"/>
    <col min="2547" max="2547" width="18" customWidth="1"/>
    <col min="2548" max="2548" width="15" customWidth="1"/>
    <col min="2549" max="2549" width="15.140625" customWidth="1"/>
    <col min="2550" max="2556" width="11.5703125" customWidth="1"/>
    <col min="2557" max="2557" width="17.28515625" customWidth="1"/>
    <col min="2558" max="2558" width="15.7109375" customWidth="1"/>
    <col min="2559" max="2559" width="14.28515625" customWidth="1"/>
    <col min="2560" max="2560" width="17.42578125" customWidth="1"/>
    <col min="2561" max="2561" width="14.28515625" customWidth="1"/>
    <col min="2562" max="2562" width="14.85546875" customWidth="1"/>
    <col min="2563" max="2565" width="11.42578125" customWidth="1"/>
    <col min="2566" max="2566" width="13.5703125" customWidth="1"/>
    <col min="2567" max="2567" width="11.42578125" customWidth="1"/>
    <col min="2568" max="2568" width="14.85546875" customWidth="1"/>
    <col min="2569" max="2569" width="14.5703125" customWidth="1"/>
    <col min="2570" max="2570" width="14.85546875" customWidth="1"/>
    <col min="2571" max="2571" width="14.42578125" customWidth="1"/>
    <col min="2572" max="2572" width="17" customWidth="1"/>
    <col min="2573" max="2573" width="12.85546875" customWidth="1"/>
    <col min="2574" max="2574" width="13.85546875" customWidth="1"/>
    <col min="2575" max="2575" width="15" customWidth="1"/>
    <col min="2576" max="2576" width="15.42578125" customWidth="1"/>
    <col min="2577" max="2577" width="15.140625" bestFit="1" customWidth="1"/>
    <col min="2578" max="2578" width="14" customWidth="1"/>
    <col min="2579" max="2579" width="14.85546875" customWidth="1"/>
    <col min="2580" max="2786" width="11.42578125" customWidth="1"/>
    <col min="2787" max="2787" width="0.28515625" customWidth="1"/>
    <col min="2788" max="2788" width="32.28515625" customWidth="1"/>
    <col min="2797" max="2797" width="15.28515625" customWidth="1"/>
    <col min="2798" max="2798" width="32.28515625" customWidth="1"/>
    <col min="2799" max="2801" width="11.42578125" customWidth="1"/>
    <col min="2802" max="2802" width="14.28515625" customWidth="1"/>
    <col min="2803" max="2803" width="18" customWidth="1"/>
    <col min="2804" max="2804" width="15" customWidth="1"/>
    <col min="2805" max="2805" width="15.140625" customWidth="1"/>
    <col min="2806" max="2812" width="11.5703125" customWidth="1"/>
    <col min="2813" max="2813" width="17.28515625" customWidth="1"/>
    <col min="2814" max="2814" width="15.7109375" customWidth="1"/>
    <col min="2815" max="2815" width="14.28515625" customWidth="1"/>
    <col min="2816" max="2816" width="17.42578125" customWidth="1"/>
    <col min="2817" max="2817" width="14.28515625" customWidth="1"/>
    <col min="2818" max="2818" width="14.85546875" customWidth="1"/>
    <col min="2819" max="2821" width="11.42578125" customWidth="1"/>
    <col min="2822" max="2822" width="13.5703125" customWidth="1"/>
    <col min="2823" max="2823" width="11.42578125" customWidth="1"/>
    <col min="2824" max="2824" width="14.85546875" customWidth="1"/>
    <col min="2825" max="2825" width="14.5703125" customWidth="1"/>
    <col min="2826" max="2826" width="14.85546875" customWidth="1"/>
    <col min="2827" max="2827" width="14.42578125" customWidth="1"/>
    <col min="2828" max="2828" width="17" customWidth="1"/>
    <col min="2829" max="2829" width="12.85546875" customWidth="1"/>
    <col min="2830" max="2830" width="13.85546875" customWidth="1"/>
    <col min="2831" max="2831" width="15" customWidth="1"/>
    <col min="2832" max="2832" width="15.42578125" customWidth="1"/>
    <col min="2833" max="2833" width="15.140625" bestFit="1" customWidth="1"/>
    <col min="2834" max="2834" width="14" customWidth="1"/>
    <col min="2835" max="2835" width="14.85546875" customWidth="1"/>
    <col min="2836" max="3042" width="11.42578125" customWidth="1"/>
    <col min="3043" max="3043" width="0.28515625" customWidth="1"/>
    <col min="3044" max="3044" width="32.28515625" customWidth="1"/>
    <col min="3053" max="3053" width="15.28515625" customWidth="1"/>
    <col min="3054" max="3054" width="32.28515625" customWidth="1"/>
    <col min="3055" max="3057" width="11.42578125" customWidth="1"/>
    <col min="3058" max="3058" width="14.28515625" customWidth="1"/>
    <col min="3059" max="3059" width="18" customWidth="1"/>
    <col min="3060" max="3060" width="15" customWidth="1"/>
    <col min="3061" max="3061" width="15.140625" customWidth="1"/>
    <col min="3062" max="3068" width="11.5703125" customWidth="1"/>
    <col min="3069" max="3069" width="17.28515625" customWidth="1"/>
    <col min="3070" max="3070" width="15.7109375" customWidth="1"/>
    <col min="3071" max="3071" width="14.28515625" customWidth="1"/>
    <col min="3072" max="3072" width="17.42578125" customWidth="1"/>
    <col min="3073" max="3073" width="14.28515625" customWidth="1"/>
    <col min="3074" max="3074" width="14.85546875" customWidth="1"/>
    <col min="3075" max="3077" width="11.42578125" customWidth="1"/>
    <col min="3078" max="3078" width="13.5703125" customWidth="1"/>
    <col min="3079" max="3079" width="11.42578125" customWidth="1"/>
    <col min="3080" max="3080" width="14.85546875" customWidth="1"/>
    <col min="3081" max="3081" width="14.5703125" customWidth="1"/>
    <col min="3082" max="3082" width="14.85546875" customWidth="1"/>
    <col min="3083" max="3083" width="14.42578125" customWidth="1"/>
    <col min="3084" max="3084" width="17" customWidth="1"/>
    <col min="3085" max="3085" width="12.85546875" customWidth="1"/>
    <col min="3086" max="3086" width="13.85546875" customWidth="1"/>
    <col min="3087" max="3087" width="15" customWidth="1"/>
    <col min="3088" max="3088" width="15.42578125" customWidth="1"/>
    <col min="3089" max="3089" width="15.140625" bestFit="1" customWidth="1"/>
    <col min="3090" max="3090" width="14" customWidth="1"/>
    <col min="3091" max="3091" width="14.85546875" customWidth="1"/>
    <col min="3092" max="3298" width="11.42578125" customWidth="1"/>
    <col min="3299" max="3299" width="0.28515625" customWidth="1"/>
    <col min="3300" max="3300" width="32.28515625" customWidth="1"/>
    <col min="3309" max="3309" width="15.28515625" customWidth="1"/>
    <col min="3310" max="3310" width="32.28515625" customWidth="1"/>
    <col min="3311" max="3313" width="11.42578125" customWidth="1"/>
    <col min="3314" max="3314" width="14.28515625" customWidth="1"/>
    <col min="3315" max="3315" width="18" customWidth="1"/>
    <col min="3316" max="3316" width="15" customWidth="1"/>
    <col min="3317" max="3317" width="15.140625" customWidth="1"/>
    <col min="3318" max="3324" width="11.5703125" customWidth="1"/>
    <col min="3325" max="3325" width="17.28515625" customWidth="1"/>
    <col min="3326" max="3326" width="15.7109375" customWidth="1"/>
    <col min="3327" max="3327" width="14.28515625" customWidth="1"/>
    <col min="3328" max="3328" width="17.42578125" customWidth="1"/>
    <col min="3329" max="3329" width="14.28515625" customWidth="1"/>
    <col min="3330" max="3330" width="14.85546875" customWidth="1"/>
    <col min="3331" max="3333" width="11.42578125" customWidth="1"/>
    <col min="3334" max="3334" width="13.5703125" customWidth="1"/>
    <col min="3335" max="3335" width="11.42578125" customWidth="1"/>
    <col min="3336" max="3336" width="14.85546875" customWidth="1"/>
    <col min="3337" max="3337" width="14.5703125" customWidth="1"/>
    <col min="3338" max="3338" width="14.85546875" customWidth="1"/>
    <col min="3339" max="3339" width="14.42578125" customWidth="1"/>
    <col min="3340" max="3340" width="17" customWidth="1"/>
    <col min="3341" max="3341" width="12.85546875" customWidth="1"/>
    <col min="3342" max="3342" width="13.85546875" customWidth="1"/>
    <col min="3343" max="3343" width="15" customWidth="1"/>
    <col min="3344" max="3344" width="15.42578125" customWidth="1"/>
    <col min="3345" max="3345" width="15.140625" bestFit="1" customWidth="1"/>
    <col min="3346" max="3346" width="14" customWidth="1"/>
    <col min="3347" max="3347" width="14.85546875" customWidth="1"/>
    <col min="3348" max="3554" width="11.42578125" customWidth="1"/>
    <col min="3555" max="3555" width="0.28515625" customWidth="1"/>
    <col min="3556" max="3556" width="32.28515625" customWidth="1"/>
    <col min="3565" max="3565" width="15.28515625" customWidth="1"/>
    <col min="3566" max="3566" width="32.28515625" customWidth="1"/>
    <col min="3567" max="3569" width="11.42578125" customWidth="1"/>
    <col min="3570" max="3570" width="14.28515625" customWidth="1"/>
    <col min="3571" max="3571" width="18" customWidth="1"/>
    <col min="3572" max="3572" width="15" customWidth="1"/>
    <col min="3573" max="3573" width="15.140625" customWidth="1"/>
    <col min="3574" max="3580" width="11.5703125" customWidth="1"/>
    <col min="3581" max="3581" width="17.28515625" customWidth="1"/>
    <col min="3582" max="3582" width="15.7109375" customWidth="1"/>
    <col min="3583" max="3583" width="14.28515625" customWidth="1"/>
    <col min="3584" max="3584" width="17.42578125" customWidth="1"/>
    <col min="3585" max="3585" width="14.28515625" customWidth="1"/>
    <col min="3586" max="3586" width="14.85546875" customWidth="1"/>
    <col min="3587" max="3589" width="11.42578125" customWidth="1"/>
    <col min="3590" max="3590" width="13.5703125" customWidth="1"/>
    <col min="3591" max="3591" width="11.42578125" customWidth="1"/>
    <col min="3592" max="3592" width="14.85546875" customWidth="1"/>
    <col min="3593" max="3593" width="14.5703125" customWidth="1"/>
    <col min="3594" max="3594" width="14.85546875" customWidth="1"/>
    <col min="3595" max="3595" width="14.42578125" customWidth="1"/>
    <col min="3596" max="3596" width="17" customWidth="1"/>
    <col min="3597" max="3597" width="12.85546875" customWidth="1"/>
    <col min="3598" max="3598" width="13.85546875" customWidth="1"/>
    <col min="3599" max="3599" width="15" customWidth="1"/>
    <col min="3600" max="3600" width="15.42578125" customWidth="1"/>
    <col min="3601" max="3601" width="15.140625" bestFit="1" customWidth="1"/>
    <col min="3602" max="3602" width="14" customWidth="1"/>
    <col min="3603" max="3603" width="14.85546875" customWidth="1"/>
    <col min="3604" max="3810" width="11.42578125" customWidth="1"/>
    <col min="3811" max="3811" width="0.28515625" customWidth="1"/>
    <col min="3812" max="3812" width="32.28515625" customWidth="1"/>
    <col min="3821" max="3821" width="15.28515625" customWidth="1"/>
    <col min="3822" max="3822" width="32.28515625" customWidth="1"/>
    <col min="3823" max="3825" width="11.42578125" customWidth="1"/>
    <col min="3826" max="3826" width="14.28515625" customWidth="1"/>
    <col min="3827" max="3827" width="18" customWidth="1"/>
    <col min="3828" max="3828" width="15" customWidth="1"/>
    <col min="3829" max="3829" width="15.140625" customWidth="1"/>
    <col min="3830" max="3836" width="11.5703125" customWidth="1"/>
    <col min="3837" max="3837" width="17.28515625" customWidth="1"/>
    <col min="3838" max="3838" width="15.7109375" customWidth="1"/>
    <col min="3839" max="3839" width="14.28515625" customWidth="1"/>
    <col min="3840" max="3840" width="17.42578125" customWidth="1"/>
    <col min="3841" max="3841" width="14.28515625" customWidth="1"/>
    <col min="3842" max="3842" width="14.85546875" customWidth="1"/>
    <col min="3843" max="3845" width="11.42578125" customWidth="1"/>
    <col min="3846" max="3846" width="13.5703125" customWidth="1"/>
    <col min="3847" max="3847" width="11.42578125" customWidth="1"/>
    <col min="3848" max="3848" width="14.85546875" customWidth="1"/>
    <col min="3849" max="3849" width="14.5703125" customWidth="1"/>
    <col min="3850" max="3850" width="14.85546875" customWidth="1"/>
    <col min="3851" max="3851" width="14.42578125" customWidth="1"/>
    <col min="3852" max="3852" width="17" customWidth="1"/>
    <col min="3853" max="3853" width="12.85546875" customWidth="1"/>
    <col min="3854" max="3854" width="13.85546875" customWidth="1"/>
    <col min="3855" max="3855" width="15" customWidth="1"/>
    <col min="3856" max="3856" width="15.42578125" customWidth="1"/>
    <col min="3857" max="3857" width="15.140625" bestFit="1" customWidth="1"/>
    <col min="3858" max="3858" width="14" customWidth="1"/>
    <col min="3859" max="3859" width="14.85546875" customWidth="1"/>
    <col min="3860" max="4066" width="11.42578125" customWidth="1"/>
    <col min="4067" max="4067" width="0.28515625" customWidth="1"/>
    <col min="4068" max="4068" width="32.28515625" customWidth="1"/>
    <col min="4077" max="4077" width="15.28515625" customWidth="1"/>
    <col min="4078" max="4078" width="32.28515625" customWidth="1"/>
    <col min="4079" max="4081" width="11.42578125" customWidth="1"/>
    <col min="4082" max="4082" width="14.28515625" customWidth="1"/>
    <col min="4083" max="4083" width="18" customWidth="1"/>
    <col min="4084" max="4084" width="15" customWidth="1"/>
    <col min="4085" max="4085" width="15.140625" customWidth="1"/>
    <col min="4086" max="4092" width="11.5703125" customWidth="1"/>
    <col min="4093" max="4093" width="17.28515625" customWidth="1"/>
    <col min="4094" max="4094" width="15.7109375" customWidth="1"/>
    <col min="4095" max="4095" width="14.28515625" customWidth="1"/>
    <col min="4096" max="4096" width="17.42578125" customWidth="1"/>
    <col min="4097" max="4097" width="14.28515625" customWidth="1"/>
    <col min="4098" max="4098" width="14.85546875" customWidth="1"/>
    <col min="4099" max="4101" width="11.42578125" customWidth="1"/>
    <col min="4102" max="4102" width="13.5703125" customWidth="1"/>
    <col min="4103" max="4103" width="11.42578125" customWidth="1"/>
    <col min="4104" max="4104" width="14.85546875" customWidth="1"/>
    <col min="4105" max="4105" width="14.5703125" customWidth="1"/>
    <col min="4106" max="4106" width="14.85546875" customWidth="1"/>
    <col min="4107" max="4107" width="14.42578125" customWidth="1"/>
    <col min="4108" max="4108" width="17" customWidth="1"/>
    <col min="4109" max="4109" width="12.85546875" customWidth="1"/>
    <col min="4110" max="4110" width="13.85546875" customWidth="1"/>
    <col min="4111" max="4111" width="15" customWidth="1"/>
    <col min="4112" max="4112" width="15.42578125" customWidth="1"/>
    <col min="4113" max="4113" width="15.140625" bestFit="1" customWidth="1"/>
    <col min="4114" max="4114" width="14" customWidth="1"/>
    <col min="4115" max="4115" width="14.85546875" customWidth="1"/>
    <col min="4116" max="4322" width="11.42578125" customWidth="1"/>
    <col min="4323" max="4323" width="0.28515625" customWidth="1"/>
    <col min="4324" max="4324" width="32.28515625" customWidth="1"/>
    <col min="4333" max="4333" width="15.28515625" customWidth="1"/>
    <col min="4334" max="4334" width="32.28515625" customWidth="1"/>
    <col min="4335" max="4337" width="11.42578125" customWidth="1"/>
    <col min="4338" max="4338" width="14.28515625" customWidth="1"/>
    <col min="4339" max="4339" width="18" customWidth="1"/>
    <col min="4340" max="4340" width="15" customWidth="1"/>
    <col min="4341" max="4341" width="15.140625" customWidth="1"/>
    <col min="4342" max="4348" width="11.5703125" customWidth="1"/>
    <col min="4349" max="4349" width="17.28515625" customWidth="1"/>
    <col min="4350" max="4350" width="15.7109375" customWidth="1"/>
    <col min="4351" max="4351" width="14.28515625" customWidth="1"/>
    <col min="4352" max="4352" width="17.42578125" customWidth="1"/>
    <col min="4353" max="4353" width="14.28515625" customWidth="1"/>
    <col min="4354" max="4354" width="14.85546875" customWidth="1"/>
    <col min="4355" max="4357" width="11.42578125" customWidth="1"/>
    <col min="4358" max="4358" width="13.5703125" customWidth="1"/>
    <col min="4359" max="4359" width="11.42578125" customWidth="1"/>
    <col min="4360" max="4360" width="14.85546875" customWidth="1"/>
    <col min="4361" max="4361" width="14.5703125" customWidth="1"/>
    <col min="4362" max="4362" width="14.85546875" customWidth="1"/>
    <col min="4363" max="4363" width="14.42578125" customWidth="1"/>
    <col min="4364" max="4364" width="17" customWidth="1"/>
    <col min="4365" max="4365" width="12.85546875" customWidth="1"/>
    <col min="4366" max="4366" width="13.85546875" customWidth="1"/>
    <col min="4367" max="4367" width="15" customWidth="1"/>
    <col min="4368" max="4368" width="15.42578125" customWidth="1"/>
    <col min="4369" max="4369" width="15.140625" bestFit="1" customWidth="1"/>
    <col min="4370" max="4370" width="14" customWidth="1"/>
    <col min="4371" max="4371" width="14.85546875" customWidth="1"/>
    <col min="4372" max="4578" width="11.42578125" customWidth="1"/>
    <col min="4579" max="4579" width="0.28515625" customWidth="1"/>
    <col min="4580" max="4580" width="32.28515625" customWidth="1"/>
    <col min="4589" max="4589" width="15.28515625" customWidth="1"/>
    <col min="4590" max="4590" width="32.28515625" customWidth="1"/>
    <col min="4591" max="4593" width="11.42578125" customWidth="1"/>
    <col min="4594" max="4594" width="14.28515625" customWidth="1"/>
    <col min="4595" max="4595" width="18" customWidth="1"/>
    <col min="4596" max="4596" width="15" customWidth="1"/>
    <col min="4597" max="4597" width="15.140625" customWidth="1"/>
    <col min="4598" max="4604" width="11.5703125" customWidth="1"/>
    <col min="4605" max="4605" width="17.28515625" customWidth="1"/>
    <col min="4606" max="4606" width="15.7109375" customWidth="1"/>
    <col min="4607" max="4607" width="14.28515625" customWidth="1"/>
    <col min="4608" max="4608" width="17.42578125" customWidth="1"/>
    <col min="4609" max="4609" width="14.28515625" customWidth="1"/>
    <col min="4610" max="4610" width="14.85546875" customWidth="1"/>
    <col min="4611" max="4613" width="11.42578125" customWidth="1"/>
    <col min="4614" max="4614" width="13.5703125" customWidth="1"/>
    <col min="4615" max="4615" width="11.42578125" customWidth="1"/>
    <col min="4616" max="4616" width="14.85546875" customWidth="1"/>
    <col min="4617" max="4617" width="14.5703125" customWidth="1"/>
    <col min="4618" max="4618" width="14.85546875" customWidth="1"/>
    <col min="4619" max="4619" width="14.42578125" customWidth="1"/>
    <col min="4620" max="4620" width="17" customWidth="1"/>
    <col min="4621" max="4621" width="12.85546875" customWidth="1"/>
    <col min="4622" max="4622" width="13.85546875" customWidth="1"/>
    <col min="4623" max="4623" width="15" customWidth="1"/>
    <col min="4624" max="4624" width="15.42578125" customWidth="1"/>
    <col min="4625" max="4625" width="15.140625" bestFit="1" customWidth="1"/>
    <col min="4626" max="4626" width="14" customWidth="1"/>
    <col min="4627" max="4627" width="14.85546875" customWidth="1"/>
    <col min="4628" max="4834" width="11.42578125" customWidth="1"/>
    <col min="4835" max="4835" width="0.28515625" customWidth="1"/>
    <col min="4836" max="4836" width="32.28515625" customWidth="1"/>
    <col min="4845" max="4845" width="15.28515625" customWidth="1"/>
    <col min="4846" max="4846" width="32.28515625" customWidth="1"/>
    <col min="4847" max="4849" width="11.42578125" customWidth="1"/>
    <col min="4850" max="4850" width="14.28515625" customWidth="1"/>
    <col min="4851" max="4851" width="18" customWidth="1"/>
    <col min="4852" max="4852" width="15" customWidth="1"/>
    <col min="4853" max="4853" width="15.140625" customWidth="1"/>
    <col min="4854" max="4860" width="11.5703125" customWidth="1"/>
    <col min="4861" max="4861" width="17.28515625" customWidth="1"/>
    <col min="4862" max="4862" width="15.7109375" customWidth="1"/>
    <col min="4863" max="4863" width="14.28515625" customWidth="1"/>
    <col min="4864" max="4864" width="17.42578125" customWidth="1"/>
    <col min="4865" max="4865" width="14.28515625" customWidth="1"/>
    <col min="4866" max="4866" width="14.85546875" customWidth="1"/>
    <col min="4867" max="4869" width="11.42578125" customWidth="1"/>
    <col min="4870" max="4870" width="13.5703125" customWidth="1"/>
    <col min="4871" max="4871" width="11.42578125" customWidth="1"/>
    <col min="4872" max="4872" width="14.85546875" customWidth="1"/>
    <col min="4873" max="4873" width="14.5703125" customWidth="1"/>
    <col min="4874" max="4874" width="14.85546875" customWidth="1"/>
    <col min="4875" max="4875" width="14.42578125" customWidth="1"/>
    <col min="4876" max="4876" width="17" customWidth="1"/>
    <col min="4877" max="4877" width="12.85546875" customWidth="1"/>
    <col min="4878" max="4878" width="13.85546875" customWidth="1"/>
    <col min="4879" max="4879" width="15" customWidth="1"/>
    <col min="4880" max="4880" width="15.42578125" customWidth="1"/>
    <col min="4881" max="4881" width="15.140625" bestFit="1" customWidth="1"/>
    <col min="4882" max="4882" width="14" customWidth="1"/>
    <col min="4883" max="4883" width="14.85546875" customWidth="1"/>
    <col min="4884" max="5090" width="11.42578125" customWidth="1"/>
    <col min="5091" max="5091" width="0.28515625" customWidth="1"/>
    <col min="5092" max="5092" width="32.28515625" customWidth="1"/>
    <col min="5101" max="5101" width="15.28515625" customWidth="1"/>
    <col min="5102" max="5102" width="32.28515625" customWidth="1"/>
    <col min="5103" max="5105" width="11.42578125" customWidth="1"/>
    <col min="5106" max="5106" width="14.28515625" customWidth="1"/>
    <col min="5107" max="5107" width="18" customWidth="1"/>
    <col min="5108" max="5108" width="15" customWidth="1"/>
    <col min="5109" max="5109" width="15.140625" customWidth="1"/>
    <col min="5110" max="5116" width="11.5703125" customWidth="1"/>
    <col min="5117" max="5117" width="17.28515625" customWidth="1"/>
    <col min="5118" max="5118" width="15.7109375" customWidth="1"/>
    <col min="5119" max="5119" width="14.28515625" customWidth="1"/>
    <col min="5120" max="5120" width="17.42578125" customWidth="1"/>
    <col min="5121" max="5121" width="14.28515625" customWidth="1"/>
    <col min="5122" max="5122" width="14.85546875" customWidth="1"/>
    <col min="5123" max="5125" width="11.42578125" customWidth="1"/>
    <col min="5126" max="5126" width="13.5703125" customWidth="1"/>
    <col min="5127" max="5127" width="11.42578125" customWidth="1"/>
    <col min="5128" max="5128" width="14.85546875" customWidth="1"/>
    <col min="5129" max="5129" width="14.5703125" customWidth="1"/>
    <col min="5130" max="5130" width="14.85546875" customWidth="1"/>
    <col min="5131" max="5131" width="14.42578125" customWidth="1"/>
    <col min="5132" max="5132" width="17" customWidth="1"/>
    <col min="5133" max="5133" width="12.85546875" customWidth="1"/>
    <col min="5134" max="5134" width="13.85546875" customWidth="1"/>
    <col min="5135" max="5135" width="15" customWidth="1"/>
    <col min="5136" max="5136" width="15.42578125" customWidth="1"/>
    <col min="5137" max="5137" width="15.140625" bestFit="1" customWidth="1"/>
    <col min="5138" max="5138" width="14" customWidth="1"/>
    <col min="5139" max="5139" width="14.85546875" customWidth="1"/>
    <col min="5140" max="5346" width="11.42578125" customWidth="1"/>
    <col min="5347" max="5347" width="0.28515625" customWidth="1"/>
    <col min="5348" max="5348" width="32.28515625" customWidth="1"/>
    <col min="5357" max="5357" width="15.28515625" customWidth="1"/>
    <col min="5358" max="5358" width="32.28515625" customWidth="1"/>
    <col min="5359" max="5361" width="11.42578125" customWidth="1"/>
    <col min="5362" max="5362" width="14.28515625" customWidth="1"/>
    <col min="5363" max="5363" width="18" customWidth="1"/>
    <col min="5364" max="5364" width="15" customWidth="1"/>
    <col min="5365" max="5365" width="15.140625" customWidth="1"/>
    <col min="5366" max="5372" width="11.5703125" customWidth="1"/>
    <col min="5373" max="5373" width="17.28515625" customWidth="1"/>
    <col min="5374" max="5374" width="15.7109375" customWidth="1"/>
    <col min="5375" max="5375" width="14.28515625" customWidth="1"/>
    <col min="5376" max="5376" width="17.42578125" customWidth="1"/>
    <col min="5377" max="5377" width="14.28515625" customWidth="1"/>
    <col min="5378" max="5378" width="14.85546875" customWidth="1"/>
    <col min="5379" max="5381" width="11.42578125" customWidth="1"/>
    <col min="5382" max="5382" width="13.5703125" customWidth="1"/>
    <col min="5383" max="5383" width="11.42578125" customWidth="1"/>
    <col min="5384" max="5384" width="14.85546875" customWidth="1"/>
    <col min="5385" max="5385" width="14.5703125" customWidth="1"/>
    <col min="5386" max="5386" width="14.85546875" customWidth="1"/>
    <col min="5387" max="5387" width="14.42578125" customWidth="1"/>
    <col min="5388" max="5388" width="17" customWidth="1"/>
    <col min="5389" max="5389" width="12.85546875" customWidth="1"/>
    <col min="5390" max="5390" width="13.85546875" customWidth="1"/>
    <col min="5391" max="5391" width="15" customWidth="1"/>
    <col min="5392" max="5392" width="15.42578125" customWidth="1"/>
    <col min="5393" max="5393" width="15.140625" bestFit="1" customWidth="1"/>
    <col min="5394" max="5394" width="14" customWidth="1"/>
    <col min="5395" max="5395" width="14.85546875" customWidth="1"/>
    <col min="5396" max="5602" width="11.42578125" customWidth="1"/>
    <col min="5603" max="5603" width="0.28515625" customWidth="1"/>
    <col min="5604" max="5604" width="32.28515625" customWidth="1"/>
    <col min="5613" max="5613" width="15.28515625" customWidth="1"/>
    <col min="5614" max="5614" width="32.28515625" customWidth="1"/>
    <col min="5615" max="5617" width="11.42578125" customWidth="1"/>
    <col min="5618" max="5618" width="14.28515625" customWidth="1"/>
    <col min="5619" max="5619" width="18" customWidth="1"/>
    <col min="5620" max="5620" width="15" customWidth="1"/>
    <col min="5621" max="5621" width="15.140625" customWidth="1"/>
    <col min="5622" max="5628" width="11.5703125" customWidth="1"/>
    <col min="5629" max="5629" width="17.28515625" customWidth="1"/>
    <col min="5630" max="5630" width="15.7109375" customWidth="1"/>
    <col min="5631" max="5631" width="14.28515625" customWidth="1"/>
    <col min="5632" max="5632" width="17.42578125" customWidth="1"/>
    <col min="5633" max="5633" width="14.28515625" customWidth="1"/>
    <col min="5634" max="5634" width="14.85546875" customWidth="1"/>
    <col min="5635" max="5637" width="11.42578125" customWidth="1"/>
    <col min="5638" max="5638" width="13.5703125" customWidth="1"/>
    <col min="5639" max="5639" width="11.42578125" customWidth="1"/>
    <col min="5640" max="5640" width="14.85546875" customWidth="1"/>
    <col min="5641" max="5641" width="14.5703125" customWidth="1"/>
    <col min="5642" max="5642" width="14.85546875" customWidth="1"/>
    <col min="5643" max="5643" width="14.42578125" customWidth="1"/>
    <col min="5644" max="5644" width="17" customWidth="1"/>
    <col min="5645" max="5645" width="12.85546875" customWidth="1"/>
    <col min="5646" max="5646" width="13.85546875" customWidth="1"/>
    <col min="5647" max="5647" width="15" customWidth="1"/>
    <col min="5648" max="5648" width="15.42578125" customWidth="1"/>
    <col min="5649" max="5649" width="15.140625" bestFit="1" customWidth="1"/>
    <col min="5650" max="5650" width="14" customWidth="1"/>
    <col min="5651" max="5651" width="14.85546875" customWidth="1"/>
    <col min="5652" max="5858" width="11.42578125" customWidth="1"/>
    <col min="5859" max="5859" width="0.28515625" customWidth="1"/>
    <col min="5860" max="5860" width="32.28515625" customWidth="1"/>
    <col min="5869" max="5869" width="15.28515625" customWidth="1"/>
    <col min="5870" max="5870" width="32.28515625" customWidth="1"/>
    <col min="5871" max="5873" width="11.42578125" customWidth="1"/>
    <col min="5874" max="5874" width="14.28515625" customWidth="1"/>
    <col min="5875" max="5875" width="18" customWidth="1"/>
    <col min="5876" max="5876" width="15" customWidth="1"/>
    <col min="5877" max="5877" width="15.140625" customWidth="1"/>
    <col min="5878" max="5884" width="11.5703125" customWidth="1"/>
    <col min="5885" max="5885" width="17.28515625" customWidth="1"/>
    <col min="5886" max="5886" width="15.7109375" customWidth="1"/>
    <col min="5887" max="5887" width="14.28515625" customWidth="1"/>
    <col min="5888" max="5888" width="17.42578125" customWidth="1"/>
    <col min="5889" max="5889" width="14.28515625" customWidth="1"/>
    <col min="5890" max="5890" width="14.85546875" customWidth="1"/>
    <col min="5891" max="5893" width="11.42578125" customWidth="1"/>
    <col min="5894" max="5894" width="13.5703125" customWidth="1"/>
    <col min="5895" max="5895" width="11.42578125" customWidth="1"/>
    <col min="5896" max="5896" width="14.85546875" customWidth="1"/>
    <col min="5897" max="5897" width="14.5703125" customWidth="1"/>
    <col min="5898" max="5898" width="14.85546875" customWidth="1"/>
    <col min="5899" max="5899" width="14.42578125" customWidth="1"/>
    <col min="5900" max="5900" width="17" customWidth="1"/>
    <col min="5901" max="5901" width="12.85546875" customWidth="1"/>
    <col min="5902" max="5902" width="13.85546875" customWidth="1"/>
    <col min="5903" max="5903" width="15" customWidth="1"/>
    <col min="5904" max="5904" width="15.42578125" customWidth="1"/>
    <col min="5905" max="5905" width="15.140625" bestFit="1" customWidth="1"/>
    <col min="5906" max="5906" width="14" customWidth="1"/>
    <col min="5907" max="5907" width="14.85546875" customWidth="1"/>
    <col min="5908" max="6114" width="11.42578125" customWidth="1"/>
    <col min="6115" max="6115" width="0.28515625" customWidth="1"/>
    <col min="6116" max="6116" width="32.28515625" customWidth="1"/>
    <col min="6125" max="6125" width="15.28515625" customWidth="1"/>
    <col min="6126" max="6126" width="32.28515625" customWidth="1"/>
    <col min="6127" max="6129" width="11.42578125" customWidth="1"/>
    <col min="6130" max="6130" width="14.28515625" customWidth="1"/>
    <col min="6131" max="6131" width="18" customWidth="1"/>
    <col min="6132" max="6132" width="15" customWidth="1"/>
    <col min="6133" max="6133" width="15.140625" customWidth="1"/>
    <col min="6134" max="6140" width="11.5703125" customWidth="1"/>
    <col min="6141" max="6141" width="17.28515625" customWidth="1"/>
    <col min="6142" max="6142" width="15.7109375" customWidth="1"/>
    <col min="6143" max="6143" width="14.28515625" customWidth="1"/>
    <col min="6144" max="6144" width="17.42578125" customWidth="1"/>
    <col min="6145" max="6145" width="14.28515625" customWidth="1"/>
    <col min="6146" max="6146" width="14.85546875" customWidth="1"/>
    <col min="6147" max="6149" width="11.42578125" customWidth="1"/>
    <col min="6150" max="6150" width="13.5703125" customWidth="1"/>
    <col min="6151" max="6151" width="11.42578125" customWidth="1"/>
    <col min="6152" max="6152" width="14.85546875" customWidth="1"/>
    <col min="6153" max="6153" width="14.5703125" customWidth="1"/>
    <col min="6154" max="6154" width="14.85546875" customWidth="1"/>
    <col min="6155" max="6155" width="14.42578125" customWidth="1"/>
    <col min="6156" max="6156" width="17" customWidth="1"/>
    <col min="6157" max="6157" width="12.85546875" customWidth="1"/>
    <col min="6158" max="6158" width="13.85546875" customWidth="1"/>
    <col min="6159" max="6159" width="15" customWidth="1"/>
    <col min="6160" max="6160" width="15.42578125" customWidth="1"/>
    <col min="6161" max="6161" width="15.140625" bestFit="1" customWidth="1"/>
    <col min="6162" max="6162" width="14" customWidth="1"/>
    <col min="6163" max="6163" width="14.85546875" customWidth="1"/>
    <col min="6164" max="6370" width="11.42578125" customWidth="1"/>
    <col min="6371" max="6371" width="0.28515625" customWidth="1"/>
    <col min="6372" max="6372" width="32.28515625" customWidth="1"/>
    <col min="6381" max="6381" width="15.28515625" customWidth="1"/>
    <col min="6382" max="6382" width="32.28515625" customWidth="1"/>
    <col min="6383" max="6385" width="11.42578125" customWidth="1"/>
    <col min="6386" max="6386" width="14.28515625" customWidth="1"/>
    <col min="6387" max="6387" width="18" customWidth="1"/>
    <col min="6388" max="6388" width="15" customWidth="1"/>
    <col min="6389" max="6389" width="15.140625" customWidth="1"/>
    <col min="6390" max="6396" width="11.5703125" customWidth="1"/>
    <col min="6397" max="6397" width="17.28515625" customWidth="1"/>
    <col min="6398" max="6398" width="15.7109375" customWidth="1"/>
    <col min="6399" max="6399" width="14.28515625" customWidth="1"/>
    <col min="6400" max="6400" width="17.42578125" customWidth="1"/>
    <col min="6401" max="6401" width="14.28515625" customWidth="1"/>
    <col min="6402" max="6402" width="14.85546875" customWidth="1"/>
    <col min="6403" max="6405" width="11.42578125" customWidth="1"/>
    <col min="6406" max="6406" width="13.5703125" customWidth="1"/>
    <col min="6407" max="6407" width="11.42578125" customWidth="1"/>
    <col min="6408" max="6408" width="14.85546875" customWidth="1"/>
    <col min="6409" max="6409" width="14.5703125" customWidth="1"/>
    <col min="6410" max="6410" width="14.85546875" customWidth="1"/>
    <col min="6411" max="6411" width="14.42578125" customWidth="1"/>
    <col min="6412" max="6412" width="17" customWidth="1"/>
    <col min="6413" max="6413" width="12.85546875" customWidth="1"/>
    <col min="6414" max="6414" width="13.85546875" customWidth="1"/>
    <col min="6415" max="6415" width="15" customWidth="1"/>
    <col min="6416" max="6416" width="15.42578125" customWidth="1"/>
    <col min="6417" max="6417" width="15.140625" bestFit="1" customWidth="1"/>
    <col min="6418" max="6418" width="14" customWidth="1"/>
    <col min="6419" max="6419" width="14.85546875" customWidth="1"/>
    <col min="6420" max="6626" width="11.42578125" customWidth="1"/>
    <col min="6627" max="6627" width="0.28515625" customWidth="1"/>
    <col min="6628" max="6628" width="32.28515625" customWidth="1"/>
    <col min="6637" max="6637" width="15.28515625" customWidth="1"/>
    <col min="6638" max="6638" width="32.28515625" customWidth="1"/>
    <col min="6639" max="6641" width="11.42578125" customWidth="1"/>
    <col min="6642" max="6642" width="14.28515625" customWidth="1"/>
    <col min="6643" max="6643" width="18" customWidth="1"/>
    <col min="6644" max="6644" width="15" customWidth="1"/>
    <col min="6645" max="6645" width="15.140625" customWidth="1"/>
    <col min="6646" max="6652" width="11.5703125" customWidth="1"/>
    <col min="6653" max="6653" width="17.28515625" customWidth="1"/>
    <col min="6654" max="6654" width="15.7109375" customWidth="1"/>
    <col min="6655" max="6655" width="14.28515625" customWidth="1"/>
    <col min="6656" max="6656" width="17.42578125" customWidth="1"/>
    <col min="6657" max="6657" width="14.28515625" customWidth="1"/>
    <col min="6658" max="6658" width="14.85546875" customWidth="1"/>
    <col min="6659" max="6661" width="11.42578125" customWidth="1"/>
    <col min="6662" max="6662" width="13.5703125" customWidth="1"/>
    <col min="6663" max="6663" width="11.42578125" customWidth="1"/>
    <col min="6664" max="6664" width="14.85546875" customWidth="1"/>
    <col min="6665" max="6665" width="14.5703125" customWidth="1"/>
    <col min="6666" max="6666" width="14.85546875" customWidth="1"/>
    <col min="6667" max="6667" width="14.42578125" customWidth="1"/>
    <col min="6668" max="6668" width="17" customWidth="1"/>
    <col min="6669" max="6669" width="12.85546875" customWidth="1"/>
    <col min="6670" max="6670" width="13.85546875" customWidth="1"/>
    <col min="6671" max="6671" width="15" customWidth="1"/>
    <col min="6672" max="6672" width="15.42578125" customWidth="1"/>
    <col min="6673" max="6673" width="15.140625" bestFit="1" customWidth="1"/>
    <col min="6674" max="6674" width="14" customWidth="1"/>
    <col min="6675" max="6675" width="14.85546875" customWidth="1"/>
    <col min="6676" max="6882" width="11.42578125" customWidth="1"/>
    <col min="6883" max="6883" width="0.28515625" customWidth="1"/>
    <col min="6884" max="6884" width="32.28515625" customWidth="1"/>
    <col min="6893" max="6893" width="15.28515625" customWidth="1"/>
    <col min="6894" max="6894" width="32.28515625" customWidth="1"/>
    <col min="6895" max="6897" width="11.42578125" customWidth="1"/>
    <col min="6898" max="6898" width="14.28515625" customWidth="1"/>
    <col min="6899" max="6899" width="18" customWidth="1"/>
    <col min="6900" max="6900" width="15" customWidth="1"/>
    <col min="6901" max="6901" width="15.140625" customWidth="1"/>
    <col min="6902" max="6908" width="11.5703125" customWidth="1"/>
    <col min="6909" max="6909" width="17.28515625" customWidth="1"/>
    <col min="6910" max="6910" width="15.7109375" customWidth="1"/>
    <col min="6911" max="6911" width="14.28515625" customWidth="1"/>
    <col min="6912" max="6912" width="17.42578125" customWidth="1"/>
    <col min="6913" max="6913" width="14.28515625" customWidth="1"/>
    <col min="6914" max="6914" width="14.85546875" customWidth="1"/>
    <col min="6915" max="6917" width="11.42578125" customWidth="1"/>
    <col min="6918" max="6918" width="13.5703125" customWidth="1"/>
    <col min="6919" max="6919" width="11.42578125" customWidth="1"/>
    <col min="6920" max="6920" width="14.85546875" customWidth="1"/>
    <col min="6921" max="6921" width="14.5703125" customWidth="1"/>
    <col min="6922" max="6922" width="14.85546875" customWidth="1"/>
    <col min="6923" max="6923" width="14.42578125" customWidth="1"/>
    <col min="6924" max="6924" width="17" customWidth="1"/>
    <col min="6925" max="6925" width="12.85546875" customWidth="1"/>
    <col min="6926" max="6926" width="13.85546875" customWidth="1"/>
    <col min="6927" max="6927" width="15" customWidth="1"/>
    <col min="6928" max="6928" width="15.42578125" customWidth="1"/>
    <col min="6929" max="6929" width="15.140625" bestFit="1" customWidth="1"/>
    <col min="6930" max="6930" width="14" customWidth="1"/>
    <col min="6931" max="6931" width="14.85546875" customWidth="1"/>
    <col min="6932" max="7138" width="11.42578125" customWidth="1"/>
    <col min="7139" max="7139" width="0.28515625" customWidth="1"/>
    <col min="7140" max="7140" width="32.28515625" customWidth="1"/>
    <col min="7149" max="7149" width="15.28515625" customWidth="1"/>
    <col min="7150" max="7150" width="32.28515625" customWidth="1"/>
    <col min="7151" max="7153" width="11.42578125" customWidth="1"/>
    <col min="7154" max="7154" width="14.28515625" customWidth="1"/>
    <col min="7155" max="7155" width="18" customWidth="1"/>
    <col min="7156" max="7156" width="15" customWidth="1"/>
    <col min="7157" max="7157" width="15.140625" customWidth="1"/>
    <col min="7158" max="7164" width="11.5703125" customWidth="1"/>
    <col min="7165" max="7165" width="17.28515625" customWidth="1"/>
    <col min="7166" max="7166" width="15.7109375" customWidth="1"/>
    <col min="7167" max="7167" width="14.28515625" customWidth="1"/>
    <col min="7168" max="7168" width="17.42578125" customWidth="1"/>
    <col min="7169" max="7169" width="14.28515625" customWidth="1"/>
    <col min="7170" max="7170" width="14.85546875" customWidth="1"/>
    <col min="7171" max="7173" width="11.42578125" customWidth="1"/>
    <col min="7174" max="7174" width="13.5703125" customWidth="1"/>
    <col min="7175" max="7175" width="11.42578125" customWidth="1"/>
    <col min="7176" max="7176" width="14.85546875" customWidth="1"/>
    <col min="7177" max="7177" width="14.5703125" customWidth="1"/>
    <col min="7178" max="7178" width="14.85546875" customWidth="1"/>
    <col min="7179" max="7179" width="14.42578125" customWidth="1"/>
    <col min="7180" max="7180" width="17" customWidth="1"/>
    <col min="7181" max="7181" width="12.85546875" customWidth="1"/>
    <col min="7182" max="7182" width="13.85546875" customWidth="1"/>
    <col min="7183" max="7183" width="15" customWidth="1"/>
    <col min="7184" max="7184" width="15.42578125" customWidth="1"/>
    <col min="7185" max="7185" width="15.140625" bestFit="1" customWidth="1"/>
    <col min="7186" max="7186" width="14" customWidth="1"/>
    <col min="7187" max="7187" width="14.85546875" customWidth="1"/>
    <col min="7188" max="7394" width="11.42578125" customWidth="1"/>
    <col min="7395" max="7395" width="0.28515625" customWidth="1"/>
    <col min="7396" max="7396" width="32.28515625" customWidth="1"/>
    <col min="7405" max="7405" width="15.28515625" customWidth="1"/>
    <col min="7406" max="7406" width="32.28515625" customWidth="1"/>
    <col min="7407" max="7409" width="11.42578125" customWidth="1"/>
    <col min="7410" max="7410" width="14.28515625" customWidth="1"/>
    <col min="7411" max="7411" width="18" customWidth="1"/>
    <col min="7412" max="7412" width="15" customWidth="1"/>
    <col min="7413" max="7413" width="15.140625" customWidth="1"/>
    <col min="7414" max="7420" width="11.5703125" customWidth="1"/>
    <col min="7421" max="7421" width="17.28515625" customWidth="1"/>
    <col min="7422" max="7422" width="15.7109375" customWidth="1"/>
    <col min="7423" max="7423" width="14.28515625" customWidth="1"/>
    <col min="7424" max="7424" width="17.42578125" customWidth="1"/>
    <col min="7425" max="7425" width="14.28515625" customWidth="1"/>
    <col min="7426" max="7426" width="14.85546875" customWidth="1"/>
    <col min="7427" max="7429" width="11.42578125" customWidth="1"/>
    <col min="7430" max="7430" width="13.5703125" customWidth="1"/>
    <col min="7431" max="7431" width="11.42578125" customWidth="1"/>
    <col min="7432" max="7432" width="14.85546875" customWidth="1"/>
    <col min="7433" max="7433" width="14.5703125" customWidth="1"/>
    <col min="7434" max="7434" width="14.85546875" customWidth="1"/>
    <col min="7435" max="7435" width="14.42578125" customWidth="1"/>
    <col min="7436" max="7436" width="17" customWidth="1"/>
    <col min="7437" max="7437" width="12.85546875" customWidth="1"/>
    <col min="7438" max="7438" width="13.85546875" customWidth="1"/>
    <col min="7439" max="7439" width="15" customWidth="1"/>
    <col min="7440" max="7440" width="15.42578125" customWidth="1"/>
    <col min="7441" max="7441" width="15.140625" bestFit="1" customWidth="1"/>
    <col min="7442" max="7442" width="14" customWidth="1"/>
    <col min="7443" max="7443" width="14.85546875" customWidth="1"/>
    <col min="7444" max="7650" width="11.42578125" customWidth="1"/>
    <col min="7651" max="7651" width="0.28515625" customWidth="1"/>
    <col min="7652" max="7652" width="32.28515625" customWidth="1"/>
    <col min="7661" max="7661" width="15.28515625" customWidth="1"/>
    <col min="7662" max="7662" width="32.28515625" customWidth="1"/>
    <col min="7663" max="7665" width="11.42578125" customWidth="1"/>
    <col min="7666" max="7666" width="14.28515625" customWidth="1"/>
    <col min="7667" max="7667" width="18" customWidth="1"/>
    <col min="7668" max="7668" width="15" customWidth="1"/>
    <col min="7669" max="7669" width="15.140625" customWidth="1"/>
    <col min="7670" max="7676" width="11.5703125" customWidth="1"/>
    <col min="7677" max="7677" width="17.28515625" customWidth="1"/>
    <col min="7678" max="7678" width="15.7109375" customWidth="1"/>
    <col min="7679" max="7679" width="14.28515625" customWidth="1"/>
    <col min="7680" max="7680" width="17.42578125" customWidth="1"/>
    <col min="7681" max="7681" width="14.28515625" customWidth="1"/>
    <col min="7682" max="7682" width="14.85546875" customWidth="1"/>
    <col min="7683" max="7685" width="11.42578125" customWidth="1"/>
    <col min="7686" max="7686" width="13.5703125" customWidth="1"/>
    <col min="7687" max="7687" width="11.42578125" customWidth="1"/>
    <col min="7688" max="7688" width="14.85546875" customWidth="1"/>
    <col min="7689" max="7689" width="14.5703125" customWidth="1"/>
    <col min="7690" max="7690" width="14.85546875" customWidth="1"/>
    <col min="7691" max="7691" width="14.42578125" customWidth="1"/>
    <col min="7692" max="7692" width="17" customWidth="1"/>
    <col min="7693" max="7693" width="12.85546875" customWidth="1"/>
    <col min="7694" max="7694" width="13.85546875" customWidth="1"/>
    <col min="7695" max="7695" width="15" customWidth="1"/>
    <col min="7696" max="7696" width="15.42578125" customWidth="1"/>
    <col min="7697" max="7697" width="15.140625" bestFit="1" customWidth="1"/>
    <col min="7698" max="7698" width="14" customWidth="1"/>
    <col min="7699" max="7699" width="14.85546875" customWidth="1"/>
    <col min="7700" max="7906" width="11.42578125" customWidth="1"/>
    <col min="7907" max="7907" width="0.28515625" customWidth="1"/>
    <col min="7908" max="7908" width="32.28515625" customWidth="1"/>
    <col min="7917" max="7917" width="15.28515625" customWidth="1"/>
    <col min="7918" max="7918" width="32.28515625" customWidth="1"/>
    <col min="7919" max="7921" width="11.42578125" customWidth="1"/>
    <col min="7922" max="7922" width="14.28515625" customWidth="1"/>
    <col min="7923" max="7923" width="18" customWidth="1"/>
    <col min="7924" max="7924" width="15" customWidth="1"/>
    <col min="7925" max="7925" width="15.140625" customWidth="1"/>
    <col min="7926" max="7932" width="11.5703125" customWidth="1"/>
    <col min="7933" max="7933" width="17.28515625" customWidth="1"/>
    <col min="7934" max="7934" width="15.7109375" customWidth="1"/>
    <col min="7935" max="7935" width="14.28515625" customWidth="1"/>
    <col min="7936" max="7936" width="17.42578125" customWidth="1"/>
    <col min="7937" max="7937" width="14.28515625" customWidth="1"/>
    <col min="7938" max="7938" width="14.85546875" customWidth="1"/>
    <col min="7939" max="7941" width="11.42578125" customWidth="1"/>
    <col min="7942" max="7942" width="13.5703125" customWidth="1"/>
    <col min="7943" max="7943" width="11.42578125" customWidth="1"/>
    <col min="7944" max="7944" width="14.85546875" customWidth="1"/>
    <col min="7945" max="7945" width="14.5703125" customWidth="1"/>
    <col min="7946" max="7946" width="14.85546875" customWidth="1"/>
    <col min="7947" max="7947" width="14.42578125" customWidth="1"/>
    <col min="7948" max="7948" width="17" customWidth="1"/>
    <col min="7949" max="7949" width="12.85546875" customWidth="1"/>
    <col min="7950" max="7950" width="13.85546875" customWidth="1"/>
    <col min="7951" max="7951" width="15" customWidth="1"/>
    <col min="7952" max="7952" width="15.42578125" customWidth="1"/>
    <col min="7953" max="7953" width="15.140625" bestFit="1" customWidth="1"/>
    <col min="7954" max="7954" width="14" customWidth="1"/>
    <col min="7955" max="7955" width="14.85546875" customWidth="1"/>
    <col min="7956" max="8162" width="11.42578125" customWidth="1"/>
    <col min="8163" max="8163" width="0.28515625" customWidth="1"/>
    <col min="8164" max="8164" width="32.28515625" customWidth="1"/>
    <col min="8173" max="8173" width="15.28515625" customWidth="1"/>
    <col min="8174" max="8174" width="32.28515625" customWidth="1"/>
    <col min="8175" max="8177" width="11.42578125" customWidth="1"/>
    <col min="8178" max="8178" width="14.28515625" customWidth="1"/>
    <col min="8179" max="8179" width="18" customWidth="1"/>
    <col min="8180" max="8180" width="15" customWidth="1"/>
    <col min="8181" max="8181" width="15.140625" customWidth="1"/>
    <col min="8182" max="8188" width="11.5703125" customWidth="1"/>
    <col min="8189" max="8189" width="17.28515625" customWidth="1"/>
    <col min="8190" max="8190" width="15.7109375" customWidth="1"/>
    <col min="8191" max="8191" width="14.28515625" customWidth="1"/>
    <col min="8192" max="8192" width="17.42578125" customWidth="1"/>
    <col min="8193" max="8193" width="14.28515625" customWidth="1"/>
    <col min="8194" max="8194" width="14.85546875" customWidth="1"/>
    <col min="8195" max="8197" width="11.42578125" customWidth="1"/>
    <col min="8198" max="8198" width="13.5703125" customWidth="1"/>
    <col min="8199" max="8199" width="11.42578125" customWidth="1"/>
    <col min="8200" max="8200" width="14.85546875" customWidth="1"/>
    <col min="8201" max="8201" width="14.5703125" customWidth="1"/>
    <col min="8202" max="8202" width="14.85546875" customWidth="1"/>
    <col min="8203" max="8203" width="14.42578125" customWidth="1"/>
    <col min="8204" max="8204" width="17" customWidth="1"/>
    <col min="8205" max="8205" width="12.85546875" customWidth="1"/>
    <col min="8206" max="8206" width="13.85546875" customWidth="1"/>
    <col min="8207" max="8207" width="15" customWidth="1"/>
    <col min="8208" max="8208" width="15.42578125" customWidth="1"/>
    <col min="8209" max="8209" width="15.140625" bestFit="1" customWidth="1"/>
    <col min="8210" max="8210" width="14" customWidth="1"/>
    <col min="8211" max="8211" width="14.85546875" customWidth="1"/>
    <col min="8212" max="8418" width="11.42578125" customWidth="1"/>
    <col min="8419" max="8419" width="0.28515625" customWidth="1"/>
    <col min="8420" max="8420" width="32.28515625" customWidth="1"/>
    <col min="8429" max="8429" width="15.28515625" customWidth="1"/>
    <col min="8430" max="8430" width="32.28515625" customWidth="1"/>
    <col min="8431" max="8433" width="11.42578125" customWidth="1"/>
    <col min="8434" max="8434" width="14.28515625" customWidth="1"/>
    <col min="8435" max="8435" width="18" customWidth="1"/>
    <col min="8436" max="8436" width="15" customWidth="1"/>
    <col min="8437" max="8437" width="15.140625" customWidth="1"/>
    <col min="8438" max="8444" width="11.5703125" customWidth="1"/>
    <col min="8445" max="8445" width="17.28515625" customWidth="1"/>
    <col min="8446" max="8446" width="15.7109375" customWidth="1"/>
    <col min="8447" max="8447" width="14.28515625" customWidth="1"/>
    <col min="8448" max="8448" width="17.42578125" customWidth="1"/>
    <col min="8449" max="8449" width="14.28515625" customWidth="1"/>
    <col min="8450" max="8450" width="14.85546875" customWidth="1"/>
    <col min="8451" max="8453" width="11.42578125" customWidth="1"/>
    <col min="8454" max="8454" width="13.5703125" customWidth="1"/>
    <col min="8455" max="8455" width="11.42578125" customWidth="1"/>
    <col min="8456" max="8456" width="14.85546875" customWidth="1"/>
    <col min="8457" max="8457" width="14.5703125" customWidth="1"/>
    <col min="8458" max="8458" width="14.85546875" customWidth="1"/>
    <col min="8459" max="8459" width="14.42578125" customWidth="1"/>
    <col min="8460" max="8460" width="17" customWidth="1"/>
    <col min="8461" max="8461" width="12.85546875" customWidth="1"/>
    <col min="8462" max="8462" width="13.85546875" customWidth="1"/>
    <col min="8463" max="8463" width="15" customWidth="1"/>
    <col min="8464" max="8464" width="15.42578125" customWidth="1"/>
    <col min="8465" max="8465" width="15.140625" bestFit="1" customWidth="1"/>
    <col min="8466" max="8466" width="14" customWidth="1"/>
    <col min="8467" max="8467" width="14.85546875" customWidth="1"/>
    <col min="8468" max="8674" width="11.42578125" customWidth="1"/>
    <col min="8675" max="8675" width="0.28515625" customWidth="1"/>
    <col min="8676" max="8676" width="32.28515625" customWidth="1"/>
    <col min="8685" max="8685" width="15.28515625" customWidth="1"/>
    <col min="8686" max="8686" width="32.28515625" customWidth="1"/>
    <col min="8687" max="8689" width="11.42578125" customWidth="1"/>
    <col min="8690" max="8690" width="14.28515625" customWidth="1"/>
    <col min="8691" max="8691" width="18" customWidth="1"/>
    <col min="8692" max="8692" width="15" customWidth="1"/>
    <col min="8693" max="8693" width="15.140625" customWidth="1"/>
    <col min="8694" max="8700" width="11.5703125" customWidth="1"/>
    <col min="8701" max="8701" width="17.28515625" customWidth="1"/>
    <col min="8702" max="8702" width="15.7109375" customWidth="1"/>
    <col min="8703" max="8703" width="14.28515625" customWidth="1"/>
    <col min="8704" max="8704" width="17.42578125" customWidth="1"/>
    <col min="8705" max="8705" width="14.28515625" customWidth="1"/>
    <col min="8706" max="8706" width="14.85546875" customWidth="1"/>
    <col min="8707" max="8709" width="11.42578125" customWidth="1"/>
    <col min="8710" max="8710" width="13.5703125" customWidth="1"/>
    <col min="8711" max="8711" width="11.42578125" customWidth="1"/>
    <col min="8712" max="8712" width="14.85546875" customWidth="1"/>
    <col min="8713" max="8713" width="14.5703125" customWidth="1"/>
    <col min="8714" max="8714" width="14.85546875" customWidth="1"/>
    <col min="8715" max="8715" width="14.42578125" customWidth="1"/>
    <col min="8716" max="8716" width="17" customWidth="1"/>
    <col min="8717" max="8717" width="12.85546875" customWidth="1"/>
    <col min="8718" max="8718" width="13.85546875" customWidth="1"/>
    <col min="8719" max="8719" width="15" customWidth="1"/>
    <col min="8720" max="8720" width="15.42578125" customWidth="1"/>
    <col min="8721" max="8721" width="15.140625" bestFit="1" customWidth="1"/>
    <col min="8722" max="8722" width="14" customWidth="1"/>
    <col min="8723" max="8723" width="14.85546875" customWidth="1"/>
    <col min="8724" max="8930" width="11.42578125" customWidth="1"/>
    <col min="8931" max="8931" width="0.28515625" customWidth="1"/>
    <col min="8932" max="8932" width="32.28515625" customWidth="1"/>
    <col min="8941" max="8941" width="15.28515625" customWidth="1"/>
    <col min="8942" max="8942" width="32.28515625" customWidth="1"/>
    <col min="8943" max="8945" width="11.42578125" customWidth="1"/>
    <col min="8946" max="8946" width="14.28515625" customWidth="1"/>
    <col min="8947" max="8947" width="18" customWidth="1"/>
    <col min="8948" max="8948" width="15" customWidth="1"/>
    <col min="8949" max="8949" width="15.140625" customWidth="1"/>
    <col min="8950" max="8956" width="11.5703125" customWidth="1"/>
    <col min="8957" max="8957" width="17.28515625" customWidth="1"/>
    <col min="8958" max="8958" width="15.7109375" customWidth="1"/>
    <col min="8959" max="8959" width="14.28515625" customWidth="1"/>
    <col min="8960" max="8960" width="17.42578125" customWidth="1"/>
    <col min="8961" max="8961" width="14.28515625" customWidth="1"/>
    <col min="8962" max="8962" width="14.85546875" customWidth="1"/>
    <col min="8963" max="8965" width="11.42578125" customWidth="1"/>
    <col min="8966" max="8966" width="13.5703125" customWidth="1"/>
    <col min="8967" max="8967" width="11.42578125" customWidth="1"/>
    <col min="8968" max="8968" width="14.85546875" customWidth="1"/>
    <col min="8969" max="8969" width="14.5703125" customWidth="1"/>
    <col min="8970" max="8970" width="14.85546875" customWidth="1"/>
    <col min="8971" max="8971" width="14.42578125" customWidth="1"/>
    <col min="8972" max="8972" width="17" customWidth="1"/>
    <col min="8973" max="8973" width="12.85546875" customWidth="1"/>
    <col min="8974" max="8974" width="13.85546875" customWidth="1"/>
    <col min="8975" max="8975" width="15" customWidth="1"/>
    <col min="8976" max="8976" width="15.42578125" customWidth="1"/>
    <col min="8977" max="8977" width="15.140625" bestFit="1" customWidth="1"/>
    <col min="8978" max="8978" width="14" customWidth="1"/>
    <col min="8979" max="8979" width="14.85546875" customWidth="1"/>
    <col min="8980" max="9186" width="11.42578125" customWidth="1"/>
    <col min="9187" max="9187" width="0.28515625" customWidth="1"/>
    <col min="9188" max="9188" width="32.28515625" customWidth="1"/>
    <col min="9197" max="9197" width="15.28515625" customWidth="1"/>
    <col min="9198" max="9198" width="32.28515625" customWidth="1"/>
    <col min="9199" max="9201" width="11.42578125" customWidth="1"/>
    <col min="9202" max="9202" width="14.28515625" customWidth="1"/>
    <col min="9203" max="9203" width="18" customWidth="1"/>
    <col min="9204" max="9204" width="15" customWidth="1"/>
    <col min="9205" max="9205" width="15.140625" customWidth="1"/>
    <col min="9206" max="9212" width="11.5703125" customWidth="1"/>
    <col min="9213" max="9213" width="17.28515625" customWidth="1"/>
    <col min="9214" max="9214" width="15.7109375" customWidth="1"/>
    <col min="9215" max="9215" width="14.28515625" customWidth="1"/>
    <col min="9216" max="9216" width="17.42578125" customWidth="1"/>
    <col min="9217" max="9217" width="14.28515625" customWidth="1"/>
    <col min="9218" max="9218" width="14.85546875" customWidth="1"/>
    <col min="9219" max="9221" width="11.42578125" customWidth="1"/>
    <col min="9222" max="9222" width="13.5703125" customWidth="1"/>
    <col min="9223" max="9223" width="11.42578125" customWidth="1"/>
    <col min="9224" max="9224" width="14.85546875" customWidth="1"/>
    <col min="9225" max="9225" width="14.5703125" customWidth="1"/>
    <col min="9226" max="9226" width="14.85546875" customWidth="1"/>
    <col min="9227" max="9227" width="14.42578125" customWidth="1"/>
    <col min="9228" max="9228" width="17" customWidth="1"/>
    <col min="9229" max="9229" width="12.85546875" customWidth="1"/>
    <col min="9230" max="9230" width="13.85546875" customWidth="1"/>
    <col min="9231" max="9231" width="15" customWidth="1"/>
    <col min="9232" max="9232" width="15.42578125" customWidth="1"/>
    <col min="9233" max="9233" width="15.140625" bestFit="1" customWidth="1"/>
    <col min="9234" max="9234" width="14" customWidth="1"/>
    <col min="9235" max="9235" width="14.85546875" customWidth="1"/>
    <col min="9236" max="9442" width="11.42578125" customWidth="1"/>
    <col min="9443" max="9443" width="0.28515625" customWidth="1"/>
    <col min="9444" max="9444" width="32.28515625" customWidth="1"/>
    <col min="9453" max="9453" width="15.28515625" customWidth="1"/>
    <col min="9454" max="9454" width="32.28515625" customWidth="1"/>
    <col min="9455" max="9457" width="11.42578125" customWidth="1"/>
    <col min="9458" max="9458" width="14.28515625" customWidth="1"/>
    <col min="9459" max="9459" width="18" customWidth="1"/>
    <col min="9460" max="9460" width="15" customWidth="1"/>
    <col min="9461" max="9461" width="15.140625" customWidth="1"/>
    <col min="9462" max="9468" width="11.5703125" customWidth="1"/>
    <col min="9469" max="9469" width="17.28515625" customWidth="1"/>
    <col min="9470" max="9470" width="15.7109375" customWidth="1"/>
    <col min="9471" max="9471" width="14.28515625" customWidth="1"/>
    <col min="9472" max="9472" width="17.42578125" customWidth="1"/>
    <col min="9473" max="9473" width="14.28515625" customWidth="1"/>
    <col min="9474" max="9474" width="14.85546875" customWidth="1"/>
    <col min="9475" max="9477" width="11.42578125" customWidth="1"/>
    <col min="9478" max="9478" width="13.5703125" customWidth="1"/>
    <col min="9479" max="9479" width="11.42578125" customWidth="1"/>
    <col min="9480" max="9480" width="14.85546875" customWidth="1"/>
    <col min="9481" max="9481" width="14.5703125" customWidth="1"/>
    <col min="9482" max="9482" width="14.85546875" customWidth="1"/>
    <col min="9483" max="9483" width="14.42578125" customWidth="1"/>
    <col min="9484" max="9484" width="17" customWidth="1"/>
    <col min="9485" max="9485" width="12.85546875" customWidth="1"/>
    <col min="9486" max="9486" width="13.85546875" customWidth="1"/>
    <col min="9487" max="9487" width="15" customWidth="1"/>
    <col min="9488" max="9488" width="15.42578125" customWidth="1"/>
    <col min="9489" max="9489" width="15.140625" bestFit="1" customWidth="1"/>
    <col min="9490" max="9490" width="14" customWidth="1"/>
    <col min="9491" max="9491" width="14.85546875" customWidth="1"/>
    <col min="9492" max="9698" width="11.42578125" customWidth="1"/>
    <col min="9699" max="9699" width="0.28515625" customWidth="1"/>
    <col min="9700" max="9700" width="32.28515625" customWidth="1"/>
    <col min="9709" max="9709" width="15.28515625" customWidth="1"/>
    <col min="9710" max="9710" width="32.28515625" customWidth="1"/>
    <col min="9711" max="9713" width="11.42578125" customWidth="1"/>
    <col min="9714" max="9714" width="14.28515625" customWidth="1"/>
    <col min="9715" max="9715" width="18" customWidth="1"/>
    <col min="9716" max="9716" width="15" customWidth="1"/>
    <col min="9717" max="9717" width="15.140625" customWidth="1"/>
    <col min="9718" max="9724" width="11.5703125" customWidth="1"/>
    <col min="9725" max="9725" width="17.28515625" customWidth="1"/>
    <col min="9726" max="9726" width="15.7109375" customWidth="1"/>
    <col min="9727" max="9727" width="14.28515625" customWidth="1"/>
    <col min="9728" max="9728" width="17.42578125" customWidth="1"/>
    <col min="9729" max="9729" width="14.28515625" customWidth="1"/>
    <col min="9730" max="9730" width="14.85546875" customWidth="1"/>
    <col min="9731" max="9733" width="11.42578125" customWidth="1"/>
    <col min="9734" max="9734" width="13.5703125" customWidth="1"/>
    <col min="9735" max="9735" width="11.42578125" customWidth="1"/>
    <col min="9736" max="9736" width="14.85546875" customWidth="1"/>
    <col min="9737" max="9737" width="14.5703125" customWidth="1"/>
    <col min="9738" max="9738" width="14.85546875" customWidth="1"/>
    <col min="9739" max="9739" width="14.42578125" customWidth="1"/>
    <col min="9740" max="9740" width="17" customWidth="1"/>
    <col min="9741" max="9741" width="12.85546875" customWidth="1"/>
    <col min="9742" max="9742" width="13.85546875" customWidth="1"/>
    <col min="9743" max="9743" width="15" customWidth="1"/>
    <col min="9744" max="9744" width="15.42578125" customWidth="1"/>
    <col min="9745" max="9745" width="15.140625" bestFit="1" customWidth="1"/>
    <col min="9746" max="9746" width="14" customWidth="1"/>
    <col min="9747" max="9747" width="14.85546875" customWidth="1"/>
    <col min="9748" max="9954" width="11.42578125" customWidth="1"/>
    <col min="9955" max="9955" width="0.28515625" customWidth="1"/>
    <col min="9956" max="9956" width="32.28515625" customWidth="1"/>
    <col min="9965" max="9965" width="15.28515625" customWidth="1"/>
    <col min="9966" max="9966" width="32.28515625" customWidth="1"/>
    <col min="9967" max="9969" width="11.42578125" customWidth="1"/>
    <col min="9970" max="9970" width="14.28515625" customWidth="1"/>
    <col min="9971" max="9971" width="18" customWidth="1"/>
    <col min="9972" max="9972" width="15" customWidth="1"/>
    <col min="9973" max="9973" width="15.140625" customWidth="1"/>
    <col min="9974" max="9980" width="11.5703125" customWidth="1"/>
    <col min="9981" max="9981" width="17.28515625" customWidth="1"/>
    <col min="9982" max="9982" width="15.7109375" customWidth="1"/>
    <col min="9983" max="9983" width="14.28515625" customWidth="1"/>
    <col min="9984" max="9984" width="17.42578125" customWidth="1"/>
    <col min="9985" max="9985" width="14.28515625" customWidth="1"/>
    <col min="9986" max="9986" width="14.85546875" customWidth="1"/>
    <col min="9987" max="9989" width="11.42578125" customWidth="1"/>
    <col min="9990" max="9990" width="13.5703125" customWidth="1"/>
    <col min="9991" max="9991" width="11.42578125" customWidth="1"/>
    <col min="9992" max="9992" width="14.85546875" customWidth="1"/>
    <col min="9993" max="9993" width="14.5703125" customWidth="1"/>
    <col min="9994" max="9994" width="14.85546875" customWidth="1"/>
    <col min="9995" max="9995" width="14.42578125" customWidth="1"/>
    <col min="9996" max="9996" width="17" customWidth="1"/>
    <col min="9997" max="9997" width="12.85546875" customWidth="1"/>
    <col min="9998" max="9998" width="13.85546875" customWidth="1"/>
    <col min="9999" max="9999" width="15" customWidth="1"/>
    <col min="10000" max="10000" width="15.42578125" customWidth="1"/>
    <col min="10001" max="10001" width="15.140625" bestFit="1" customWidth="1"/>
    <col min="10002" max="10002" width="14" customWidth="1"/>
    <col min="10003" max="10003" width="14.85546875" customWidth="1"/>
    <col min="10004" max="10210" width="11.42578125" customWidth="1"/>
    <col min="10211" max="10211" width="0.28515625" customWidth="1"/>
    <col min="10212" max="10212" width="32.28515625" customWidth="1"/>
    <col min="10221" max="10221" width="15.28515625" customWidth="1"/>
    <col min="10222" max="10222" width="32.28515625" customWidth="1"/>
    <col min="10223" max="10225" width="11.42578125" customWidth="1"/>
    <col min="10226" max="10226" width="14.28515625" customWidth="1"/>
    <col min="10227" max="10227" width="18" customWidth="1"/>
    <col min="10228" max="10228" width="15" customWidth="1"/>
    <col min="10229" max="10229" width="15.140625" customWidth="1"/>
    <col min="10230" max="10236" width="11.5703125" customWidth="1"/>
    <col min="10237" max="10237" width="17.28515625" customWidth="1"/>
    <col min="10238" max="10238" width="15.7109375" customWidth="1"/>
    <col min="10239" max="10239" width="14.28515625" customWidth="1"/>
    <col min="10240" max="10240" width="17.42578125" customWidth="1"/>
    <col min="10241" max="10241" width="14.28515625" customWidth="1"/>
    <col min="10242" max="10242" width="14.85546875" customWidth="1"/>
    <col min="10243" max="10245" width="11.42578125" customWidth="1"/>
    <col min="10246" max="10246" width="13.5703125" customWidth="1"/>
    <col min="10247" max="10247" width="11.42578125" customWidth="1"/>
    <col min="10248" max="10248" width="14.85546875" customWidth="1"/>
    <col min="10249" max="10249" width="14.5703125" customWidth="1"/>
    <col min="10250" max="10250" width="14.85546875" customWidth="1"/>
    <col min="10251" max="10251" width="14.42578125" customWidth="1"/>
    <col min="10252" max="10252" width="17" customWidth="1"/>
    <col min="10253" max="10253" width="12.85546875" customWidth="1"/>
    <col min="10254" max="10254" width="13.85546875" customWidth="1"/>
    <col min="10255" max="10255" width="15" customWidth="1"/>
    <col min="10256" max="10256" width="15.42578125" customWidth="1"/>
    <col min="10257" max="10257" width="15.140625" bestFit="1" customWidth="1"/>
    <col min="10258" max="10258" width="14" customWidth="1"/>
    <col min="10259" max="10259" width="14.85546875" customWidth="1"/>
    <col min="10260" max="10466" width="11.42578125" customWidth="1"/>
    <col min="10467" max="10467" width="0.28515625" customWidth="1"/>
    <col min="10468" max="10468" width="32.28515625" customWidth="1"/>
    <col min="10477" max="10477" width="15.28515625" customWidth="1"/>
    <col min="10478" max="10478" width="32.28515625" customWidth="1"/>
    <col min="10479" max="10481" width="11.42578125" customWidth="1"/>
    <col min="10482" max="10482" width="14.28515625" customWidth="1"/>
    <col min="10483" max="10483" width="18" customWidth="1"/>
    <col min="10484" max="10484" width="15" customWidth="1"/>
    <col min="10485" max="10485" width="15.140625" customWidth="1"/>
    <col min="10486" max="10492" width="11.5703125" customWidth="1"/>
    <col min="10493" max="10493" width="17.28515625" customWidth="1"/>
    <col min="10494" max="10494" width="15.7109375" customWidth="1"/>
    <col min="10495" max="10495" width="14.28515625" customWidth="1"/>
    <col min="10496" max="10496" width="17.42578125" customWidth="1"/>
    <col min="10497" max="10497" width="14.28515625" customWidth="1"/>
    <col min="10498" max="10498" width="14.85546875" customWidth="1"/>
    <col min="10499" max="10501" width="11.42578125" customWidth="1"/>
    <col min="10502" max="10502" width="13.5703125" customWidth="1"/>
    <col min="10503" max="10503" width="11.42578125" customWidth="1"/>
    <col min="10504" max="10504" width="14.85546875" customWidth="1"/>
    <col min="10505" max="10505" width="14.5703125" customWidth="1"/>
    <col min="10506" max="10506" width="14.85546875" customWidth="1"/>
    <col min="10507" max="10507" width="14.42578125" customWidth="1"/>
    <col min="10508" max="10508" width="17" customWidth="1"/>
    <col min="10509" max="10509" width="12.85546875" customWidth="1"/>
    <col min="10510" max="10510" width="13.85546875" customWidth="1"/>
    <col min="10511" max="10511" width="15" customWidth="1"/>
    <col min="10512" max="10512" width="15.42578125" customWidth="1"/>
    <col min="10513" max="10513" width="15.140625" bestFit="1" customWidth="1"/>
    <col min="10514" max="10514" width="14" customWidth="1"/>
    <col min="10515" max="10515" width="14.85546875" customWidth="1"/>
    <col min="10516" max="10722" width="11.42578125" customWidth="1"/>
    <col min="10723" max="10723" width="0.28515625" customWidth="1"/>
    <col min="10724" max="10724" width="32.28515625" customWidth="1"/>
    <col min="10733" max="10733" width="15.28515625" customWidth="1"/>
    <col min="10734" max="10734" width="32.28515625" customWidth="1"/>
    <col min="10735" max="10737" width="11.42578125" customWidth="1"/>
    <col min="10738" max="10738" width="14.28515625" customWidth="1"/>
    <col min="10739" max="10739" width="18" customWidth="1"/>
    <col min="10740" max="10740" width="15" customWidth="1"/>
    <col min="10741" max="10741" width="15.140625" customWidth="1"/>
    <col min="10742" max="10748" width="11.5703125" customWidth="1"/>
    <col min="10749" max="10749" width="17.28515625" customWidth="1"/>
    <col min="10750" max="10750" width="15.7109375" customWidth="1"/>
    <col min="10751" max="10751" width="14.28515625" customWidth="1"/>
    <col min="10752" max="10752" width="17.42578125" customWidth="1"/>
    <col min="10753" max="10753" width="14.28515625" customWidth="1"/>
    <col min="10754" max="10754" width="14.85546875" customWidth="1"/>
    <col min="10755" max="10757" width="11.42578125" customWidth="1"/>
    <col min="10758" max="10758" width="13.5703125" customWidth="1"/>
    <col min="10759" max="10759" width="11.42578125" customWidth="1"/>
    <col min="10760" max="10760" width="14.85546875" customWidth="1"/>
    <col min="10761" max="10761" width="14.5703125" customWidth="1"/>
    <col min="10762" max="10762" width="14.85546875" customWidth="1"/>
    <col min="10763" max="10763" width="14.42578125" customWidth="1"/>
    <col min="10764" max="10764" width="17" customWidth="1"/>
    <col min="10765" max="10765" width="12.85546875" customWidth="1"/>
    <col min="10766" max="10766" width="13.85546875" customWidth="1"/>
    <col min="10767" max="10767" width="15" customWidth="1"/>
    <col min="10768" max="10768" width="15.42578125" customWidth="1"/>
    <col min="10769" max="10769" width="15.140625" bestFit="1" customWidth="1"/>
    <col min="10770" max="10770" width="14" customWidth="1"/>
    <col min="10771" max="10771" width="14.85546875" customWidth="1"/>
    <col min="10772" max="10978" width="11.42578125" customWidth="1"/>
    <col min="10979" max="10979" width="0.28515625" customWidth="1"/>
    <col min="10980" max="10980" width="32.28515625" customWidth="1"/>
    <col min="10989" max="10989" width="15.28515625" customWidth="1"/>
    <col min="10990" max="10990" width="32.28515625" customWidth="1"/>
    <col min="10991" max="10993" width="11.42578125" customWidth="1"/>
    <col min="10994" max="10994" width="14.28515625" customWidth="1"/>
    <col min="10995" max="10995" width="18" customWidth="1"/>
    <col min="10996" max="10996" width="15" customWidth="1"/>
    <col min="10997" max="10997" width="15.140625" customWidth="1"/>
    <col min="10998" max="11004" width="11.5703125" customWidth="1"/>
    <col min="11005" max="11005" width="17.28515625" customWidth="1"/>
    <col min="11006" max="11006" width="15.7109375" customWidth="1"/>
    <col min="11007" max="11007" width="14.28515625" customWidth="1"/>
    <col min="11008" max="11008" width="17.42578125" customWidth="1"/>
    <col min="11009" max="11009" width="14.28515625" customWidth="1"/>
    <col min="11010" max="11010" width="14.85546875" customWidth="1"/>
    <col min="11011" max="11013" width="11.42578125" customWidth="1"/>
    <col min="11014" max="11014" width="13.5703125" customWidth="1"/>
    <col min="11015" max="11015" width="11.42578125" customWidth="1"/>
    <col min="11016" max="11016" width="14.85546875" customWidth="1"/>
    <col min="11017" max="11017" width="14.5703125" customWidth="1"/>
    <col min="11018" max="11018" width="14.85546875" customWidth="1"/>
    <col min="11019" max="11019" width="14.42578125" customWidth="1"/>
    <col min="11020" max="11020" width="17" customWidth="1"/>
    <col min="11021" max="11021" width="12.85546875" customWidth="1"/>
    <col min="11022" max="11022" width="13.85546875" customWidth="1"/>
    <col min="11023" max="11023" width="15" customWidth="1"/>
    <col min="11024" max="11024" width="15.42578125" customWidth="1"/>
    <col min="11025" max="11025" width="15.140625" bestFit="1" customWidth="1"/>
    <col min="11026" max="11026" width="14" customWidth="1"/>
    <col min="11027" max="11027" width="14.85546875" customWidth="1"/>
    <col min="11028" max="11234" width="11.42578125" customWidth="1"/>
    <col min="11235" max="11235" width="0.28515625" customWidth="1"/>
    <col min="11236" max="11236" width="32.28515625" customWidth="1"/>
    <col min="11245" max="11245" width="15.28515625" customWidth="1"/>
    <col min="11246" max="11246" width="32.28515625" customWidth="1"/>
    <col min="11247" max="11249" width="11.42578125" customWidth="1"/>
    <col min="11250" max="11250" width="14.28515625" customWidth="1"/>
    <col min="11251" max="11251" width="18" customWidth="1"/>
    <col min="11252" max="11252" width="15" customWidth="1"/>
    <col min="11253" max="11253" width="15.140625" customWidth="1"/>
    <col min="11254" max="11260" width="11.5703125" customWidth="1"/>
    <col min="11261" max="11261" width="17.28515625" customWidth="1"/>
    <col min="11262" max="11262" width="15.7109375" customWidth="1"/>
    <col min="11263" max="11263" width="14.28515625" customWidth="1"/>
    <col min="11264" max="11264" width="17.42578125" customWidth="1"/>
    <col min="11265" max="11265" width="14.28515625" customWidth="1"/>
    <col min="11266" max="11266" width="14.85546875" customWidth="1"/>
    <col min="11267" max="11269" width="11.42578125" customWidth="1"/>
    <col min="11270" max="11270" width="13.5703125" customWidth="1"/>
    <col min="11271" max="11271" width="11.42578125" customWidth="1"/>
    <col min="11272" max="11272" width="14.85546875" customWidth="1"/>
    <col min="11273" max="11273" width="14.5703125" customWidth="1"/>
    <col min="11274" max="11274" width="14.85546875" customWidth="1"/>
    <col min="11275" max="11275" width="14.42578125" customWidth="1"/>
    <col min="11276" max="11276" width="17" customWidth="1"/>
    <col min="11277" max="11277" width="12.85546875" customWidth="1"/>
    <col min="11278" max="11278" width="13.85546875" customWidth="1"/>
    <col min="11279" max="11279" width="15" customWidth="1"/>
    <col min="11280" max="11280" width="15.42578125" customWidth="1"/>
    <col min="11281" max="11281" width="15.140625" bestFit="1" customWidth="1"/>
    <col min="11282" max="11282" width="14" customWidth="1"/>
    <col min="11283" max="11283" width="14.85546875" customWidth="1"/>
    <col min="11284" max="11490" width="11.42578125" customWidth="1"/>
    <col min="11491" max="11491" width="0.28515625" customWidth="1"/>
    <col min="11492" max="11492" width="32.28515625" customWidth="1"/>
    <col min="11501" max="11501" width="15.28515625" customWidth="1"/>
    <col min="11502" max="11502" width="32.28515625" customWidth="1"/>
    <col min="11503" max="11505" width="11.42578125" customWidth="1"/>
    <col min="11506" max="11506" width="14.28515625" customWidth="1"/>
    <col min="11507" max="11507" width="18" customWidth="1"/>
    <col min="11508" max="11508" width="15" customWidth="1"/>
    <col min="11509" max="11509" width="15.140625" customWidth="1"/>
    <col min="11510" max="11516" width="11.5703125" customWidth="1"/>
    <col min="11517" max="11517" width="17.28515625" customWidth="1"/>
    <col min="11518" max="11518" width="15.7109375" customWidth="1"/>
    <col min="11519" max="11519" width="14.28515625" customWidth="1"/>
    <col min="11520" max="11520" width="17.42578125" customWidth="1"/>
    <col min="11521" max="11521" width="14.28515625" customWidth="1"/>
    <col min="11522" max="11522" width="14.85546875" customWidth="1"/>
    <col min="11523" max="11525" width="11.42578125" customWidth="1"/>
    <col min="11526" max="11526" width="13.5703125" customWidth="1"/>
    <col min="11527" max="11527" width="11.42578125" customWidth="1"/>
    <col min="11528" max="11528" width="14.85546875" customWidth="1"/>
    <col min="11529" max="11529" width="14.5703125" customWidth="1"/>
    <col min="11530" max="11530" width="14.85546875" customWidth="1"/>
    <col min="11531" max="11531" width="14.42578125" customWidth="1"/>
    <col min="11532" max="11532" width="17" customWidth="1"/>
    <col min="11533" max="11533" width="12.85546875" customWidth="1"/>
    <col min="11534" max="11534" width="13.85546875" customWidth="1"/>
    <col min="11535" max="11535" width="15" customWidth="1"/>
    <col min="11536" max="11536" width="15.42578125" customWidth="1"/>
    <col min="11537" max="11537" width="15.140625" bestFit="1" customWidth="1"/>
    <col min="11538" max="11538" width="14" customWidth="1"/>
    <col min="11539" max="11539" width="14.85546875" customWidth="1"/>
    <col min="11540" max="11746" width="11.42578125" customWidth="1"/>
    <col min="11747" max="11747" width="0.28515625" customWidth="1"/>
    <col min="11748" max="11748" width="32.28515625" customWidth="1"/>
    <col min="11757" max="11757" width="15.28515625" customWidth="1"/>
    <col min="11758" max="11758" width="32.28515625" customWidth="1"/>
    <col min="11759" max="11761" width="11.42578125" customWidth="1"/>
    <col min="11762" max="11762" width="14.28515625" customWidth="1"/>
    <col min="11763" max="11763" width="18" customWidth="1"/>
    <col min="11764" max="11764" width="15" customWidth="1"/>
    <col min="11765" max="11765" width="15.140625" customWidth="1"/>
    <col min="11766" max="11772" width="11.5703125" customWidth="1"/>
    <col min="11773" max="11773" width="17.28515625" customWidth="1"/>
    <col min="11774" max="11774" width="15.7109375" customWidth="1"/>
    <col min="11775" max="11775" width="14.28515625" customWidth="1"/>
    <col min="11776" max="11776" width="17.42578125" customWidth="1"/>
    <col min="11777" max="11777" width="14.28515625" customWidth="1"/>
    <col min="11778" max="11778" width="14.85546875" customWidth="1"/>
    <col min="11779" max="11781" width="11.42578125" customWidth="1"/>
    <col min="11782" max="11782" width="13.5703125" customWidth="1"/>
    <col min="11783" max="11783" width="11.42578125" customWidth="1"/>
    <col min="11784" max="11784" width="14.85546875" customWidth="1"/>
    <col min="11785" max="11785" width="14.5703125" customWidth="1"/>
    <col min="11786" max="11786" width="14.85546875" customWidth="1"/>
    <col min="11787" max="11787" width="14.42578125" customWidth="1"/>
    <col min="11788" max="11788" width="17" customWidth="1"/>
    <col min="11789" max="11789" width="12.85546875" customWidth="1"/>
    <col min="11790" max="11790" width="13.85546875" customWidth="1"/>
    <col min="11791" max="11791" width="15" customWidth="1"/>
    <col min="11792" max="11792" width="15.42578125" customWidth="1"/>
    <col min="11793" max="11793" width="15.140625" bestFit="1" customWidth="1"/>
    <col min="11794" max="11794" width="14" customWidth="1"/>
    <col min="11795" max="11795" width="14.85546875" customWidth="1"/>
    <col min="11796" max="12002" width="11.42578125" customWidth="1"/>
    <col min="12003" max="12003" width="0.28515625" customWidth="1"/>
    <col min="12004" max="12004" width="32.28515625" customWidth="1"/>
    <col min="12013" max="12013" width="15.28515625" customWidth="1"/>
    <col min="12014" max="12014" width="32.28515625" customWidth="1"/>
    <col min="12015" max="12017" width="11.42578125" customWidth="1"/>
    <col min="12018" max="12018" width="14.28515625" customWidth="1"/>
    <col min="12019" max="12019" width="18" customWidth="1"/>
    <col min="12020" max="12020" width="15" customWidth="1"/>
    <col min="12021" max="12021" width="15.140625" customWidth="1"/>
    <col min="12022" max="12028" width="11.5703125" customWidth="1"/>
    <col min="12029" max="12029" width="17.28515625" customWidth="1"/>
    <col min="12030" max="12030" width="15.7109375" customWidth="1"/>
    <col min="12031" max="12031" width="14.28515625" customWidth="1"/>
    <col min="12032" max="12032" width="17.42578125" customWidth="1"/>
    <col min="12033" max="12033" width="14.28515625" customWidth="1"/>
    <col min="12034" max="12034" width="14.85546875" customWidth="1"/>
    <col min="12035" max="12037" width="11.42578125" customWidth="1"/>
    <col min="12038" max="12038" width="13.5703125" customWidth="1"/>
    <col min="12039" max="12039" width="11.42578125" customWidth="1"/>
    <col min="12040" max="12040" width="14.85546875" customWidth="1"/>
    <col min="12041" max="12041" width="14.5703125" customWidth="1"/>
    <col min="12042" max="12042" width="14.85546875" customWidth="1"/>
    <col min="12043" max="12043" width="14.42578125" customWidth="1"/>
    <col min="12044" max="12044" width="17" customWidth="1"/>
    <col min="12045" max="12045" width="12.85546875" customWidth="1"/>
    <col min="12046" max="12046" width="13.85546875" customWidth="1"/>
    <col min="12047" max="12047" width="15" customWidth="1"/>
    <col min="12048" max="12048" width="15.42578125" customWidth="1"/>
    <col min="12049" max="12049" width="15.140625" bestFit="1" customWidth="1"/>
    <col min="12050" max="12050" width="14" customWidth="1"/>
    <col min="12051" max="12051" width="14.85546875" customWidth="1"/>
    <col min="12052" max="12258" width="11.42578125" customWidth="1"/>
    <col min="12259" max="12259" width="0.28515625" customWidth="1"/>
    <col min="12260" max="12260" width="32.28515625" customWidth="1"/>
    <col min="12269" max="12269" width="15.28515625" customWidth="1"/>
    <col min="12270" max="12270" width="32.28515625" customWidth="1"/>
    <col min="12271" max="12273" width="11.42578125" customWidth="1"/>
    <col min="12274" max="12274" width="14.28515625" customWidth="1"/>
    <col min="12275" max="12275" width="18" customWidth="1"/>
    <col min="12276" max="12276" width="15" customWidth="1"/>
    <col min="12277" max="12277" width="15.140625" customWidth="1"/>
    <col min="12278" max="12284" width="11.5703125" customWidth="1"/>
    <col min="12285" max="12285" width="17.28515625" customWidth="1"/>
    <col min="12286" max="12286" width="15.7109375" customWidth="1"/>
    <col min="12287" max="12287" width="14.28515625" customWidth="1"/>
    <col min="12288" max="12288" width="17.42578125" customWidth="1"/>
    <col min="12289" max="12289" width="14.28515625" customWidth="1"/>
    <col min="12290" max="12290" width="14.85546875" customWidth="1"/>
    <col min="12291" max="12293" width="11.42578125" customWidth="1"/>
    <col min="12294" max="12294" width="13.5703125" customWidth="1"/>
    <col min="12295" max="12295" width="11.42578125" customWidth="1"/>
    <col min="12296" max="12296" width="14.85546875" customWidth="1"/>
    <col min="12297" max="12297" width="14.5703125" customWidth="1"/>
    <col min="12298" max="12298" width="14.85546875" customWidth="1"/>
    <col min="12299" max="12299" width="14.42578125" customWidth="1"/>
    <col min="12300" max="12300" width="17" customWidth="1"/>
    <col min="12301" max="12301" width="12.85546875" customWidth="1"/>
    <col min="12302" max="12302" width="13.85546875" customWidth="1"/>
    <col min="12303" max="12303" width="15" customWidth="1"/>
    <col min="12304" max="12304" width="15.42578125" customWidth="1"/>
    <col min="12305" max="12305" width="15.140625" bestFit="1" customWidth="1"/>
    <col min="12306" max="12306" width="14" customWidth="1"/>
    <col min="12307" max="12307" width="14.85546875" customWidth="1"/>
    <col min="12308" max="12514" width="11.42578125" customWidth="1"/>
    <col min="12515" max="12515" width="0.28515625" customWidth="1"/>
    <col min="12516" max="12516" width="32.28515625" customWidth="1"/>
    <col min="12525" max="12525" width="15.28515625" customWidth="1"/>
    <col min="12526" max="12526" width="32.28515625" customWidth="1"/>
    <col min="12527" max="12529" width="11.42578125" customWidth="1"/>
    <col min="12530" max="12530" width="14.28515625" customWidth="1"/>
    <col min="12531" max="12531" width="18" customWidth="1"/>
    <col min="12532" max="12532" width="15" customWidth="1"/>
    <col min="12533" max="12533" width="15.140625" customWidth="1"/>
    <col min="12534" max="12540" width="11.5703125" customWidth="1"/>
    <col min="12541" max="12541" width="17.28515625" customWidth="1"/>
    <col min="12542" max="12542" width="15.7109375" customWidth="1"/>
    <col min="12543" max="12543" width="14.28515625" customWidth="1"/>
    <col min="12544" max="12544" width="17.42578125" customWidth="1"/>
    <col min="12545" max="12545" width="14.28515625" customWidth="1"/>
    <col min="12546" max="12546" width="14.85546875" customWidth="1"/>
    <col min="12547" max="12549" width="11.42578125" customWidth="1"/>
    <col min="12550" max="12550" width="13.5703125" customWidth="1"/>
    <col min="12551" max="12551" width="11.42578125" customWidth="1"/>
    <col min="12552" max="12552" width="14.85546875" customWidth="1"/>
    <col min="12553" max="12553" width="14.5703125" customWidth="1"/>
    <col min="12554" max="12554" width="14.85546875" customWidth="1"/>
    <col min="12555" max="12555" width="14.42578125" customWidth="1"/>
    <col min="12556" max="12556" width="17" customWidth="1"/>
    <col min="12557" max="12557" width="12.85546875" customWidth="1"/>
    <col min="12558" max="12558" width="13.85546875" customWidth="1"/>
    <col min="12559" max="12559" width="15" customWidth="1"/>
    <col min="12560" max="12560" width="15.42578125" customWidth="1"/>
    <col min="12561" max="12561" width="15.140625" bestFit="1" customWidth="1"/>
    <col min="12562" max="12562" width="14" customWidth="1"/>
    <col min="12563" max="12563" width="14.85546875" customWidth="1"/>
    <col min="12564" max="12770" width="11.42578125" customWidth="1"/>
    <col min="12771" max="12771" width="0.28515625" customWidth="1"/>
    <col min="12772" max="12772" width="32.28515625" customWidth="1"/>
    <col min="12781" max="12781" width="15.28515625" customWidth="1"/>
    <col min="12782" max="12782" width="32.28515625" customWidth="1"/>
    <col min="12783" max="12785" width="11.42578125" customWidth="1"/>
    <col min="12786" max="12786" width="14.28515625" customWidth="1"/>
    <col min="12787" max="12787" width="18" customWidth="1"/>
    <col min="12788" max="12788" width="15" customWidth="1"/>
    <col min="12789" max="12789" width="15.140625" customWidth="1"/>
    <col min="12790" max="12796" width="11.5703125" customWidth="1"/>
    <col min="12797" max="12797" width="17.28515625" customWidth="1"/>
    <col min="12798" max="12798" width="15.7109375" customWidth="1"/>
    <col min="12799" max="12799" width="14.28515625" customWidth="1"/>
    <col min="12800" max="12800" width="17.42578125" customWidth="1"/>
    <col min="12801" max="12801" width="14.28515625" customWidth="1"/>
    <col min="12802" max="12802" width="14.85546875" customWidth="1"/>
    <col min="12803" max="12805" width="11.42578125" customWidth="1"/>
    <col min="12806" max="12806" width="13.5703125" customWidth="1"/>
    <col min="12807" max="12807" width="11.42578125" customWidth="1"/>
    <col min="12808" max="12808" width="14.85546875" customWidth="1"/>
    <col min="12809" max="12809" width="14.5703125" customWidth="1"/>
    <col min="12810" max="12810" width="14.85546875" customWidth="1"/>
    <col min="12811" max="12811" width="14.42578125" customWidth="1"/>
    <col min="12812" max="12812" width="17" customWidth="1"/>
    <col min="12813" max="12813" width="12.85546875" customWidth="1"/>
    <col min="12814" max="12814" width="13.85546875" customWidth="1"/>
    <col min="12815" max="12815" width="15" customWidth="1"/>
    <col min="12816" max="12816" width="15.42578125" customWidth="1"/>
    <col min="12817" max="12817" width="15.140625" bestFit="1" customWidth="1"/>
    <col min="12818" max="12818" width="14" customWidth="1"/>
    <col min="12819" max="12819" width="14.85546875" customWidth="1"/>
    <col min="12820" max="13026" width="11.42578125" customWidth="1"/>
    <col min="13027" max="13027" width="0.28515625" customWidth="1"/>
    <col min="13028" max="13028" width="32.28515625" customWidth="1"/>
    <col min="13037" max="13037" width="15.28515625" customWidth="1"/>
    <col min="13038" max="13038" width="32.28515625" customWidth="1"/>
    <col min="13039" max="13041" width="11.42578125" customWidth="1"/>
    <col min="13042" max="13042" width="14.28515625" customWidth="1"/>
    <col min="13043" max="13043" width="18" customWidth="1"/>
    <col min="13044" max="13044" width="15" customWidth="1"/>
    <col min="13045" max="13045" width="15.140625" customWidth="1"/>
    <col min="13046" max="13052" width="11.5703125" customWidth="1"/>
    <col min="13053" max="13053" width="17.28515625" customWidth="1"/>
    <col min="13054" max="13054" width="15.7109375" customWidth="1"/>
    <col min="13055" max="13055" width="14.28515625" customWidth="1"/>
    <col min="13056" max="13056" width="17.42578125" customWidth="1"/>
    <col min="13057" max="13057" width="14.28515625" customWidth="1"/>
    <col min="13058" max="13058" width="14.85546875" customWidth="1"/>
    <col min="13059" max="13061" width="11.42578125" customWidth="1"/>
    <col min="13062" max="13062" width="13.5703125" customWidth="1"/>
    <col min="13063" max="13063" width="11.42578125" customWidth="1"/>
    <col min="13064" max="13064" width="14.85546875" customWidth="1"/>
    <col min="13065" max="13065" width="14.5703125" customWidth="1"/>
    <col min="13066" max="13066" width="14.85546875" customWidth="1"/>
    <col min="13067" max="13067" width="14.42578125" customWidth="1"/>
    <col min="13068" max="13068" width="17" customWidth="1"/>
    <col min="13069" max="13069" width="12.85546875" customWidth="1"/>
    <col min="13070" max="13070" width="13.85546875" customWidth="1"/>
    <col min="13071" max="13071" width="15" customWidth="1"/>
    <col min="13072" max="13072" width="15.42578125" customWidth="1"/>
    <col min="13073" max="13073" width="15.140625" bestFit="1" customWidth="1"/>
    <col min="13074" max="13074" width="14" customWidth="1"/>
    <col min="13075" max="13075" width="14.85546875" customWidth="1"/>
    <col min="13076" max="13282" width="11.42578125" customWidth="1"/>
    <col min="13283" max="13283" width="0.28515625" customWidth="1"/>
    <col min="13284" max="13284" width="32.28515625" customWidth="1"/>
    <col min="13293" max="13293" width="15.28515625" customWidth="1"/>
    <col min="13294" max="13294" width="32.28515625" customWidth="1"/>
    <col min="13295" max="13297" width="11.42578125" customWidth="1"/>
    <col min="13298" max="13298" width="14.28515625" customWidth="1"/>
    <col min="13299" max="13299" width="18" customWidth="1"/>
    <col min="13300" max="13300" width="15" customWidth="1"/>
    <col min="13301" max="13301" width="15.140625" customWidth="1"/>
    <col min="13302" max="13308" width="11.5703125" customWidth="1"/>
    <col min="13309" max="13309" width="17.28515625" customWidth="1"/>
    <col min="13310" max="13310" width="15.7109375" customWidth="1"/>
    <col min="13311" max="13311" width="14.28515625" customWidth="1"/>
    <col min="13312" max="13312" width="17.42578125" customWidth="1"/>
    <col min="13313" max="13313" width="14.28515625" customWidth="1"/>
    <col min="13314" max="13314" width="14.85546875" customWidth="1"/>
    <col min="13315" max="13317" width="11.42578125" customWidth="1"/>
    <col min="13318" max="13318" width="13.5703125" customWidth="1"/>
    <col min="13319" max="13319" width="11.42578125" customWidth="1"/>
    <col min="13320" max="13320" width="14.85546875" customWidth="1"/>
    <col min="13321" max="13321" width="14.5703125" customWidth="1"/>
    <col min="13322" max="13322" width="14.85546875" customWidth="1"/>
    <col min="13323" max="13323" width="14.42578125" customWidth="1"/>
    <col min="13324" max="13324" width="17" customWidth="1"/>
    <col min="13325" max="13325" width="12.85546875" customWidth="1"/>
    <col min="13326" max="13326" width="13.85546875" customWidth="1"/>
    <col min="13327" max="13327" width="15" customWidth="1"/>
    <col min="13328" max="13328" width="15.42578125" customWidth="1"/>
    <col min="13329" max="13329" width="15.140625" bestFit="1" customWidth="1"/>
    <col min="13330" max="13330" width="14" customWidth="1"/>
    <col min="13331" max="13331" width="14.85546875" customWidth="1"/>
    <col min="13332" max="13538" width="11.42578125" customWidth="1"/>
    <col min="13539" max="13539" width="0.28515625" customWidth="1"/>
    <col min="13540" max="13540" width="32.28515625" customWidth="1"/>
    <col min="13549" max="13549" width="15.28515625" customWidth="1"/>
    <col min="13550" max="13550" width="32.28515625" customWidth="1"/>
    <col min="13551" max="13553" width="11.42578125" customWidth="1"/>
    <col min="13554" max="13554" width="14.28515625" customWidth="1"/>
    <col min="13555" max="13555" width="18" customWidth="1"/>
    <col min="13556" max="13556" width="15" customWidth="1"/>
    <col min="13557" max="13557" width="15.140625" customWidth="1"/>
    <col min="13558" max="13564" width="11.5703125" customWidth="1"/>
    <col min="13565" max="13565" width="17.28515625" customWidth="1"/>
    <col min="13566" max="13566" width="15.7109375" customWidth="1"/>
    <col min="13567" max="13567" width="14.28515625" customWidth="1"/>
    <col min="13568" max="13568" width="17.42578125" customWidth="1"/>
    <col min="13569" max="13569" width="14.28515625" customWidth="1"/>
    <col min="13570" max="13570" width="14.85546875" customWidth="1"/>
    <col min="13571" max="13573" width="11.42578125" customWidth="1"/>
    <col min="13574" max="13574" width="13.5703125" customWidth="1"/>
    <col min="13575" max="13575" width="11.42578125" customWidth="1"/>
    <col min="13576" max="13576" width="14.85546875" customWidth="1"/>
    <col min="13577" max="13577" width="14.5703125" customWidth="1"/>
    <col min="13578" max="13578" width="14.85546875" customWidth="1"/>
    <col min="13579" max="13579" width="14.42578125" customWidth="1"/>
    <col min="13580" max="13580" width="17" customWidth="1"/>
    <col min="13581" max="13581" width="12.85546875" customWidth="1"/>
    <col min="13582" max="13582" width="13.85546875" customWidth="1"/>
    <col min="13583" max="13583" width="15" customWidth="1"/>
    <col min="13584" max="13584" width="15.42578125" customWidth="1"/>
    <col min="13585" max="13585" width="15.140625" bestFit="1" customWidth="1"/>
    <col min="13586" max="13586" width="14" customWidth="1"/>
    <col min="13587" max="13587" width="14.85546875" customWidth="1"/>
    <col min="13588" max="13794" width="11.42578125" customWidth="1"/>
    <col min="13795" max="13795" width="0.28515625" customWidth="1"/>
    <col min="13796" max="13796" width="32.28515625" customWidth="1"/>
    <col min="13805" max="13805" width="15.28515625" customWidth="1"/>
    <col min="13806" max="13806" width="32.28515625" customWidth="1"/>
    <col min="13807" max="13809" width="11.42578125" customWidth="1"/>
    <col min="13810" max="13810" width="14.28515625" customWidth="1"/>
    <col min="13811" max="13811" width="18" customWidth="1"/>
    <col min="13812" max="13812" width="15" customWidth="1"/>
    <col min="13813" max="13813" width="15.140625" customWidth="1"/>
    <col min="13814" max="13820" width="11.5703125" customWidth="1"/>
    <col min="13821" max="13821" width="17.28515625" customWidth="1"/>
    <col min="13822" max="13822" width="15.7109375" customWidth="1"/>
    <col min="13823" max="13823" width="14.28515625" customWidth="1"/>
    <col min="13824" max="13824" width="17.42578125" customWidth="1"/>
    <col min="13825" max="13825" width="14.28515625" customWidth="1"/>
    <col min="13826" max="13826" width="14.85546875" customWidth="1"/>
    <col min="13827" max="13829" width="11.42578125" customWidth="1"/>
    <col min="13830" max="13830" width="13.5703125" customWidth="1"/>
    <col min="13831" max="13831" width="11.42578125" customWidth="1"/>
    <col min="13832" max="13832" width="14.85546875" customWidth="1"/>
    <col min="13833" max="13833" width="14.5703125" customWidth="1"/>
    <col min="13834" max="13834" width="14.85546875" customWidth="1"/>
    <col min="13835" max="13835" width="14.42578125" customWidth="1"/>
    <col min="13836" max="13836" width="17" customWidth="1"/>
    <col min="13837" max="13837" width="12.85546875" customWidth="1"/>
    <col min="13838" max="13838" width="13.85546875" customWidth="1"/>
    <col min="13839" max="13839" width="15" customWidth="1"/>
    <col min="13840" max="13840" width="15.42578125" customWidth="1"/>
    <col min="13841" max="13841" width="15.140625" bestFit="1" customWidth="1"/>
    <col min="13842" max="13842" width="14" customWidth="1"/>
    <col min="13843" max="13843" width="14.85546875" customWidth="1"/>
    <col min="13844" max="14050" width="11.42578125" customWidth="1"/>
    <col min="14051" max="14051" width="0.28515625" customWidth="1"/>
    <col min="14052" max="14052" width="32.28515625" customWidth="1"/>
    <col min="14061" max="14061" width="15.28515625" customWidth="1"/>
    <col min="14062" max="14062" width="32.28515625" customWidth="1"/>
    <col min="14063" max="14065" width="11.42578125" customWidth="1"/>
    <col min="14066" max="14066" width="14.28515625" customWidth="1"/>
    <col min="14067" max="14067" width="18" customWidth="1"/>
    <col min="14068" max="14068" width="15" customWidth="1"/>
    <col min="14069" max="14069" width="15.140625" customWidth="1"/>
    <col min="14070" max="14076" width="11.5703125" customWidth="1"/>
    <col min="14077" max="14077" width="17.28515625" customWidth="1"/>
    <col min="14078" max="14078" width="15.7109375" customWidth="1"/>
    <col min="14079" max="14079" width="14.28515625" customWidth="1"/>
    <col min="14080" max="14080" width="17.42578125" customWidth="1"/>
    <col min="14081" max="14081" width="14.28515625" customWidth="1"/>
    <col min="14082" max="14082" width="14.85546875" customWidth="1"/>
    <col min="14083" max="14085" width="11.42578125" customWidth="1"/>
    <col min="14086" max="14086" width="13.5703125" customWidth="1"/>
    <col min="14087" max="14087" width="11.42578125" customWidth="1"/>
    <col min="14088" max="14088" width="14.85546875" customWidth="1"/>
    <col min="14089" max="14089" width="14.5703125" customWidth="1"/>
    <col min="14090" max="14090" width="14.85546875" customWidth="1"/>
    <col min="14091" max="14091" width="14.42578125" customWidth="1"/>
    <col min="14092" max="14092" width="17" customWidth="1"/>
    <col min="14093" max="14093" width="12.85546875" customWidth="1"/>
    <col min="14094" max="14094" width="13.85546875" customWidth="1"/>
    <col min="14095" max="14095" width="15" customWidth="1"/>
    <col min="14096" max="14096" width="15.42578125" customWidth="1"/>
    <col min="14097" max="14097" width="15.140625" bestFit="1" customWidth="1"/>
    <col min="14098" max="14098" width="14" customWidth="1"/>
    <col min="14099" max="14099" width="14.85546875" customWidth="1"/>
    <col min="14100" max="14306" width="11.42578125" customWidth="1"/>
    <col min="14307" max="14307" width="0.28515625" customWidth="1"/>
    <col min="14308" max="14308" width="32.28515625" customWidth="1"/>
    <col min="14317" max="14317" width="15.28515625" customWidth="1"/>
    <col min="14318" max="14318" width="32.28515625" customWidth="1"/>
    <col min="14319" max="14321" width="11.42578125" customWidth="1"/>
    <col min="14322" max="14322" width="14.28515625" customWidth="1"/>
    <col min="14323" max="14323" width="18" customWidth="1"/>
    <col min="14324" max="14324" width="15" customWidth="1"/>
    <col min="14325" max="14325" width="15.140625" customWidth="1"/>
    <col min="14326" max="14332" width="11.5703125" customWidth="1"/>
    <col min="14333" max="14333" width="17.28515625" customWidth="1"/>
    <col min="14334" max="14334" width="15.7109375" customWidth="1"/>
    <col min="14335" max="14335" width="14.28515625" customWidth="1"/>
    <col min="14336" max="14336" width="17.42578125" customWidth="1"/>
    <col min="14337" max="14337" width="14.28515625" customWidth="1"/>
    <col min="14338" max="14338" width="14.85546875" customWidth="1"/>
    <col min="14339" max="14341" width="11.42578125" customWidth="1"/>
    <col min="14342" max="14342" width="13.5703125" customWidth="1"/>
    <col min="14343" max="14343" width="11.42578125" customWidth="1"/>
    <col min="14344" max="14344" width="14.85546875" customWidth="1"/>
    <col min="14345" max="14345" width="14.5703125" customWidth="1"/>
    <col min="14346" max="14346" width="14.85546875" customWidth="1"/>
    <col min="14347" max="14347" width="14.42578125" customWidth="1"/>
    <col min="14348" max="14348" width="17" customWidth="1"/>
    <col min="14349" max="14349" width="12.85546875" customWidth="1"/>
    <col min="14350" max="14350" width="13.85546875" customWidth="1"/>
    <col min="14351" max="14351" width="15" customWidth="1"/>
    <col min="14352" max="14352" width="15.42578125" customWidth="1"/>
    <col min="14353" max="14353" width="15.140625" bestFit="1" customWidth="1"/>
    <col min="14354" max="14354" width="14" customWidth="1"/>
    <col min="14355" max="14355" width="14.85546875" customWidth="1"/>
    <col min="14356" max="14562" width="11.42578125" customWidth="1"/>
    <col min="14563" max="14563" width="0.28515625" customWidth="1"/>
    <col min="14564" max="14564" width="32.28515625" customWidth="1"/>
    <col min="14573" max="14573" width="15.28515625" customWidth="1"/>
    <col min="14574" max="14574" width="32.28515625" customWidth="1"/>
    <col min="14575" max="14577" width="11.42578125" customWidth="1"/>
    <col min="14578" max="14578" width="14.28515625" customWidth="1"/>
    <col min="14579" max="14579" width="18" customWidth="1"/>
    <col min="14580" max="14580" width="15" customWidth="1"/>
    <col min="14581" max="14581" width="15.140625" customWidth="1"/>
    <col min="14582" max="14588" width="11.5703125" customWidth="1"/>
    <col min="14589" max="14589" width="17.28515625" customWidth="1"/>
    <col min="14590" max="14590" width="15.7109375" customWidth="1"/>
    <col min="14591" max="14591" width="14.28515625" customWidth="1"/>
    <col min="14592" max="14592" width="17.42578125" customWidth="1"/>
    <col min="14593" max="14593" width="14.28515625" customWidth="1"/>
    <col min="14594" max="14594" width="14.85546875" customWidth="1"/>
    <col min="14595" max="14597" width="11.42578125" customWidth="1"/>
    <col min="14598" max="14598" width="13.5703125" customWidth="1"/>
    <col min="14599" max="14599" width="11.42578125" customWidth="1"/>
    <col min="14600" max="14600" width="14.85546875" customWidth="1"/>
    <col min="14601" max="14601" width="14.5703125" customWidth="1"/>
    <col min="14602" max="14602" width="14.85546875" customWidth="1"/>
    <col min="14603" max="14603" width="14.42578125" customWidth="1"/>
    <col min="14604" max="14604" width="17" customWidth="1"/>
    <col min="14605" max="14605" width="12.85546875" customWidth="1"/>
    <col min="14606" max="14606" width="13.85546875" customWidth="1"/>
    <col min="14607" max="14607" width="15" customWidth="1"/>
    <col min="14608" max="14608" width="15.42578125" customWidth="1"/>
    <col min="14609" max="14609" width="15.140625" bestFit="1" customWidth="1"/>
    <col min="14610" max="14610" width="14" customWidth="1"/>
    <col min="14611" max="14611" width="14.85546875" customWidth="1"/>
    <col min="14612" max="14818" width="11.42578125" customWidth="1"/>
    <col min="14819" max="14819" width="0.28515625" customWidth="1"/>
    <col min="14820" max="14820" width="32.28515625" customWidth="1"/>
    <col min="14829" max="14829" width="15.28515625" customWidth="1"/>
    <col min="14830" max="14830" width="32.28515625" customWidth="1"/>
    <col min="14831" max="14833" width="11.42578125" customWidth="1"/>
    <col min="14834" max="14834" width="14.28515625" customWidth="1"/>
    <col min="14835" max="14835" width="18" customWidth="1"/>
    <col min="14836" max="14836" width="15" customWidth="1"/>
    <col min="14837" max="14837" width="15.140625" customWidth="1"/>
    <col min="14838" max="14844" width="11.5703125" customWidth="1"/>
    <col min="14845" max="14845" width="17.28515625" customWidth="1"/>
    <col min="14846" max="14846" width="15.7109375" customWidth="1"/>
    <col min="14847" max="14847" width="14.28515625" customWidth="1"/>
    <col min="14848" max="14848" width="17.42578125" customWidth="1"/>
    <col min="14849" max="14849" width="14.28515625" customWidth="1"/>
    <col min="14850" max="14850" width="14.85546875" customWidth="1"/>
    <col min="14851" max="14853" width="11.42578125" customWidth="1"/>
    <col min="14854" max="14854" width="13.5703125" customWidth="1"/>
    <col min="14855" max="14855" width="11.42578125" customWidth="1"/>
    <col min="14856" max="14856" width="14.85546875" customWidth="1"/>
    <col min="14857" max="14857" width="14.5703125" customWidth="1"/>
    <col min="14858" max="14858" width="14.85546875" customWidth="1"/>
    <col min="14859" max="14859" width="14.42578125" customWidth="1"/>
    <col min="14860" max="14860" width="17" customWidth="1"/>
    <col min="14861" max="14861" width="12.85546875" customWidth="1"/>
    <col min="14862" max="14862" width="13.85546875" customWidth="1"/>
    <col min="14863" max="14863" width="15" customWidth="1"/>
    <col min="14864" max="14864" width="15.42578125" customWidth="1"/>
    <col min="14865" max="14865" width="15.140625" bestFit="1" customWidth="1"/>
    <col min="14866" max="14866" width="14" customWidth="1"/>
    <col min="14867" max="14867" width="14.85546875" customWidth="1"/>
    <col min="14868" max="15074" width="11.42578125" customWidth="1"/>
    <col min="15075" max="15075" width="0.28515625" customWidth="1"/>
    <col min="15076" max="15076" width="32.28515625" customWidth="1"/>
    <col min="15085" max="15085" width="15.28515625" customWidth="1"/>
    <col min="15086" max="15086" width="32.28515625" customWidth="1"/>
    <col min="15087" max="15089" width="11.42578125" customWidth="1"/>
    <col min="15090" max="15090" width="14.28515625" customWidth="1"/>
    <col min="15091" max="15091" width="18" customWidth="1"/>
    <col min="15092" max="15092" width="15" customWidth="1"/>
    <col min="15093" max="15093" width="15.140625" customWidth="1"/>
    <col min="15094" max="15100" width="11.5703125" customWidth="1"/>
    <col min="15101" max="15101" width="17.28515625" customWidth="1"/>
    <col min="15102" max="15102" width="15.7109375" customWidth="1"/>
    <col min="15103" max="15103" width="14.28515625" customWidth="1"/>
    <col min="15104" max="15104" width="17.42578125" customWidth="1"/>
    <col min="15105" max="15105" width="14.28515625" customWidth="1"/>
    <col min="15106" max="15106" width="14.85546875" customWidth="1"/>
    <col min="15107" max="15109" width="11.42578125" customWidth="1"/>
    <col min="15110" max="15110" width="13.5703125" customWidth="1"/>
    <col min="15111" max="15111" width="11.42578125" customWidth="1"/>
    <col min="15112" max="15112" width="14.85546875" customWidth="1"/>
    <col min="15113" max="15113" width="14.5703125" customWidth="1"/>
    <col min="15114" max="15114" width="14.85546875" customWidth="1"/>
    <col min="15115" max="15115" width="14.42578125" customWidth="1"/>
    <col min="15116" max="15116" width="17" customWidth="1"/>
    <col min="15117" max="15117" width="12.85546875" customWidth="1"/>
    <col min="15118" max="15118" width="13.85546875" customWidth="1"/>
    <col min="15119" max="15119" width="15" customWidth="1"/>
    <col min="15120" max="15120" width="15.42578125" customWidth="1"/>
    <col min="15121" max="15121" width="15.140625" bestFit="1" customWidth="1"/>
    <col min="15122" max="15122" width="14" customWidth="1"/>
    <col min="15123" max="15123" width="14.85546875" customWidth="1"/>
    <col min="15124" max="15330" width="11.42578125" customWidth="1"/>
    <col min="15331" max="15331" width="0.28515625" customWidth="1"/>
    <col min="15332" max="15332" width="32.28515625" customWidth="1"/>
    <col min="15341" max="15341" width="15.28515625" customWidth="1"/>
    <col min="15342" max="15342" width="32.28515625" customWidth="1"/>
    <col min="15343" max="15345" width="11.42578125" customWidth="1"/>
    <col min="15346" max="15346" width="14.28515625" customWidth="1"/>
    <col min="15347" max="15347" width="18" customWidth="1"/>
    <col min="15348" max="15348" width="15" customWidth="1"/>
    <col min="15349" max="15349" width="15.140625" customWidth="1"/>
    <col min="15350" max="15356" width="11.5703125" customWidth="1"/>
    <col min="15357" max="15357" width="17.28515625" customWidth="1"/>
    <col min="15358" max="15358" width="15.7109375" customWidth="1"/>
    <col min="15359" max="15359" width="14.28515625" customWidth="1"/>
    <col min="15360" max="15360" width="17.42578125" customWidth="1"/>
    <col min="15361" max="15361" width="14.28515625" customWidth="1"/>
    <col min="15362" max="15362" width="14.85546875" customWidth="1"/>
    <col min="15363" max="15365" width="11.42578125" customWidth="1"/>
    <col min="15366" max="15366" width="13.5703125" customWidth="1"/>
    <col min="15367" max="15367" width="11.42578125" customWidth="1"/>
    <col min="15368" max="15368" width="14.85546875" customWidth="1"/>
    <col min="15369" max="15369" width="14.5703125" customWidth="1"/>
    <col min="15370" max="15370" width="14.85546875" customWidth="1"/>
    <col min="15371" max="15371" width="14.42578125" customWidth="1"/>
    <col min="15372" max="15372" width="17" customWidth="1"/>
    <col min="15373" max="15373" width="12.85546875" customWidth="1"/>
    <col min="15374" max="15374" width="13.85546875" customWidth="1"/>
    <col min="15375" max="15375" width="15" customWidth="1"/>
    <col min="15376" max="15376" width="15.42578125" customWidth="1"/>
    <col min="15377" max="15377" width="15.140625" bestFit="1" customWidth="1"/>
    <col min="15378" max="15378" width="14" customWidth="1"/>
    <col min="15379" max="15379" width="14.85546875" customWidth="1"/>
    <col min="15380" max="15586" width="11.42578125" customWidth="1"/>
    <col min="15587" max="15587" width="0.28515625" customWidth="1"/>
    <col min="15588" max="15588" width="32.28515625" customWidth="1"/>
    <col min="15597" max="15597" width="15.28515625" customWidth="1"/>
    <col min="15598" max="15598" width="32.28515625" customWidth="1"/>
    <col min="15599" max="15601" width="11.42578125" customWidth="1"/>
    <col min="15602" max="15602" width="14.28515625" customWidth="1"/>
    <col min="15603" max="15603" width="18" customWidth="1"/>
    <col min="15604" max="15604" width="15" customWidth="1"/>
    <col min="15605" max="15605" width="15.140625" customWidth="1"/>
    <col min="15606" max="15612" width="11.5703125" customWidth="1"/>
    <col min="15613" max="15613" width="17.28515625" customWidth="1"/>
    <col min="15614" max="15614" width="15.7109375" customWidth="1"/>
    <col min="15615" max="15615" width="14.28515625" customWidth="1"/>
    <col min="15616" max="15616" width="17.42578125" customWidth="1"/>
    <col min="15617" max="15617" width="14.28515625" customWidth="1"/>
    <col min="15618" max="15618" width="14.85546875" customWidth="1"/>
    <col min="15619" max="15621" width="11.42578125" customWidth="1"/>
    <col min="15622" max="15622" width="13.5703125" customWidth="1"/>
    <col min="15623" max="15623" width="11.42578125" customWidth="1"/>
    <col min="15624" max="15624" width="14.85546875" customWidth="1"/>
    <col min="15625" max="15625" width="14.5703125" customWidth="1"/>
    <col min="15626" max="15626" width="14.85546875" customWidth="1"/>
    <col min="15627" max="15627" width="14.42578125" customWidth="1"/>
    <col min="15628" max="15628" width="17" customWidth="1"/>
    <col min="15629" max="15629" width="12.85546875" customWidth="1"/>
    <col min="15630" max="15630" width="13.85546875" customWidth="1"/>
    <col min="15631" max="15631" width="15" customWidth="1"/>
    <col min="15632" max="15632" width="15.42578125" customWidth="1"/>
    <col min="15633" max="15633" width="15.140625" bestFit="1" customWidth="1"/>
    <col min="15634" max="15634" width="14" customWidth="1"/>
    <col min="15635" max="15635" width="14.85546875" customWidth="1"/>
    <col min="15636" max="15842" width="11.42578125" customWidth="1"/>
    <col min="15843" max="15843" width="0.28515625" customWidth="1"/>
    <col min="15844" max="15844" width="32.28515625" customWidth="1"/>
    <col min="15853" max="15853" width="15.28515625" customWidth="1"/>
    <col min="15854" max="15854" width="32.28515625" customWidth="1"/>
    <col min="15855" max="15857" width="11.42578125" customWidth="1"/>
    <col min="15858" max="15858" width="14.28515625" customWidth="1"/>
    <col min="15859" max="15859" width="18" customWidth="1"/>
    <col min="15860" max="15860" width="15" customWidth="1"/>
    <col min="15861" max="15861" width="15.140625" customWidth="1"/>
    <col min="15862" max="15868" width="11.5703125" customWidth="1"/>
    <col min="15869" max="15869" width="17.28515625" customWidth="1"/>
    <col min="15870" max="15870" width="15.7109375" customWidth="1"/>
    <col min="15871" max="15871" width="14.28515625" customWidth="1"/>
    <col min="15872" max="15872" width="17.42578125" customWidth="1"/>
    <col min="15873" max="15873" width="14.28515625" customWidth="1"/>
    <col min="15874" max="15874" width="14.85546875" customWidth="1"/>
    <col min="15875" max="15877" width="11.42578125" customWidth="1"/>
    <col min="15878" max="15878" width="13.5703125" customWidth="1"/>
    <col min="15879" max="15879" width="11.42578125" customWidth="1"/>
    <col min="15880" max="15880" width="14.85546875" customWidth="1"/>
    <col min="15881" max="15881" width="14.5703125" customWidth="1"/>
    <col min="15882" max="15882" width="14.85546875" customWidth="1"/>
    <col min="15883" max="15883" width="14.42578125" customWidth="1"/>
    <col min="15884" max="15884" width="17" customWidth="1"/>
    <col min="15885" max="15885" width="12.85546875" customWidth="1"/>
    <col min="15886" max="15886" width="13.85546875" customWidth="1"/>
    <col min="15887" max="15887" width="15" customWidth="1"/>
    <col min="15888" max="15888" width="15.42578125" customWidth="1"/>
    <col min="15889" max="15889" width="15.140625" bestFit="1" customWidth="1"/>
    <col min="15890" max="15890" width="14" customWidth="1"/>
    <col min="15891" max="15891" width="14.85546875" customWidth="1"/>
    <col min="15892" max="16098" width="11.42578125" customWidth="1"/>
    <col min="16099" max="16099" width="0.28515625" customWidth="1"/>
    <col min="16100" max="16100" width="32.28515625" customWidth="1"/>
    <col min="16109" max="16109" width="15.28515625" customWidth="1"/>
    <col min="16110" max="16110" width="32.28515625" customWidth="1"/>
    <col min="16111" max="16113" width="11.42578125" customWidth="1"/>
    <col min="16114" max="16114" width="14.28515625" customWidth="1"/>
    <col min="16115" max="16115" width="18" customWidth="1"/>
    <col min="16116" max="16116" width="15" customWidth="1"/>
    <col min="16117" max="16117" width="15.140625" customWidth="1"/>
    <col min="16118" max="16124" width="11.5703125" customWidth="1"/>
    <col min="16125" max="16125" width="17.28515625" customWidth="1"/>
    <col min="16126" max="16126" width="15.7109375" customWidth="1"/>
    <col min="16127" max="16127" width="14.28515625" customWidth="1"/>
    <col min="16128" max="16128" width="17.42578125" customWidth="1"/>
    <col min="16129" max="16129" width="14.28515625" customWidth="1"/>
    <col min="16130" max="16130" width="14.85546875" customWidth="1"/>
    <col min="16131" max="16133" width="11.42578125" customWidth="1"/>
    <col min="16134" max="16134" width="13.5703125" customWidth="1"/>
    <col min="16135" max="16135" width="11.42578125" customWidth="1"/>
    <col min="16136" max="16136" width="14.85546875" customWidth="1"/>
    <col min="16137" max="16137" width="14.5703125" customWidth="1"/>
    <col min="16138" max="16138" width="14.85546875" customWidth="1"/>
    <col min="16139" max="16139" width="14.42578125" customWidth="1"/>
    <col min="16140" max="16140" width="17" customWidth="1"/>
    <col min="16141" max="16141" width="12.85546875" customWidth="1"/>
    <col min="16142" max="16142" width="13.85546875" customWidth="1"/>
    <col min="16143" max="16143" width="15" customWidth="1"/>
    <col min="16144" max="16144" width="15.42578125" customWidth="1"/>
    <col min="16145" max="16145" width="15.140625" bestFit="1" customWidth="1"/>
    <col min="16146" max="16146" width="14" customWidth="1"/>
    <col min="16147" max="16147" width="14.85546875" customWidth="1"/>
    <col min="16148" max="16354" width="11.42578125" customWidth="1"/>
    <col min="16355" max="16355" width="0.28515625" customWidth="1"/>
    <col min="16356" max="16356" width="32.28515625" customWidth="1"/>
  </cols>
  <sheetData>
    <row r="1" spans="1:35" s="26" customFormat="1" ht="42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7" t="s">
        <v>21</v>
      </c>
      <c r="W1" s="27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9" t="s">
        <v>27</v>
      </c>
      <c r="AC1" s="30" t="s">
        <v>28</v>
      </c>
      <c r="AD1" s="31" t="s">
        <v>29</v>
      </c>
      <c r="AE1" s="32" t="s">
        <v>30</v>
      </c>
      <c r="AF1" s="33" t="s">
        <v>34</v>
      </c>
      <c r="AG1" s="34" t="s">
        <v>31</v>
      </c>
      <c r="AH1" s="35" t="s">
        <v>32</v>
      </c>
      <c r="AI1" s="36" t="s">
        <v>33</v>
      </c>
    </row>
    <row r="2" spans="1:35" x14ac:dyDescent="0.25">
      <c r="A2" s="37" t="s">
        <v>99</v>
      </c>
      <c r="B2" s="38">
        <v>44971</v>
      </c>
      <c r="C2" s="39">
        <v>42505349</v>
      </c>
      <c r="D2" s="37">
        <v>238</v>
      </c>
      <c r="E2" s="40">
        <v>450694.75</v>
      </c>
      <c r="F2" s="40">
        <v>499708.77035204408</v>
      </c>
      <c r="G2" s="40">
        <v>279702.41347684304</v>
      </c>
      <c r="H2" s="40">
        <v>54967.964738724848</v>
      </c>
      <c r="I2" s="40">
        <v>14991.263110561322</v>
      </c>
      <c r="J2" s="40">
        <v>23382.335514866612</v>
      </c>
      <c r="K2" s="40">
        <v>15588.223676577742</v>
      </c>
      <c r="L2" s="40">
        <v>3897.0559191444354</v>
      </c>
      <c r="M2" s="40"/>
      <c r="N2" s="40"/>
      <c r="O2" s="40">
        <v>100</v>
      </c>
      <c r="P2" s="40">
        <v>100000</v>
      </c>
      <c r="Q2" s="40"/>
      <c r="R2" s="40">
        <v>566485.0008690122</v>
      </c>
      <c r="S2" s="20"/>
      <c r="T2" s="19"/>
      <c r="U2" s="14"/>
      <c r="V2" s="1"/>
      <c r="W2" s="1"/>
      <c r="X2" s="6">
        <f t="shared" ref="X2:X33" si="0">((E2/200)*(1.5*V2))</f>
        <v>0</v>
      </c>
      <c r="Y2" s="6">
        <f t="shared" ref="Y2:Y33" si="1">((E2/200)*(2*W2))</f>
        <v>0</v>
      </c>
      <c r="Z2" s="7">
        <f t="shared" ref="Z2:Z33" si="2">X2+Y2</f>
        <v>0</v>
      </c>
      <c r="AA2" s="11"/>
      <c r="AB2" s="11">
        <v>144521.47</v>
      </c>
      <c r="AC2" s="11">
        <f t="shared" ref="AC2:AC33" si="3">IF(AB2-(AA2+Z2)&gt;=0,(AB2-(AA2+Z2)),0)</f>
        <v>144521.47</v>
      </c>
      <c r="AD2" s="7"/>
      <c r="AE2" s="9">
        <v>50000</v>
      </c>
      <c r="AF2" s="7">
        <f t="shared" ref="AF2:AF33" si="4">(R2+S2+T2+U2)-(AC2+AD2+AE2)</f>
        <v>371963.53086901223</v>
      </c>
      <c r="AG2" s="6">
        <f t="shared" ref="AG2:AG33" si="5">IF(R2+T2&gt;=AF2,AF2,(R2+T2))</f>
        <v>371963.53086901223</v>
      </c>
      <c r="AH2" s="2">
        <f t="shared" ref="AH2:AH33" si="6">AF2-AG2</f>
        <v>0</v>
      </c>
      <c r="AI2" s="7">
        <f t="shared" ref="AI2:AI33" si="7">IF((Z2+AA2-AB2)&gt;=0,(Z2+AA2-AB2),0)</f>
        <v>0</v>
      </c>
    </row>
    <row r="3" spans="1:35" x14ac:dyDescent="0.25">
      <c r="A3" s="37" t="s">
        <v>48</v>
      </c>
      <c r="B3" s="38">
        <v>43360</v>
      </c>
      <c r="C3" s="39">
        <v>25540701</v>
      </c>
      <c r="D3" s="37">
        <v>70</v>
      </c>
      <c r="E3" s="40">
        <v>548960.02</v>
      </c>
      <c r="F3" s="40">
        <v>584093.46128000005</v>
      </c>
      <c r="G3" s="40">
        <v>0</v>
      </c>
      <c r="H3" s="40">
        <v>64250.280740800008</v>
      </c>
      <c r="I3" s="40">
        <v>17522.803838399999</v>
      </c>
      <c r="J3" s="40">
        <v>17522.803838399999</v>
      </c>
      <c r="K3" s="40"/>
      <c r="L3" s="40"/>
      <c r="M3" s="40">
        <v>11681.869225600001</v>
      </c>
      <c r="N3" s="40">
        <v>8761.4019191999996</v>
      </c>
      <c r="O3" s="40"/>
      <c r="P3" s="40">
        <v>50000</v>
      </c>
      <c r="Q3" s="40">
        <v>0</v>
      </c>
      <c r="R3" s="40">
        <v>414355.00171759998</v>
      </c>
      <c r="S3" s="20">
        <v>54896</v>
      </c>
      <c r="T3" s="19"/>
      <c r="U3" s="13">
        <v>10000</v>
      </c>
      <c r="V3" s="1">
        <v>35</v>
      </c>
      <c r="W3" s="1">
        <v>21</v>
      </c>
      <c r="X3" s="6">
        <f t="shared" si="0"/>
        <v>144102.00524999999</v>
      </c>
      <c r="Y3" s="6">
        <f t="shared" si="1"/>
        <v>115281.6042</v>
      </c>
      <c r="Z3" s="7">
        <f t="shared" si="2"/>
        <v>259383.60944999999</v>
      </c>
      <c r="AA3" s="11">
        <v>113575.69</v>
      </c>
      <c r="AB3" s="11">
        <v>151585.4</v>
      </c>
      <c r="AC3" s="11">
        <f t="shared" si="3"/>
        <v>0</v>
      </c>
      <c r="AD3" s="8"/>
      <c r="AE3" s="9">
        <v>50000</v>
      </c>
      <c r="AF3" s="7">
        <f t="shared" si="4"/>
        <v>429251.00171759998</v>
      </c>
      <c r="AG3" s="6">
        <f t="shared" si="5"/>
        <v>414355.00171759998</v>
      </c>
      <c r="AH3" s="2">
        <f t="shared" si="6"/>
        <v>14896</v>
      </c>
      <c r="AI3" s="7">
        <f t="shared" si="7"/>
        <v>221373.89945</v>
      </c>
    </row>
    <row r="4" spans="1:35" x14ac:dyDescent="0.25">
      <c r="A4" s="37" t="s">
        <v>117</v>
      </c>
      <c r="B4" s="38">
        <v>45282</v>
      </c>
      <c r="C4" s="39">
        <v>37137835</v>
      </c>
      <c r="D4" s="37">
        <v>279</v>
      </c>
      <c r="E4" s="40">
        <v>445901.44</v>
      </c>
      <c r="F4" s="40">
        <v>489499.18575513596</v>
      </c>
      <c r="G4" s="40">
        <v>274805.32562173327</v>
      </c>
      <c r="H4" s="40">
        <v>53844.910433064957</v>
      </c>
      <c r="I4" s="40">
        <v>14684.975572654079</v>
      </c>
      <c r="J4" s="40">
        <v>22929.135341306075</v>
      </c>
      <c r="K4" s="40">
        <v>15286.090227537383</v>
      </c>
      <c r="L4" s="40">
        <v>3821.5225568843457</v>
      </c>
      <c r="M4" s="40"/>
      <c r="N4" s="40"/>
      <c r="O4" s="40"/>
      <c r="P4" s="40">
        <v>50000</v>
      </c>
      <c r="Q4" s="40"/>
      <c r="R4" s="40">
        <v>603737.99724542245</v>
      </c>
      <c r="S4" s="20"/>
      <c r="T4" s="19"/>
      <c r="U4" s="14"/>
      <c r="V4" s="1"/>
      <c r="W4" s="5"/>
      <c r="X4" s="6">
        <f t="shared" si="0"/>
        <v>0</v>
      </c>
      <c r="Y4" s="6">
        <f t="shared" si="1"/>
        <v>0</v>
      </c>
      <c r="Z4" s="7">
        <f t="shared" si="2"/>
        <v>0</v>
      </c>
      <c r="AA4" s="11"/>
      <c r="AB4" s="11">
        <v>101523.93</v>
      </c>
      <c r="AC4" s="11">
        <f t="shared" si="3"/>
        <v>101523.93</v>
      </c>
      <c r="AD4" s="8"/>
      <c r="AE4" s="8">
        <v>50000</v>
      </c>
      <c r="AF4" s="7">
        <f t="shared" si="4"/>
        <v>452214.06724542246</v>
      </c>
      <c r="AG4" s="6">
        <f t="shared" si="5"/>
        <v>452214.06724542246</v>
      </c>
      <c r="AH4" s="2">
        <f t="shared" si="6"/>
        <v>0</v>
      </c>
      <c r="AI4" s="7">
        <f t="shared" si="7"/>
        <v>0</v>
      </c>
    </row>
    <row r="5" spans="1:35" x14ac:dyDescent="0.25">
      <c r="A5" s="37" t="s">
        <v>125</v>
      </c>
      <c r="B5" s="38">
        <v>45385</v>
      </c>
      <c r="C5" s="39">
        <v>30836266</v>
      </c>
      <c r="D5" s="37">
        <v>289</v>
      </c>
      <c r="E5" s="40">
        <v>796419.04</v>
      </c>
      <c r="F5" s="40">
        <v>743324.43733333331</v>
      </c>
      <c r="G5" s="40"/>
      <c r="H5" s="40">
        <v>81765.688106666668</v>
      </c>
      <c r="I5" s="40">
        <v>22299.733119999997</v>
      </c>
      <c r="J5" s="40">
        <v>22299.733119999997</v>
      </c>
      <c r="K5" s="40"/>
      <c r="L5" s="40"/>
      <c r="M5" s="40"/>
      <c r="N5" s="40"/>
      <c r="O5" s="40"/>
      <c r="P5" s="40">
        <v>0</v>
      </c>
      <c r="Q5" s="40"/>
      <c r="R5" s="40">
        <v>616960.00298666663</v>
      </c>
      <c r="S5" s="20"/>
      <c r="T5" s="19"/>
      <c r="U5" s="13"/>
      <c r="V5" s="1"/>
      <c r="W5" s="5"/>
      <c r="X5" s="6">
        <f t="shared" si="0"/>
        <v>0</v>
      </c>
      <c r="Y5" s="6">
        <f t="shared" si="1"/>
        <v>0</v>
      </c>
      <c r="Z5" s="7">
        <f t="shared" si="2"/>
        <v>0</v>
      </c>
      <c r="AA5" s="11"/>
      <c r="AB5" s="11"/>
      <c r="AC5" s="11">
        <f t="shared" si="3"/>
        <v>0</v>
      </c>
      <c r="AD5" s="11"/>
      <c r="AE5" s="41"/>
      <c r="AF5" s="7">
        <f t="shared" si="4"/>
        <v>616960.00298666663</v>
      </c>
      <c r="AG5" s="6">
        <v>0</v>
      </c>
      <c r="AH5" s="2">
        <v>0</v>
      </c>
      <c r="AI5" s="7">
        <f t="shared" si="7"/>
        <v>0</v>
      </c>
    </row>
    <row r="6" spans="1:35" x14ac:dyDescent="0.25">
      <c r="A6" s="37" t="s">
        <v>35</v>
      </c>
      <c r="B6" s="38">
        <v>42882</v>
      </c>
      <c r="C6" s="39">
        <v>12416256</v>
      </c>
      <c r="D6" s="37">
        <v>55</v>
      </c>
      <c r="E6" s="40">
        <v>445901.43</v>
      </c>
      <c r="F6" s="40">
        <v>518869.12526403554</v>
      </c>
      <c r="G6" s="40">
        <v>288893.33005534601</v>
      </c>
      <c r="H6" s="40">
        <v>57075.603779043908</v>
      </c>
      <c r="I6" s="40">
        <v>15566.073757921065</v>
      </c>
      <c r="J6" s="40">
        <v>24232.873659581444</v>
      </c>
      <c r="K6" s="40">
        <v>16155.249106387631</v>
      </c>
      <c r="L6" s="40">
        <v>4038.8122765969079</v>
      </c>
      <c r="M6" s="40"/>
      <c r="N6" s="40"/>
      <c r="O6" s="40"/>
      <c r="P6" s="40">
        <v>0</v>
      </c>
      <c r="Q6" s="40">
        <v>0</v>
      </c>
      <c r="R6" s="40">
        <v>690694.00273985055</v>
      </c>
      <c r="S6" s="20">
        <v>88222</v>
      </c>
      <c r="T6" s="19"/>
      <c r="U6" s="15"/>
      <c r="V6" s="1">
        <v>4</v>
      </c>
      <c r="W6" s="1">
        <v>16</v>
      </c>
      <c r="X6" s="6">
        <f t="shared" si="0"/>
        <v>13377.0429</v>
      </c>
      <c r="Y6" s="6">
        <f t="shared" si="1"/>
        <v>71344.228799999997</v>
      </c>
      <c r="Z6" s="7">
        <f t="shared" si="2"/>
        <v>84721.271699999998</v>
      </c>
      <c r="AA6" s="11">
        <v>22700.48</v>
      </c>
      <c r="AB6" s="11">
        <v>8532.42</v>
      </c>
      <c r="AC6" s="11">
        <f t="shared" si="3"/>
        <v>0</v>
      </c>
      <c r="AD6" s="7"/>
      <c r="AE6" s="8"/>
      <c r="AF6" s="7">
        <f t="shared" si="4"/>
        <v>778916.00273985055</v>
      </c>
      <c r="AG6" s="6">
        <f t="shared" si="5"/>
        <v>690694.00273985055</v>
      </c>
      <c r="AH6" s="2">
        <f t="shared" si="6"/>
        <v>88222</v>
      </c>
      <c r="AI6" s="7">
        <f t="shared" si="7"/>
        <v>98889.331699999995</v>
      </c>
    </row>
    <row r="7" spans="1:35" x14ac:dyDescent="0.25">
      <c r="A7" s="37" t="s">
        <v>116</v>
      </c>
      <c r="B7" s="38">
        <v>45275</v>
      </c>
      <c r="C7" s="39">
        <v>37614078</v>
      </c>
      <c r="D7" s="37">
        <v>278</v>
      </c>
      <c r="E7" s="40">
        <v>603856.02</v>
      </c>
      <c r="F7" s="40">
        <v>583727.48600000003</v>
      </c>
      <c r="G7" s="40">
        <v>0</v>
      </c>
      <c r="H7" s="40">
        <v>64210.023460000004</v>
      </c>
      <c r="I7" s="40">
        <v>17511.82458</v>
      </c>
      <c r="J7" s="40">
        <v>17511.82458</v>
      </c>
      <c r="K7" s="40"/>
      <c r="L7" s="40"/>
      <c r="M7" s="40"/>
      <c r="N7" s="40"/>
      <c r="O7" s="40"/>
      <c r="P7" s="40">
        <v>50000</v>
      </c>
      <c r="Q7" s="40">
        <v>0</v>
      </c>
      <c r="R7" s="40">
        <v>434494.00337999995</v>
      </c>
      <c r="S7" s="20"/>
      <c r="T7" s="19"/>
      <c r="U7" s="14"/>
      <c r="V7" s="1"/>
      <c r="W7" s="1">
        <v>16</v>
      </c>
      <c r="X7" s="6">
        <f t="shared" si="0"/>
        <v>0</v>
      </c>
      <c r="Y7" s="6">
        <f t="shared" si="1"/>
        <v>96616.963199999998</v>
      </c>
      <c r="Z7" s="7">
        <f t="shared" si="2"/>
        <v>96616.963199999998</v>
      </c>
      <c r="AA7" s="11"/>
      <c r="AB7" s="11">
        <v>43774.52</v>
      </c>
      <c r="AC7" s="11">
        <f t="shared" si="3"/>
        <v>0</v>
      </c>
      <c r="AD7" s="7"/>
      <c r="AE7" s="9">
        <v>50000</v>
      </c>
      <c r="AF7" s="7">
        <f t="shared" si="4"/>
        <v>384494.00337999995</v>
      </c>
      <c r="AG7" s="6">
        <f t="shared" si="5"/>
        <v>384494.00337999995</v>
      </c>
      <c r="AH7" s="2">
        <f t="shared" si="6"/>
        <v>0</v>
      </c>
      <c r="AI7" s="7">
        <f t="shared" si="7"/>
        <v>52842.443200000002</v>
      </c>
    </row>
    <row r="8" spans="1:35" x14ac:dyDescent="0.25">
      <c r="A8" s="37" t="s">
        <v>73</v>
      </c>
      <c r="B8" s="38">
        <v>44470</v>
      </c>
      <c r="C8" s="39">
        <v>17949384</v>
      </c>
      <c r="D8" s="37">
        <v>177</v>
      </c>
      <c r="E8" s="40">
        <v>603856.02</v>
      </c>
      <c r="F8" s="40">
        <v>603856.02</v>
      </c>
      <c r="G8" s="40">
        <v>0</v>
      </c>
      <c r="H8" s="40">
        <v>66424.162200000006</v>
      </c>
      <c r="I8" s="40">
        <v>18115.6806</v>
      </c>
      <c r="J8" s="40">
        <v>18115.6806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100000</v>
      </c>
      <c r="Q8" s="40">
        <v>0</v>
      </c>
      <c r="R8" s="40">
        <v>401200.99660000001</v>
      </c>
      <c r="S8" s="20">
        <v>219584</v>
      </c>
      <c r="T8" s="19">
        <v>0</v>
      </c>
      <c r="U8" s="13">
        <v>0</v>
      </c>
      <c r="V8" s="1">
        <v>10</v>
      </c>
      <c r="W8" s="3">
        <v>16</v>
      </c>
      <c r="X8" s="6">
        <f t="shared" si="0"/>
        <v>45289.201499999996</v>
      </c>
      <c r="Y8" s="6">
        <f t="shared" si="1"/>
        <v>96616.963199999998</v>
      </c>
      <c r="Z8" s="7">
        <f t="shared" si="2"/>
        <v>141906.16469999999</v>
      </c>
      <c r="AA8" s="11"/>
      <c r="AB8" s="11">
        <v>164897.70000000001</v>
      </c>
      <c r="AC8" s="11">
        <f t="shared" si="3"/>
        <v>22991.535300000018</v>
      </c>
      <c r="AD8" s="8"/>
      <c r="AE8" s="9">
        <v>80000</v>
      </c>
      <c r="AF8" s="7">
        <f t="shared" si="4"/>
        <v>517793.46129999997</v>
      </c>
      <c r="AG8" s="6">
        <f t="shared" si="5"/>
        <v>401200.99660000001</v>
      </c>
      <c r="AH8" s="2">
        <f t="shared" si="6"/>
        <v>116592.46469999995</v>
      </c>
      <c r="AI8" s="7">
        <f t="shared" si="7"/>
        <v>0</v>
      </c>
    </row>
    <row r="9" spans="1:35" x14ac:dyDescent="0.25">
      <c r="A9" s="37" t="s">
        <v>42</v>
      </c>
      <c r="B9" s="38">
        <v>41426</v>
      </c>
      <c r="C9" s="39">
        <v>25423490</v>
      </c>
      <c r="D9" s="37">
        <v>12</v>
      </c>
      <c r="E9" s="40">
        <v>548960.02</v>
      </c>
      <c r="F9" s="40">
        <v>611907.43562666664</v>
      </c>
      <c r="G9" s="40">
        <v>0</v>
      </c>
      <c r="H9" s="40">
        <v>67309.817918933331</v>
      </c>
      <c r="I9" s="40">
        <v>18357.223068799998</v>
      </c>
      <c r="J9" s="40">
        <v>18357.223068799998</v>
      </c>
      <c r="K9" s="40"/>
      <c r="L9" s="40"/>
      <c r="M9" s="40">
        <v>12238.148712533333</v>
      </c>
      <c r="N9" s="40">
        <v>9178.6115343999991</v>
      </c>
      <c r="O9" s="40"/>
      <c r="P9" s="40">
        <v>50000</v>
      </c>
      <c r="Q9" s="40">
        <v>0</v>
      </c>
      <c r="R9" s="40">
        <v>436467.00132319995</v>
      </c>
      <c r="S9" s="42">
        <v>54896</v>
      </c>
      <c r="T9" s="19"/>
      <c r="U9" s="14">
        <v>10000</v>
      </c>
      <c r="V9" s="1"/>
      <c r="W9" s="4">
        <v>16</v>
      </c>
      <c r="X9" s="7">
        <f t="shared" si="0"/>
        <v>0</v>
      </c>
      <c r="Y9" s="7">
        <f t="shared" si="1"/>
        <v>87833.603199999998</v>
      </c>
      <c r="Z9" s="7">
        <f t="shared" si="2"/>
        <v>87833.603199999998</v>
      </c>
      <c r="AA9" s="11">
        <v>63451.35</v>
      </c>
      <c r="AB9" s="11">
        <v>51848.09</v>
      </c>
      <c r="AC9" s="11">
        <f t="shared" si="3"/>
        <v>0</v>
      </c>
      <c r="AD9" s="8"/>
      <c r="AE9" s="8">
        <v>50000</v>
      </c>
      <c r="AF9" s="7">
        <f t="shared" si="4"/>
        <v>451363.00132319995</v>
      </c>
      <c r="AG9" s="7">
        <f t="shared" si="5"/>
        <v>436467.00132319995</v>
      </c>
      <c r="AH9" s="2">
        <f t="shared" si="6"/>
        <v>14896</v>
      </c>
      <c r="AI9" s="7">
        <f t="shared" si="7"/>
        <v>99436.863199999993</v>
      </c>
    </row>
    <row r="10" spans="1:35" x14ac:dyDescent="0.25">
      <c r="A10" s="37" t="s">
        <v>92</v>
      </c>
      <c r="B10" s="38">
        <v>44835</v>
      </c>
      <c r="C10" s="39">
        <v>40272332</v>
      </c>
      <c r="D10" s="37">
        <v>229</v>
      </c>
      <c r="E10" s="40">
        <v>457088.39</v>
      </c>
      <c r="F10" s="40">
        <v>506797.73241000815</v>
      </c>
      <c r="G10" s="40">
        <v>301092.642895072</v>
      </c>
      <c r="H10" s="40">
        <v>55747.750565100898</v>
      </c>
      <c r="I10" s="40">
        <v>15203.931972300245</v>
      </c>
      <c r="J10" s="40">
        <v>23697.027159152403</v>
      </c>
      <c r="K10" s="40">
        <v>15798.018106101603</v>
      </c>
      <c r="L10" s="40">
        <v>3949.5045265254007</v>
      </c>
      <c r="M10" s="40"/>
      <c r="N10" s="40"/>
      <c r="O10" s="40">
        <v>100</v>
      </c>
      <c r="P10" s="40">
        <v>50000</v>
      </c>
      <c r="Q10" s="40"/>
      <c r="R10" s="40">
        <v>643395.00297589961</v>
      </c>
      <c r="S10" s="20"/>
      <c r="T10" s="19"/>
      <c r="U10" s="19"/>
      <c r="V10" s="1"/>
      <c r="W10" s="5"/>
      <c r="X10" s="7">
        <f t="shared" si="0"/>
        <v>0</v>
      </c>
      <c r="Y10" s="7">
        <f t="shared" si="1"/>
        <v>0</v>
      </c>
      <c r="Z10" s="7">
        <f t="shared" si="2"/>
        <v>0</v>
      </c>
      <c r="AA10" s="11">
        <v>73134.14</v>
      </c>
      <c r="AB10" s="11">
        <v>108432.07</v>
      </c>
      <c r="AC10" s="11">
        <f t="shared" si="3"/>
        <v>35297.930000000008</v>
      </c>
      <c r="AD10" s="10"/>
      <c r="AE10" s="10">
        <v>30000</v>
      </c>
      <c r="AF10" s="7">
        <f t="shared" si="4"/>
        <v>578097.07297589956</v>
      </c>
      <c r="AG10" s="7">
        <f t="shared" si="5"/>
        <v>578097.07297589956</v>
      </c>
      <c r="AH10" s="2">
        <f t="shared" si="6"/>
        <v>0</v>
      </c>
      <c r="AI10" s="7">
        <f t="shared" si="7"/>
        <v>0</v>
      </c>
    </row>
    <row r="11" spans="1:35" x14ac:dyDescent="0.25">
      <c r="A11" s="37" t="s">
        <v>39</v>
      </c>
      <c r="B11" s="38">
        <v>42814</v>
      </c>
      <c r="C11" s="39">
        <v>21985039</v>
      </c>
      <c r="D11" s="37">
        <v>9</v>
      </c>
      <c r="E11" s="40">
        <v>441108.38</v>
      </c>
      <c r="F11" s="40">
        <v>484046.34081294981</v>
      </c>
      <c r="G11" s="40">
        <v>288540.73896524496</v>
      </c>
      <c r="H11" s="40">
        <v>53245.097489424479</v>
      </c>
      <c r="I11" s="40">
        <v>14521.390224388493</v>
      </c>
      <c r="J11" s="40">
        <v>23177.612393345844</v>
      </c>
      <c r="K11" s="40">
        <v>15451.741595563895</v>
      </c>
      <c r="L11" s="40">
        <v>3862.9353988909738</v>
      </c>
      <c r="M11" s="40"/>
      <c r="N11" s="40"/>
      <c r="O11" s="40">
        <v>100</v>
      </c>
      <c r="P11" s="40">
        <v>0</v>
      </c>
      <c r="Q11" s="40">
        <v>0</v>
      </c>
      <c r="R11" s="40">
        <v>662229.00267658115</v>
      </c>
      <c r="S11" s="20"/>
      <c r="T11" s="19">
        <v>212772</v>
      </c>
      <c r="U11" s="13"/>
      <c r="V11" s="1"/>
      <c r="W11" s="1"/>
      <c r="X11" s="7">
        <f t="shared" si="0"/>
        <v>0</v>
      </c>
      <c r="Y11" s="7">
        <f t="shared" si="1"/>
        <v>0</v>
      </c>
      <c r="Z11" s="7">
        <f t="shared" si="2"/>
        <v>0</v>
      </c>
      <c r="AA11" s="11"/>
      <c r="AB11" s="11">
        <v>124977.68</v>
      </c>
      <c r="AC11" s="11">
        <f t="shared" si="3"/>
        <v>124977.68</v>
      </c>
      <c r="AD11" s="7"/>
      <c r="AE11" s="10"/>
      <c r="AF11" s="7">
        <f t="shared" si="4"/>
        <v>750023.3226765811</v>
      </c>
      <c r="AG11" s="7">
        <f t="shared" si="5"/>
        <v>750023.3226765811</v>
      </c>
      <c r="AH11" s="2">
        <f t="shared" si="6"/>
        <v>0</v>
      </c>
      <c r="AI11" s="7">
        <f t="shared" si="7"/>
        <v>0</v>
      </c>
    </row>
    <row r="12" spans="1:35" x14ac:dyDescent="0.25">
      <c r="A12" s="37" t="s">
        <v>66</v>
      </c>
      <c r="B12" s="38">
        <v>44440</v>
      </c>
      <c r="C12" s="39">
        <v>36964277</v>
      </c>
      <c r="D12" s="37">
        <v>162</v>
      </c>
      <c r="E12" s="40">
        <v>548960.02</v>
      </c>
      <c r="F12" s="40">
        <v>572939.22039999999</v>
      </c>
      <c r="G12" s="40">
        <v>0</v>
      </c>
      <c r="H12" s="40">
        <v>63023.314244000001</v>
      </c>
      <c r="I12" s="40">
        <v>17188.176611999999</v>
      </c>
      <c r="J12" s="40">
        <v>17188.176611999999</v>
      </c>
      <c r="K12" s="40"/>
      <c r="L12" s="40"/>
      <c r="M12" s="40">
        <v>11458.784408</v>
      </c>
      <c r="N12" s="40">
        <v>8594.0883059999996</v>
      </c>
      <c r="O12" s="40"/>
      <c r="P12" s="40">
        <v>0</v>
      </c>
      <c r="Q12" s="40"/>
      <c r="R12" s="40">
        <v>455487.00021799991</v>
      </c>
      <c r="S12" s="20"/>
      <c r="T12" s="19"/>
      <c r="U12" s="13"/>
      <c r="V12" s="1"/>
      <c r="W12" s="1"/>
      <c r="X12" s="7">
        <f t="shared" si="0"/>
        <v>0</v>
      </c>
      <c r="Y12" s="7">
        <f t="shared" si="1"/>
        <v>0</v>
      </c>
      <c r="Z12" s="7">
        <f t="shared" si="2"/>
        <v>0</v>
      </c>
      <c r="AA12" s="11"/>
      <c r="AB12" s="11">
        <v>161023.49</v>
      </c>
      <c r="AC12" s="11">
        <f t="shared" si="3"/>
        <v>161023.49</v>
      </c>
      <c r="AD12" s="8"/>
      <c r="AE12" s="8"/>
      <c r="AF12" s="7">
        <f t="shared" si="4"/>
        <v>294463.51021799992</v>
      </c>
      <c r="AG12" s="7">
        <f t="shared" si="5"/>
        <v>294463.51021799992</v>
      </c>
      <c r="AH12" s="2">
        <f t="shared" si="6"/>
        <v>0</v>
      </c>
      <c r="AI12" s="7">
        <f t="shared" si="7"/>
        <v>0</v>
      </c>
    </row>
    <row r="13" spans="1:35" x14ac:dyDescent="0.25">
      <c r="A13" s="37" t="s">
        <v>46</v>
      </c>
      <c r="B13" s="38">
        <v>42564</v>
      </c>
      <c r="C13" s="39">
        <v>33570029</v>
      </c>
      <c r="D13" s="37">
        <v>32</v>
      </c>
      <c r="E13" s="40">
        <v>560596.34</v>
      </c>
      <c r="F13" s="40">
        <v>607835.92491733329</v>
      </c>
      <c r="G13" s="40">
        <v>0</v>
      </c>
      <c r="H13" s="40">
        <v>66861.951740906661</v>
      </c>
      <c r="I13" s="40">
        <v>18235.077747519998</v>
      </c>
      <c r="J13" s="40">
        <v>18235.077747519998</v>
      </c>
      <c r="K13" s="40"/>
      <c r="L13" s="40"/>
      <c r="M13" s="40">
        <v>12156.718498346667</v>
      </c>
      <c r="N13" s="40">
        <v>9117.5388737599988</v>
      </c>
      <c r="O13" s="40"/>
      <c r="P13" s="40">
        <v>50000</v>
      </c>
      <c r="Q13" s="40">
        <v>0</v>
      </c>
      <c r="R13" s="40">
        <v>433230.00030927989</v>
      </c>
      <c r="S13" s="20">
        <v>28030</v>
      </c>
      <c r="T13" s="19"/>
      <c r="U13" s="14">
        <v>10000</v>
      </c>
      <c r="V13" s="1">
        <v>12</v>
      </c>
      <c r="W13" s="5"/>
      <c r="X13" s="7">
        <f t="shared" si="0"/>
        <v>50453.670599999998</v>
      </c>
      <c r="Y13" s="7">
        <f t="shared" si="1"/>
        <v>0</v>
      </c>
      <c r="Z13" s="7">
        <f t="shared" si="2"/>
        <v>50453.670599999998</v>
      </c>
      <c r="AA13" s="11"/>
      <c r="AB13" s="11">
        <v>131257.82</v>
      </c>
      <c r="AC13" s="11">
        <f t="shared" si="3"/>
        <v>80804.149400000009</v>
      </c>
      <c r="AD13" s="11"/>
      <c r="AE13" s="8">
        <v>50000</v>
      </c>
      <c r="AF13" s="7">
        <f t="shared" si="4"/>
        <v>340455.85090927989</v>
      </c>
      <c r="AG13" s="7">
        <f t="shared" si="5"/>
        <v>340455.85090927989</v>
      </c>
      <c r="AH13" s="2">
        <f t="shared" si="6"/>
        <v>0</v>
      </c>
      <c r="AI13" s="7">
        <f t="shared" si="7"/>
        <v>0</v>
      </c>
    </row>
    <row r="14" spans="1:35" x14ac:dyDescent="0.25">
      <c r="A14" s="37" t="s">
        <v>63</v>
      </c>
      <c r="B14" s="38">
        <v>44361</v>
      </c>
      <c r="C14" s="39">
        <v>94596415</v>
      </c>
      <c r="D14" s="37">
        <v>150</v>
      </c>
      <c r="E14" s="40">
        <v>603856.02</v>
      </c>
      <c r="F14" s="40">
        <v>603856.02</v>
      </c>
      <c r="G14" s="40">
        <v>0</v>
      </c>
      <c r="H14" s="40">
        <v>66424.162200000006</v>
      </c>
      <c r="I14" s="40">
        <v>18115.6806</v>
      </c>
      <c r="J14" s="40">
        <v>18115.6806</v>
      </c>
      <c r="K14" s="40"/>
      <c r="L14" s="40"/>
      <c r="M14" s="40"/>
      <c r="N14" s="40"/>
      <c r="O14" s="40"/>
      <c r="P14" s="40">
        <v>50000</v>
      </c>
      <c r="Q14" s="40">
        <v>0</v>
      </c>
      <c r="R14" s="40">
        <v>451200.99660000001</v>
      </c>
      <c r="S14" s="20">
        <v>219584</v>
      </c>
      <c r="T14" s="19"/>
      <c r="U14" s="14"/>
      <c r="V14" s="1"/>
      <c r="W14" s="1">
        <v>16</v>
      </c>
      <c r="X14" s="7">
        <f t="shared" si="0"/>
        <v>0</v>
      </c>
      <c r="Y14" s="7">
        <f t="shared" si="1"/>
        <v>96616.963199999998</v>
      </c>
      <c r="Z14" s="7">
        <f t="shared" si="2"/>
        <v>96616.963199999998</v>
      </c>
      <c r="AA14" s="11"/>
      <c r="AB14" s="11">
        <v>182787.7</v>
      </c>
      <c r="AC14" s="11">
        <f t="shared" si="3"/>
        <v>86170.736800000013</v>
      </c>
      <c r="AD14" s="8"/>
      <c r="AE14" s="8"/>
      <c r="AF14" s="7">
        <f t="shared" si="4"/>
        <v>584614.25979999988</v>
      </c>
      <c r="AG14" s="7">
        <f t="shared" si="5"/>
        <v>451200.99660000001</v>
      </c>
      <c r="AH14" s="2">
        <f t="shared" si="6"/>
        <v>133413.26319999987</v>
      </c>
      <c r="AI14" s="7">
        <f t="shared" si="7"/>
        <v>0</v>
      </c>
    </row>
    <row r="15" spans="1:35" x14ac:dyDescent="0.25">
      <c r="A15" s="37" t="s">
        <v>127</v>
      </c>
      <c r="B15" s="38">
        <v>45385</v>
      </c>
      <c r="C15" s="39">
        <v>36349384</v>
      </c>
      <c r="D15" s="37">
        <v>291</v>
      </c>
      <c r="E15" s="40">
        <v>445901.44</v>
      </c>
      <c r="F15" s="40">
        <v>450854.51319551998</v>
      </c>
      <c r="G15" s="40">
        <v>219151.63724695111</v>
      </c>
      <c r="H15" s="40">
        <v>49593.996451507199</v>
      </c>
      <c r="I15" s="40">
        <v>13525.635395865598</v>
      </c>
      <c r="J15" s="40">
        <v>20100.184513274129</v>
      </c>
      <c r="K15" s="40">
        <v>13400.123008849421</v>
      </c>
      <c r="L15" s="40">
        <v>3350.0307522123553</v>
      </c>
      <c r="M15" s="40"/>
      <c r="N15" s="40"/>
      <c r="O15" s="40"/>
      <c r="P15" s="40">
        <v>100000</v>
      </c>
      <c r="Q15" s="40"/>
      <c r="R15" s="40">
        <v>470037.0003207624</v>
      </c>
      <c r="S15" s="20"/>
      <c r="T15" s="19"/>
      <c r="U15" s="14"/>
      <c r="V15" s="1"/>
      <c r="W15" s="5"/>
      <c r="X15" s="7">
        <f t="shared" si="0"/>
        <v>0</v>
      </c>
      <c r="Y15" s="7">
        <f t="shared" si="1"/>
        <v>0</v>
      </c>
      <c r="Z15" s="7">
        <f t="shared" si="2"/>
        <v>0</v>
      </c>
      <c r="AA15" s="11"/>
      <c r="AB15" s="11"/>
      <c r="AC15" s="11">
        <f t="shared" si="3"/>
        <v>0</v>
      </c>
      <c r="AD15" s="11"/>
      <c r="AE15" s="10">
        <v>100000</v>
      </c>
      <c r="AF15" s="7">
        <f t="shared" si="4"/>
        <v>370037.0003207624</v>
      </c>
      <c r="AG15" s="7">
        <v>0</v>
      </c>
      <c r="AH15" s="2">
        <v>0</v>
      </c>
      <c r="AI15" s="7">
        <f t="shared" si="7"/>
        <v>0</v>
      </c>
    </row>
    <row r="16" spans="1:35" x14ac:dyDescent="0.25">
      <c r="A16" s="37" t="s">
        <v>114</v>
      </c>
      <c r="B16" s="38">
        <v>45257</v>
      </c>
      <c r="C16" s="39">
        <v>41884729</v>
      </c>
      <c r="D16" s="37">
        <v>276</v>
      </c>
      <c r="E16" s="40">
        <v>450694.75</v>
      </c>
      <c r="F16" s="40">
        <v>494761.1587644</v>
      </c>
      <c r="G16" s="40">
        <v>277329.4227174666</v>
      </c>
      <c r="H16" s="40">
        <v>54423.727464083997</v>
      </c>
      <c r="I16" s="40">
        <v>14842.834762932</v>
      </c>
      <c r="J16" s="40">
        <v>23162.717444455997</v>
      </c>
      <c r="K16" s="40">
        <v>15441.811629637332</v>
      </c>
      <c r="L16" s="40">
        <v>3860.452907409333</v>
      </c>
      <c r="M16" s="40"/>
      <c r="N16" s="40"/>
      <c r="O16" s="40">
        <v>100</v>
      </c>
      <c r="P16" s="40">
        <v>0</v>
      </c>
      <c r="Q16" s="40"/>
      <c r="R16" s="40">
        <v>660259.99727334792</v>
      </c>
      <c r="S16" s="20"/>
      <c r="T16" s="19"/>
      <c r="U16" s="14"/>
      <c r="V16" s="1">
        <v>2</v>
      </c>
      <c r="W16" s="1"/>
      <c r="X16" s="8">
        <f t="shared" si="0"/>
        <v>6760.4212500000003</v>
      </c>
      <c r="Y16" s="7">
        <f t="shared" si="1"/>
        <v>0</v>
      </c>
      <c r="Z16" s="8">
        <f t="shared" si="2"/>
        <v>6760.4212500000003</v>
      </c>
      <c r="AA16" s="11"/>
      <c r="AB16" s="11">
        <v>77184.19</v>
      </c>
      <c r="AC16" s="11">
        <f t="shared" si="3"/>
        <v>70423.768750000003</v>
      </c>
      <c r="AD16" s="8"/>
      <c r="AE16" s="8"/>
      <c r="AF16" s="7">
        <f t="shared" si="4"/>
        <v>589836.22852334788</v>
      </c>
      <c r="AG16" s="7">
        <f t="shared" si="5"/>
        <v>589836.22852334788</v>
      </c>
      <c r="AH16" s="2">
        <f t="shared" si="6"/>
        <v>0</v>
      </c>
      <c r="AI16" s="7">
        <f t="shared" si="7"/>
        <v>0</v>
      </c>
    </row>
    <row r="17" spans="1:35" x14ac:dyDescent="0.25">
      <c r="A17" s="37" t="s">
        <v>105</v>
      </c>
      <c r="B17" s="38">
        <v>45124</v>
      </c>
      <c r="C17" s="39">
        <v>32194919</v>
      </c>
      <c r="D17" s="37">
        <v>258</v>
      </c>
      <c r="E17" s="40">
        <v>460282.97</v>
      </c>
      <c r="F17" s="40">
        <v>505286.86122196796</v>
      </c>
      <c r="G17" s="40">
        <v>282378.42940749996</v>
      </c>
      <c r="H17" s="40">
        <v>55581.554734416473</v>
      </c>
      <c r="I17" s="40">
        <v>15158.605836659039</v>
      </c>
      <c r="J17" s="40">
        <v>23629.958718884038</v>
      </c>
      <c r="K17" s="40">
        <v>15753.305812589359</v>
      </c>
      <c r="L17" s="40">
        <v>3938.3264531473396</v>
      </c>
      <c r="M17" s="40"/>
      <c r="N17" s="40"/>
      <c r="O17" s="40">
        <v>100</v>
      </c>
      <c r="P17" s="40">
        <v>0</v>
      </c>
      <c r="Q17" s="40"/>
      <c r="R17" s="40">
        <v>673503.99907377164</v>
      </c>
      <c r="S17" s="20"/>
      <c r="T17" s="19"/>
      <c r="U17" s="13"/>
      <c r="V17" s="1">
        <v>3</v>
      </c>
      <c r="W17" s="1"/>
      <c r="X17" s="7">
        <f t="shared" si="0"/>
        <v>10356.366824999999</v>
      </c>
      <c r="Y17" s="7">
        <f t="shared" si="1"/>
        <v>0</v>
      </c>
      <c r="Z17" s="7">
        <f t="shared" si="2"/>
        <v>10356.366824999999</v>
      </c>
      <c r="AA17" s="11">
        <v>115070.75</v>
      </c>
      <c r="AB17" s="11">
        <v>29366.16</v>
      </c>
      <c r="AC17" s="11">
        <f t="shared" si="3"/>
        <v>0</v>
      </c>
      <c r="AD17" s="7"/>
      <c r="AE17" s="8"/>
      <c r="AF17" s="7">
        <f t="shared" si="4"/>
        <v>673503.99907377164</v>
      </c>
      <c r="AG17" s="7">
        <f t="shared" si="5"/>
        <v>673503.99907377164</v>
      </c>
      <c r="AH17" s="2">
        <f t="shared" si="6"/>
        <v>0</v>
      </c>
      <c r="AI17" s="7">
        <f t="shared" si="7"/>
        <v>96060.956825000001</v>
      </c>
    </row>
    <row r="18" spans="1:35" x14ac:dyDescent="0.25">
      <c r="A18" s="37" t="s">
        <v>123</v>
      </c>
      <c r="B18" s="38">
        <v>45369</v>
      </c>
      <c r="C18" s="39">
        <v>32169313</v>
      </c>
      <c r="D18" s="37">
        <v>287</v>
      </c>
      <c r="E18" s="40">
        <v>445901.44</v>
      </c>
      <c r="F18" s="40">
        <v>489499.18575513596</v>
      </c>
      <c r="G18" s="40">
        <v>274805.32562173327</v>
      </c>
      <c r="H18" s="40">
        <v>53844.910433064957</v>
      </c>
      <c r="I18" s="40">
        <v>14684.975572654079</v>
      </c>
      <c r="J18" s="40">
        <v>22929.135341306075</v>
      </c>
      <c r="K18" s="40">
        <v>15286.090227537383</v>
      </c>
      <c r="L18" s="40">
        <v>3821.5225568843457</v>
      </c>
      <c r="M18" s="40"/>
      <c r="N18" s="40"/>
      <c r="O18" s="40"/>
      <c r="P18" s="40">
        <v>50000</v>
      </c>
      <c r="Q18" s="40"/>
      <c r="R18" s="40">
        <v>603737.99724542245</v>
      </c>
      <c r="S18" s="20"/>
      <c r="T18" s="19"/>
      <c r="U18" s="14"/>
      <c r="V18" s="1"/>
      <c r="W18" s="5"/>
      <c r="X18" s="7">
        <f t="shared" si="0"/>
        <v>0</v>
      </c>
      <c r="Y18" s="7">
        <f t="shared" si="1"/>
        <v>0</v>
      </c>
      <c r="Z18" s="7">
        <f t="shared" si="2"/>
        <v>0</v>
      </c>
      <c r="AA18" s="11"/>
      <c r="AB18" s="11"/>
      <c r="AC18" s="11">
        <f t="shared" si="3"/>
        <v>0</v>
      </c>
      <c r="AD18" s="11"/>
      <c r="AE18" s="10">
        <v>50000</v>
      </c>
      <c r="AF18" s="7">
        <f t="shared" si="4"/>
        <v>553737.99724542245</v>
      </c>
      <c r="AG18" s="7">
        <v>0</v>
      </c>
      <c r="AH18" s="2">
        <v>0</v>
      </c>
      <c r="AI18" s="7">
        <f t="shared" si="7"/>
        <v>0</v>
      </c>
    </row>
    <row r="19" spans="1:35" x14ac:dyDescent="0.25">
      <c r="A19" s="37" t="s">
        <v>81</v>
      </c>
      <c r="B19" s="38">
        <v>44621</v>
      </c>
      <c r="C19" s="39">
        <v>39602991</v>
      </c>
      <c r="D19" s="37">
        <v>202</v>
      </c>
      <c r="E19" s="40">
        <v>447498.6</v>
      </c>
      <c r="F19" s="40">
        <v>501077.55725815671</v>
      </c>
      <c r="G19" s="40">
        <v>280359.29733064002</v>
      </c>
      <c r="H19" s="40">
        <v>55118.53129839724</v>
      </c>
      <c r="I19" s="40">
        <v>15032.326717744701</v>
      </c>
      <c r="J19" s="40">
        <v>23443.105637663903</v>
      </c>
      <c r="K19" s="40">
        <v>15628.737091775934</v>
      </c>
      <c r="L19" s="40">
        <v>3907.1842729439836</v>
      </c>
      <c r="M19" s="40"/>
      <c r="N19" s="40"/>
      <c r="O19" s="40"/>
      <c r="P19" s="40">
        <v>50000</v>
      </c>
      <c r="Q19" s="40"/>
      <c r="R19" s="40">
        <v>618306.999570271</v>
      </c>
      <c r="S19" s="20"/>
      <c r="T19" s="19"/>
      <c r="U19" s="14"/>
      <c r="V19" s="1"/>
      <c r="W19" s="1"/>
      <c r="X19" s="7">
        <f t="shared" si="0"/>
        <v>0</v>
      </c>
      <c r="Y19" s="7">
        <f t="shared" si="1"/>
        <v>0</v>
      </c>
      <c r="Z19" s="7">
        <f t="shared" si="2"/>
        <v>0</v>
      </c>
      <c r="AA19" s="11"/>
      <c r="AB19" s="11">
        <v>55578.09</v>
      </c>
      <c r="AC19" s="11">
        <f t="shared" si="3"/>
        <v>55578.09</v>
      </c>
      <c r="AD19" s="8"/>
      <c r="AE19" s="8"/>
      <c r="AF19" s="7">
        <f t="shared" si="4"/>
        <v>562728.90957027103</v>
      </c>
      <c r="AG19" s="7">
        <f t="shared" si="5"/>
        <v>562728.90957027103</v>
      </c>
      <c r="AH19" s="2">
        <f t="shared" si="6"/>
        <v>0</v>
      </c>
      <c r="AI19" s="7">
        <f t="shared" si="7"/>
        <v>0</v>
      </c>
    </row>
    <row r="20" spans="1:35" x14ac:dyDescent="0.25">
      <c r="A20" s="37" t="s">
        <v>65</v>
      </c>
      <c r="B20" s="38">
        <v>44378</v>
      </c>
      <c r="C20" s="39">
        <v>25008411</v>
      </c>
      <c r="D20" s="37">
        <v>157</v>
      </c>
      <c r="E20" s="40">
        <v>796419.04</v>
      </c>
      <c r="F20" s="40">
        <v>796419.04</v>
      </c>
      <c r="G20" s="40">
        <v>0</v>
      </c>
      <c r="H20" s="40">
        <v>87606.094400000002</v>
      </c>
      <c r="I20" s="40">
        <v>23892.571199999998</v>
      </c>
      <c r="J20" s="40">
        <v>23892.571199999998</v>
      </c>
      <c r="K20" s="40"/>
      <c r="L20" s="40"/>
      <c r="M20" s="40"/>
      <c r="N20" s="40"/>
      <c r="O20" s="40"/>
      <c r="P20" s="40">
        <v>50000</v>
      </c>
      <c r="Q20" s="40">
        <v>0</v>
      </c>
      <c r="R20" s="40">
        <v>611028.00319999992</v>
      </c>
      <c r="S20" s="20">
        <v>154388</v>
      </c>
      <c r="T20" s="19"/>
      <c r="U20" s="14"/>
      <c r="V20" s="1"/>
      <c r="W20" s="3"/>
      <c r="X20" s="7">
        <f t="shared" si="0"/>
        <v>0</v>
      </c>
      <c r="Y20" s="7">
        <f t="shared" si="1"/>
        <v>0</v>
      </c>
      <c r="Z20" s="7">
        <f t="shared" si="2"/>
        <v>0</v>
      </c>
      <c r="AA20" s="11"/>
      <c r="AB20" s="11">
        <v>30926.95</v>
      </c>
      <c r="AC20" s="11">
        <f t="shared" si="3"/>
        <v>30926.95</v>
      </c>
      <c r="AD20" s="8"/>
      <c r="AE20" s="8"/>
      <c r="AF20" s="7">
        <f t="shared" si="4"/>
        <v>734489.05319999997</v>
      </c>
      <c r="AG20" s="7">
        <f t="shared" si="5"/>
        <v>611028.00319999992</v>
      </c>
      <c r="AH20" s="2">
        <f t="shared" si="6"/>
        <v>123461.05000000005</v>
      </c>
      <c r="AI20" s="7">
        <f t="shared" si="7"/>
        <v>0</v>
      </c>
    </row>
    <row r="21" spans="1:35" x14ac:dyDescent="0.25">
      <c r="A21" s="37" t="s">
        <v>101</v>
      </c>
      <c r="B21" s="38">
        <v>45017</v>
      </c>
      <c r="C21" s="39">
        <v>37614480</v>
      </c>
      <c r="D21" s="37">
        <v>247</v>
      </c>
      <c r="E21" s="40">
        <v>460282.97</v>
      </c>
      <c r="F21" s="40">
        <v>392827.29204342072</v>
      </c>
      <c r="G21" s="40">
        <v>284802.21370157495</v>
      </c>
      <c r="H21" s="40">
        <v>43211.002124776278</v>
      </c>
      <c r="I21" s="40">
        <v>11784.81876130262</v>
      </c>
      <c r="J21" s="40">
        <v>20328.88517234987</v>
      </c>
      <c r="K21" s="40">
        <v>13552.590114899913</v>
      </c>
      <c r="L21" s="40">
        <v>3388.1475287249782</v>
      </c>
      <c r="M21" s="40"/>
      <c r="N21" s="40"/>
      <c r="O21" s="40"/>
      <c r="P21" s="40">
        <v>50000</v>
      </c>
      <c r="Q21" s="40"/>
      <c r="R21" s="40">
        <v>535365.0020429421</v>
      </c>
      <c r="S21" s="20"/>
      <c r="T21" s="19">
        <v>104786</v>
      </c>
      <c r="U21" s="14"/>
      <c r="V21" s="1">
        <v>1</v>
      </c>
      <c r="W21" s="1"/>
      <c r="X21" s="7">
        <f t="shared" si="0"/>
        <v>3452.1222749999997</v>
      </c>
      <c r="Y21" s="7">
        <f t="shared" si="1"/>
        <v>0</v>
      </c>
      <c r="Z21" s="7">
        <f t="shared" si="2"/>
        <v>3452.1222749999997</v>
      </c>
      <c r="AA21" s="11"/>
      <c r="AB21" s="11">
        <v>131718.88</v>
      </c>
      <c r="AC21" s="11">
        <f t="shared" si="3"/>
        <v>128266.757725</v>
      </c>
      <c r="AD21" s="8"/>
      <c r="AE21" s="10"/>
      <c r="AF21" s="7">
        <f t="shared" si="4"/>
        <v>511884.24431794207</v>
      </c>
      <c r="AG21" s="7">
        <f t="shared" si="5"/>
        <v>511884.24431794207</v>
      </c>
      <c r="AH21" s="2">
        <f t="shared" si="6"/>
        <v>0</v>
      </c>
      <c r="AI21" s="7">
        <f t="shared" si="7"/>
        <v>0</v>
      </c>
    </row>
    <row r="22" spans="1:35" x14ac:dyDescent="0.25">
      <c r="A22" s="37" t="s">
        <v>52</v>
      </c>
      <c r="B22" s="38">
        <v>43383</v>
      </c>
      <c r="C22" s="39">
        <v>31188307</v>
      </c>
      <c r="D22" s="37">
        <v>79</v>
      </c>
      <c r="E22" s="40">
        <v>796419.04</v>
      </c>
      <c r="F22" s="40">
        <v>796419.04</v>
      </c>
      <c r="G22" s="40"/>
      <c r="H22" s="40">
        <v>87606.094400000002</v>
      </c>
      <c r="I22" s="40">
        <v>23892.571199999998</v>
      </c>
      <c r="J22" s="40">
        <v>23892.571199999998</v>
      </c>
      <c r="K22" s="40"/>
      <c r="L22" s="40"/>
      <c r="M22" s="40"/>
      <c r="N22" s="40"/>
      <c r="O22" s="40"/>
      <c r="P22" s="40">
        <v>0</v>
      </c>
      <c r="Q22" s="40">
        <v>0</v>
      </c>
      <c r="R22" s="40">
        <v>661028.00319999992</v>
      </c>
      <c r="S22" s="20">
        <v>132332</v>
      </c>
      <c r="T22" s="19"/>
      <c r="U22" s="13"/>
      <c r="V22" s="1"/>
      <c r="W22" s="3"/>
      <c r="X22" s="7">
        <f t="shared" si="0"/>
        <v>0</v>
      </c>
      <c r="Y22" s="7">
        <f t="shared" si="1"/>
        <v>0</v>
      </c>
      <c r="Z22" s="7">
        <f t="shared" si="2"/>
        <v>0</v>
      </c>
      <c r="AA22" s="11">
        <v>55734.74</v>
      </c>
      <c r="AB22" s="11">
        <v>87526.11</v>
      </c>
      <c r="AC22" s="11">
        <f t="shared" si="3"/>
        <v>31791.370000000003</v>
      </c>
      <c r="AD22" s="8"/>
      <c r="AE22" s="8">
        <v>65000</v>
      </c>
      <c r="AF22" s="7">
        <f t="shared" si="4"/>
        <v>696568.63319999992</v>
      </c>
      <c r="AG22" s="7">
        <f t="shared" si="5"/>
        <v>661028.00319999992</v>
      </c>
      <c r="AH22" s="2">
        <f t="shared" si="6"/>
        <v>35540.630000000005</v>
      </c>
      <c r="AI22" s="7">
        <f t="shared" si="7"/>
        <v>0</v>
      </c>
    </row>
    <row r="23" spans="1:35" x14ac:dyDescent="0.25">
      <c r="A23" s="37" t="s">
        <v>83</v>
      </c>
      <c r="B23" s="38">
        <v>44655</v>
      </c>
      <c r="C23" s="39">
        <v>30462348</v>
      </c>
      <c r="D23" s="37">
        <v>205</v>
      </c>
      <c r="E23" s="40">
        <v>548960.02</v>
      </c>
      <c r="F23" s="40">
        <v>487081.87327200006</v>
      </c>
      <c r="G23" s="40">
        <v>0</v>
      </c>
      <c r="H23" s="40">
        <v>53579.006059920008</v>
      </c>
      <c r="I23" s="40">
        <v>14612.456198160002</v>
      </c>
      <c r="J23" s="40">
        <v>14612.456198160002</v>
      </c>
      <c r="K23" s="40"/>
      <c r="L23" s="40"/>
      <c r="M23" s="40">
        <v>9741.6374654400006</v>
      </c>
      <c r="N23" s="40">
        <v>7306.2280990800009</v>
      </c>
      <c r="O23" s="40"/>
      <c r="P23" s="40">
        <v>50000</v>
      </c>
      <c r="Q23" s="40"/>
      <c r="R23" s="40">
        <v>337230.99925124005</v>
      </c>
      <c r="S23" s="20"/>
      <c r="T23" s="19">
        <v>89031</v>
      </c>
      <c r="U23" s="14"/>
      <c r="V23" s="1"/>
      <c r="W23" s="1">
        <v>16</v>
      </c>
      <c r="X23" s="7">
        <f t="shared" si="0"/>
        <v>0</v>
      </c>
      <c r="Y23" s="7">
        <f t="shared" si="1"/>
        <v>87833.603199999998</v>
      </c>
      <c r="Z23" s="7">
        <f t="shared" si="2"/>
        <v>87833.603199999998</v>
      </c>
      <c r="AA23" s="11">
        <v>26790.55</v>
      </c>
      <c r="AB23" s="11">
        <v>58271.97</v>
      </c>
      <c r="AC23" s="11">
        <f t="shared" si="3"/>
        <v>0</v>
      </c>
      <c r="AD23" s="8"/>
      <c r="AE23" s="8">
        <v>100000</v>
      </c>
      <c r="AF23" s="7">
        <f t="shared" si="4"/>
        <v>326261.99925124005</v>
      </c>
      <c r="AG23" s="7">
        <f t="shared" si="5"/>
        <v>326261.99925124005</v>
      </c>
      <c r="AH23" s="2">
        <f t="shared" si="6"/>
        <v>0</v>
      </c>
      <c r="AI23" s="7">
        <f t="shared" si="7"/>
        <v>56352.183199999999</v>
      </c>
    </row>
    <row r="24" spans="1:35" x14ac:dyDescent="0.25">
      <c r="A24" s="37" t="s">
        <v>82</v>
      </c>
      <c r="B24" s="38">
        <v>44652</v>
      </c>
      <c r="C24" s="39">
        <v>42210312</v>
      </c>
      <c r="D24" s="37">
        <v>203</v>
      </c>
      <c r="E24" s="40">
        <v>548960.02</v>
      </c>
      <c r="F24" s="40">
        <v>580405.076672</v>
      </c>
      <c r="G24" s="40">
        <v>0</v>
      </c>
      <c r="H24" s="40">
        <v>63844.55843392</v>
      </c>
      <c r="I24" s="40">
        <v>17412.15230016</v>
      </c>
      <c r="J24" s="40">
        <v>17412.15230016</v>
      </c>
      <c r="K24" s="40"/>
      <c r="L24" s="40"/>
      <c r="M24" s="40">
        <v>11608.10153344</v>
      </c>
      <c r="N24" s="40">
        <v>8706.0761500799999</v>
      </c>
      <c r="O24" s="40"/>
      <c r="P24" s="40">
        <v>0</v>
      </c>
      <c r="Q24" s="40"/>
      <c r="R24" s="40">
        <v>461422.99595423997</v>
      </c>
      <c r="S24" s="20"/>
      <c r="T24" s="19"/>
      <c r="U24" s="14"/>
      <c r="V24" s="1"/>
      <c r="W24" s="1">
        <v>16</v>
      </c>
      <c r="X24" s="7">
        <f t="shared" si="0"/>
        <v>0</v>
      </c>
      <c r="Y24" s="7">
        <f t="shared" si="1"/>
        <v>87833.603199999998</v>
      </c>
      <c r="Z24" s="7">
        <f t="shared" si="2"/>
        <v>87833.603199999998</v>
      </c>
      <c r="AA24" s="11"/>
      <c r="AB24" s="11">
        <v>57857.11</v>
      </c>
      <c r="AC24" s="11">
        <f t="shared" si="3"/>
        <v>0</v>
      </c>
      <c r="AD24" s="8"/>
      <c r="AE24" s="8"/>
      <c r="AF24" s="7">
        <f t="shared" si="4"/>
        <v>461422.99595423997</v>
      </c>
      <c r="AG24" s="7">
        <f t="shared" si="5"/>
        <v>461422.99595423997</v>
      </c>
      <c r="AH24" s="2">
        <f t="shared" si="6"/>
        <v>0</v>
      </c>
      <c r="AI24" s="7">
        <f t="shared" si="7"/>
        <v>29976.493199999997</v>
      </c>
    </row>
    <row r="25" spans="1:35" x14ac:dyDescent="0.25">
      <c r="A25" s="37" t="s">
        <v>104</v>
      </c>
      <c r="B25" s="38">
        <v>45078</v>
      </c>
      <c r="C25" s="39">
        <v>28179626</v>
      </c>
      <c r="D25" s="37">
        <v>252</v>
      </c>
      <c r="E25" s="40">
        <v>460282.97</v>
      </c>
      <c r="F25" s="40">
        <v>505286.86122196802</v>
      </c>
      <c r="G25" s="40">
        <v>282378.42940749996</v>
      </c>
      <c r="H25" s="40">
        <v>55581.554734416481</v>
      </c>
      <c r="I25" s="40">
        <v>15158.605836659041</v>
      </c>
      <c r="J25" s="40">
        <v>23629.958718884038</v>
      </c>
      <c r="K25" s="40">
        <v>15753.305812589359</v>
      </c>
      <c r="L25" s="40">
        <v>3938.3264531473396</v>
      </c>
      <c r="M25" s="40"/>
      <c r="N25" s="40"/>
      <c r="O25" s="40"/>
      <c r="P25" s="40">
        <v>0</v>
      </c>
      <c r="Q25" s="40"/>
      <c r="R25" s="40">
        <v>673603.99907377176</v>
      </c>
      <c r="S25" s="20"/>
      <c r="T25" s="19"/>
      <c r="U25" s="14"/>
      <c r="V25" s="1">
        <v>1</v>
      </c>
      <c r="W25" s="3"/>
      <c r="X25" s="7">
        <f t="shared" si="0"/>
        <v>3452.1222749999997</v>
      </c>
      <c r="Y25" s="7">
        <f t="shared" si="1"/>
        <v>0</v>
      </c>
      <c r="Z25" s="7">
        <f t="shared" si="2"/>
        <v>3452.1222749999997</v>
      </c>
      <c r="AA25" s="11"/>
      <c r="AB25" s="11">
        <v>110280.38</v>
      </c>
      <c r="AC25" s="11">
        <f t="shared" si="3"/>
        <v>106828.257725</v>
      </c>
      <c r="AD25" s="8"/>
      <c r="AE25" s="8"/>
      <c r="AF25" s="7">
        <f t="shared" si="4"/>
        <v>566775.74134877173</v>
      </c>
      <c r="AG25" s="7">
        <f t="shared" si="5"/>
        <v>566775.74134877173</v>
      </c>
      <c r="AH25" s="2">
        <f t="shared" si="6"/>
        <v>0</v>
      </c>
      <c r="AI25" s="7">
        <f t="shared" si="7"/>
        <v>0</v>
      </c>
    </row>
    <row r="26" spans="1:35" x14ac:dyDescent="0.25">
      <c r="A26" s="37" t="s">
        <v>61</v>
      </c>
      <c r="B26" s="38">
        <v>43922</v>
      </c>
      <c r="C26" s="39">
        <v>29540650</v>
      </c>
      <c r="D26" s="37">
        <v>120</v>
      </c>
      <c r="E26" s="40">
        <v>460282.97</v>
      </c>
      <c r="F26" s="40">
        <v>518583.88388570398</v>
      </c>
      <c r="G26" s="40">
        <v>292073.56658380001</v>
      </c>
      <c r="H26" s="40">
        <v>57044.227227427436</v>
      </c>
      <c r="I26" s="40">
        <v>15557.516516571119</v>
      </c>
      <c r="J26" s="40">
        <v>24319.723514085119</v>
      </c>
      <c r="K26" s="40">
        <v>16213.149009390081</v>
      </c>
      <c r="L26" s="40">
        <v>4053.2872523475203</v>
      </c>
      <c r="M26" s="40"/>
      <c r="N26" s="40"/>
      <c r="O26" s="40">
        <v>100</v>
      </c>
      <c r="P26" s="40">
        <v>70000</v>
      </c>
      <c r="Q26" s="40">
        <v>208011.04</v>
      </c>
      <c r="R26" s="40">
        <v>415358.99694968271</v>
      </c>
      <c r="S26" s="20"/>
      <c r="T26" s="19"/>
      <c r="U26" s="13"/>
      <c r="V26" s="1"/>
      <c r="W26" s="1"/>
      <c r="X26" s="7">
        <f t="shared" si="0"/>
        <v>0</v>
      </c>
      <c r="Y26" s="7">
        <f t="shared" si="1"/>
        <v>0</v>
      </c>
      <c r="Z26" s="7">
        <f t="shared" si="2"/>
        <v>0</v>
      </c>
      <c r="AA26" s="11"/>
      <c r="AB26" s="11"/>
      <c r="AC26" s="11">
        <f t="shared" si="3"/>
        <v>0</v>
      </c>
      <c r="AD26" s="8"/>
      <c r="AE26" s="8"/>
      <c r="AF26" s="7">
        <f t="shared" si="4"/>
        <v>415358.99694968271</v>
      </c>
      <c r="AG26" s="7">
        <f t="shared" si="5"/>
        <v>415358.99694968271</v>
      </c>
      <c r="AH26" s="2">
        <f t="shared" si="6"/>
        <v>0</v>
      </c>
      <c r="AI26" s="7">
        <f t="shared" si="7"/>
        <v>0</v>
      </c>
    </row>
    <row r="27" spans="1:35" x14ac:dyDescent="0.25">
      <c r="A27" s="37" t="s">
        <v>53</v>
      </c>
      <c r="B27" s="38">
        <v>43425</v>
      </c>
      <c r="C27" s="39">
        <v>25008492</v>
      </c>
      <c r="D27" s="37">
        <v>85</v>
      </c>
      <c r="E27" s="40">
        <v>548960.02</v>
      </c>
      <c r="F27" s="40">
        <v>576408.02100000007</v>
      </c>
      <c r="G27" s="40">
        <v>0</v>
      </c>
      <c r="H27" s="40">
        <v>63404.882310000008</v>
      </c>
      <c r="I27" s="40">
        <v>17292.24063</v>
      </c>
      <c r="J27" s="40">
        <v>17292.24063</v>
      </c>
      <c r="K27" s="40"/>
      <c r="L27" s="40"/>
      <c r="M27" s="40">
        <v>11528.160420000002</v>
      </c>
      <c r="N27" s="40">
        <v>8646.1203150000001</v>
      </c>
      <c r="O27" s="40"/>
      <c r="P27" s="40">
        <v>0</v>
      </c>
      <c r="Q27" s="40">
        <v>0</v>
      </c>
      <c r="R27" s="40">
        <v>458244.9966950001</v>
      </c>
      <c r="S27" s="20"/>
      <c r="T27" s="19"/>
      <c r="U27" s="13"/>
      <c r="V27" s="1"/>
      <c r="W27" s="1"/>
      <c r="X27" s="7">
        <f t="shared" si="0"/>
        <v>0</v>
      </c>
      <c r="Y27" s="7">
        <f t="shared" si="1"/>
        <v>0</v>
      </c>
      <c r="Z27" s="7">
        <f t="shared" si="2"/>
        <v>0</v>
      </c>
      <c r="AA27" s="11"/>
      <c r="AB27" s="11"/>
      <c r="AC27" s="11">
        <f t="shared" si="3"/>
        <v>0</v>
      </c>
      <c r="AD27" s="8"/>
      <c r="AE27" s="8"/>
      <c r="AF27" s="7">
        <f t="shared" si="4"/>
        <v>458244.9966950001</v>
      </c>
      <c r="AG27" s="7">
        <f t="shared" si="5"/>
        <v>458244.9966950001</v>
      </c>
      <c r="AH27" s="2">
        <f t="shared" si="6"/>
        <v>0</v>
      </c>
      <c r="AI27" s="7">
        <f t="shared" si="7"/>
        <v>0</v>
      </c>
    </row>
    <row r="28" spans="1:35" x14ac:dyDescent="0.25">
      <c r="A28" s="37" t="s">
        <v>93</v>
      </c>
      <c r="B28" s="38">
        <v>44835</v>
      </c>
      <c r="C28" s="39">
        <v>41766068</v>
      </c>
      <c r="D28" s="37">
        <v>230</v>
      </c>
      <c r="E28" s="40">
        <v>445901.44</v>
      </c>
      <c r="F28" s="40">
        <v>494394.17761268734</v>
      </c>
      <c r="G28" s="40">
        <v>277153.37887795072</v>
      </c>
      <c r="H28" s="40">
        <v>54383.359537395605</v>
      </c>
      <c r="I28" s="40">
        <v>14831.825328380619</v>
      </c>
      <c r="J28" s="40">
        <v>23146.40089471914</v>
      </c>
      <c r="K28" s="40">
        <v>15430.933929812762</v>
      </c>
      <c r="L28" s="40">
        <v>3857.7334824531904</v>
      </c>
      <c r="M28" s="40"/>
      <c r="N28" s="40"/>
      <c r="O28" s="40">
        <v>100</v>
      </c>
      <c r="P28" s="40">
        <v>100000</v>
      </c>
      <c r="Q28" s="40"/>
      <c r="R28" s="40">
        <v>559797.99601787678</v>
      </c>
      <c r="S28" s="20"/>
      <c r="T28" s="19"/>
      <c r="U28" s="13"/>
      <c r="V28" s="1">
        <v>3</v>
      </c>
      <c r="W28" s="1"/>
      <c r="X28" s="7">
        <f t="shared" si="0"/>
        <v>10032.7824</v>
      </c>
      <c r="Y28" s="7">
        <f t="shared" si="1"/>
        <v>0</v>
      </c>
      <c r="Z28" s="7">
        <f t="shared" si="2"/>
        <v>10032.7824</v>
      </c>
      <c r="AA28" s="11"/>
      <c r="AB28" s="11">
        <v>60809.82</v>
      </c>
      <c r="AC28" s="11">
        <f t="shared" si="3"/>
        <v>50777.037599999996</v>
      </c>
      <c r="AD28" s="8"/>
      <c r="AE28" s="8">
        <v>70000</v>
      </c>
      <c r="AF28" s="7">
        <f t="shared" si="4"/>
        <v>439020.9584178768</v>
      </c>
      <c r="AG28" s="7">
        <f t="shared" si="5"/>
        <v>439020.9584178768</v>
      </c>
      <c r="AH28" s="2">
        <f t="shared" si="6"/>
        <v>0</v>
      </c>
      <c r="AI28" s="7">
        <f t="shared" si="7"/>
        <v>0</v>
      </c>
    </row>
    <row r="29" spans="1:35" x14ac:dyDescent="0.25">
      <c r="A29" s="37" t="s">
        <v>103</v>
      </c>
      <c r="B29" s="38">
        <v>45047</v>
      </c>
      <c r="C29" s="39">
        <v>42509042</v>
      </c>
      <c r="D29" s="37">
        <v>251</v>
      </c>
      <c r="E29" s="40">
        <v>463341.05</v>
      </c>
      <c r="F29" s="40">
        <v>108112.91</v>
      </c>
      <c r="G29" s="40">
        <v>80312.448666666663</v>
      </c>
      <c r="H29" s="40">
        <v>11892.420100000001</v>
      </c>
      <c r="I29" s="40">
        <v>3243.3872999999999</v>
      </c>
      <c r="J29" s="40">
        <v>3243.3872999999999</v>
      </c>
      <c r="K29" s="40"/>
      <c r="L29" s="40"/>
      <c r="M29" s="40">
        <v>2162.2582000000002</v>
      </c>
      <c r="N29" s="40">
        <v>1621.6936499999999</v>
      </c>
      <c r="O29" s="40"/>
      <c r="P29" s="40">
        <v>0</v>
      </c>
      <c r="Q29" s="40"/>
      <c r="R29" s="40">
        <v>166263.00211666664</v>
      </c>
      <c r="S29" s="20"/>
      <c r="T29" s="19"/>
      <c r="U29" s="14"/>
      <c r="V29" s="1"/>
      <c r="W29" s="1"/>
      <c r="X29" s="7">
        <f t="shared" si="0"/>
        <v>0</v>
      </c>
      <c r="Y29" s="7">
        <f t="shared" si="1"/>
        <v>0</v>
      </c>
      <c r="Z29" s="7">
        <f t="shared" si="2"/>
        <v>0</v>
      </c>
      <c r="AA29" s="11"/>
      <c r="AB29" s="11"/>
      <c r="AC29" s="11">
        <f t="shared" si="3"/>
        <v>0</v>
      </c>
      <c r="AD29" s="7"/>
      <c r="AE29" s="8"/>
      <c r="AF29" s="7">
        <f t="shared" si="4"/>
        <v>166263.00211666664</v>
      </c>
      <c r="AG29" s="7">
        <v>0</v>
      </c>
      <c r="AH29" s="2">
        <v>0</v>
      </c>
      <c r="AI29" s="7">
        <f t="shared" si="7"/>
        <v>0</v>
      </c>
    </row>
    <row r="30" spans="1:35" x14ac:dyDescent="0.25">
      <c r="A30" s="37" t="s">
        <v>50</v>
      </c>
      <c r="B30" s="38">
        <v>43374</v>
      </c>
      <c r="C30" s="39">
        <v>37963779</v>
      </c>
      <c r="D30" s="37">
        <v>74</v>
      </c>
      <c r="E30" s="40">
        <v>447498.6</v>
      </c>
      <c r="F30" s="40">
        <v>515815.13247163198</v>
      </c>
      <c r="G30" s="40">
        <v>287428.68842859997</v>
      </c>
      <c r="H30" s="40">
        <v>56739.664571879519</v>
      </c>
      <c r="I30" s="40">
        <v>15474.453974148959</v>
      </c>
      <c r="J30" s="40">
        <v>24097.314627006959</v>
      </c>
      <c r="K30" s="40">
        <v>16064.87641800464</v>
      </c>
      <c r="L30" s="40">
        <v>4016.21910450116</v>
      </c>
      <c r="M30" s="40"/>
      <c r="N30" s="40"/>
      <c r="O30" s="40">
        <v>100</v>
      </c>
      <c r="P30" s="40">
        <v>50000</v>
      </c>
      <c r="Q30" s="40">
        <v>0</v>
      </c>
      <c r="R30" s="40">
        <v>636752.00220469083</v>
      </c>
      <c r="S30" s="20"/>
      <c r="T30" s="19"/>
      <c r="U30" s="14"/>
      <c r="V30" s="1"/>
      <c r="W30" s="1"/>
      <c r="X30" s="7">
        <f t="shared" si="0"/>
        <v>0</v>
      </c>
      <c r="Y30" s="7">
        <f t="shared" si="1"/>
        <v>0</v>
      </c>
      <c r="Z30" s="7">
        <f t="shared" si="2"/>
        <v>0</v>
      </c>
      <c r="AA30" s="11"/>
      <c r="AB30" s="11">
        <v>127034</v>
      </c>
      <c r="AC30" s="11">
        <f t="shared" si="3"/>
        <v>127034</v>
      </c>
      <c r="AD30" s="8"/>
      <c r="AE30" s="8">
        <v>100000</v>
      </c>
      <c r="AF30" s="7">
        <f t="shared" si="4"/>
        <v>409718.00220469083</v>
      </c>
      <c r="AG30" s="7">
        <f t="shared" si="5"/>
        <v>409718.00220469083</v>
      </c>
      <c r="AH30" s="2">
        <f t="shared" si="6"/>
        <v>0</v>
      </c>
      <c r="AI30" s="7">
        <f t="shared" si="7"/>
        <v>0</v>
      </c>
    </row>
    <row r="31" spans="1:35" x14ac:dyDescent="0.25">
      <c r="A31" s="37" t="s">
        <v>110</v>
      </c>
      <c r="B31" s="38">
        <v>45170</v>
      </c>
      <c r="C31" s="39">
        <v>38169781</v>
      </c>
      <c r="D31" s="37">
        <v>268</v>
      </c>
      <c r="E31" s="40">
        <v>445901.43</v>
      </c>
      <c r="F31" s="40">
        <v>408989.44208374206</v>
      </c>
      <c r="G31" s="40">
        <v>274805.32562173327</v>
      </c>
      <c r="H31" s="40">
        <v>44988.838629211627</v>
      </c>
      <c r="I31" s="40">
        <v>12269.683262512261</v>
      </c>
      <c r="J31" s="40">
        <v>20513.843031164259</v>
      </c>
      <c r="K31" s="40">
        <v>13675.895354109507</v>
      </c>
      <c r="L31" s="40">
        <v>3418.9738385273768</v>
      </c>
      <c r="M31" s="40"/>
      <c r="N31" s="40"/>
      <c r="O31" s="40">
        <v>100</v>
      </c>
      <c r="P31" s="40">
        <v>0</v>
      </c>
      <c r="Q31" s="40"/>
      <c r="R31" s="40">
        <v>588828.00358995027</v>
      </c>
      <c r="S31" s="20"/>
      <c r="T31" s="19">
        <v>71791</v>
      </c>
      <c r="U31" s="13"/>
      <c r="V31" s="1">
        <v>5</v>
      </c>
      <c r="W31" s="1"/>
      <c r="X31" s="7">
        <f t="shared" si="0"/>
        <v>16721.303625</v>
      </c>
      <c r="Y31" s="7">
        <f t="shared" si="1"/>
        <v>0</v>
      </c>
      <c r="Z31" s="7">
        <f t="shared" si="2"/>
        <v>16721.303625</v>
      </c>
      <c r="AA31" s="11">
        <v>51910.95</v>
      </c>
      <c r="AB31" s="11">
        <v>51650.16</v>
      </c>
      <c r="AC31" s="11">
        <f t="shared" si="3"/>
        <v>0</v>
      </c>
      <c r="AD31" s="7"/>
      <c r="AE31" s="8"/>
      <c r="AF31" s="7">
        <f t="shared" si="4"/>
        <v>660619.00358995027</v>
      </c>
      <c r="AG31" s="7">
        <f t="shared" si="5"/>
        <v>660619.00358995027</v>
      </c>
      <c r="AH31" s="2">
        <f t="shared" si="6"/>
        <v>0</v>
      </c>
      <c r="AI31" s="7">
        <f t="shared" si="7"/>
        <v>16982.093624999994</v>
      </c>
    </row>
    <row r="32" spans="1:35" x14ac:dyDescent="0.25">
      <c r="A32" s="37" t="s">
        <v>55</v>
      </c>
      <c r="B32" s="38">
        <v>43584</v>
      </c>
      <c r="C32" s="39">
        <v>35878471</v>
      </c>
      <c r="D32" s="37">
        <v>100</v>
      </c>
      <c r="E32" s="40">
        <v>560596.34</v>
      </c>
      <c r="F32" s="40">
        <v>596474.50575999997</v>
      </c>
      <c r="G32" s="40">
        <v>0</v>
      </c>
      <c r="H32" s="40">
        <v>65612.1956336</v>
      </c>
      <c r="I32" s="40">
        <v>17894.235172799999</v>
      </c>
      <c r="J32" s="40">
        <v>17894.235172799999</v>
      </c>
      <c r="K32" s="40"/>
      <c r="L32" s="40"/>
      <c r="M32" s="40">
        <v>11929.4901152</v>
      </c>
      <c r="N32" s="40">
        <v>8947.1175863999997</v>
      </c>
      <c r="O32" s="40"/>
      <c r="P32" s="40">
        <v>0</v>
      </c>
      <c r="Q32" s="40">
        <v>0</v>
      </c>
      <c r="R32" s="40">
        <v>474198.0020792</v>
      </c>
      <c r="S32" s="20"/>
      <c r="T32" s="19"/>
      <c r="U32" s="14">
        <v>10000</v>
      </c>
      <c r="V32" s="1">
        <v>2</v>
      </c>
      <c r="W32" s="1"/>
      <c r="X32" s="7">
        <f t="shared" si="0"/>
        <v>8408.945099999999</v>
      </c>
      <c r="Y32" s="7">
        <f t="shared" si="1"/>
        <v>0</v>
      </c>
      <c r="Z32" s="7">
        <f t="shared" si="2"/>
        <v>8408.945099999999</v>
      </c>
      <c r="AA32" s="11"/>
      <c r="AB32" s="11">
        <v>46544.87</v>
      </c>
      <c r="AC32" s="11">
        <f t="shared" si="3"/>
        <v>38135.924900000005</v>
      </c>
      <c r="AD32" s="8"/>
      <c r="AE32" s="10">
        <v>100000</v>
      </c>
      <c r="AF32" s="7">
        <f t="shared" si="4"/>
        <v>346062.07717920002</v>
      </c>
      <c r="AG32" s="7">
        <f t="shared" si="5"/>
        <v>346062.07717920002</v>
      </c>
      <c r="AH32" s="2">
        <f t="shared" si="6"/>
        <v>0</v>
      </c>
      <c r="AI32" s="7">
        <f t="shared" si="7"/>
        <v>0</v>
      </c>
    </row>
    <row r="33" spans="1:35" x14ac:dyDescent="0.25">
      <c r="A33" s="37" t="s">
        <v>49</v>
      </c>
      <c r="B33" s="38">
        <v>43374</v>
      </c>
      <c r="C33" s="39">
        <v>32117629</v>
      </c>
      <c r="D33" s="37">
        <v>73</v>
      </c>
      <c r="E33" s="40">
        <v>560596.34</v>
      </c>
      <c r="F33" s="40">
        <v>576853.63385999994</v>
      </c>
      <c r="G33" s="40">
        <v>0</v>
      </c>
      <c r="H33" s="40">
        <v>63453.899724599993</v>
      </c>
      <c r="I33" s="40">
        <v>17305.609015799997</v>
      </c>
      <c r="J33" s="40">
        <v>17305.609015799997</v>
      </c>
      <c r="K33" s="40"/>
      <c r="L33" s="40"/>
      <c r="M33" s="40">
        <v>11537.0726772</v>
      </c>
      <c r="N33" s="40">
        <v>8652.8045078999985</v>
      </c>
      <c r="O33" s="40"/>
      <c r="P33" s="40">
        <v>0</v>
      </c>
      <c r="Q33" s="40">
        <v>0</v>
      </c>
      <c r="R33" s="40">
        <v>458598.99891869992</v>
      </c>
      <c r="S33" s="20"/>
      <c r="T33" s="19"/>
      <c r="U33" s="13"/>
      <c r="V33" s="1">
        <v>3</v>
      </c>
      <c r="W33" s="1"/>
      <c r="X33" s="7">
        <f t="shared" si="0"/>
        <v>12613.417649999999</v>
      </c>
      <c r="Y33" s="7">
        <f t="shared" si="1"/>
        <v>0</v>
      </c>
      <c r="Z33" s="7">
        <f t="shared" si="2"/>
        <v>12613.417649999999</v>
      </c>
      <c r="AA33" s="11"/>
      <c r="AB33" s="11">
        <v>92497.42</v>
      </c>
      <c r="AC33" s="11">
        <f t="shared" si="3"/>
        <v>79884.002349999995</v>
      </c>
      <c r="AD33" s="8"/>
      <c r="AE33" s="8">
        <v>50000</v>
      </c>
      <c r="AF33" s="7">
        <f t="shared" si="4"/>
        <v>328714.99656869995</v>
      </c>
      <c r="AG33" s="7">
        <f t="shared" si="5"/>
        <v>328714.99656869995</v>
      </c>
      <c r="AH33" s="2">
        <f t="shared" si="6"/>
        <v>0</v>
      </c>
      <c r="AI33" s="7">
        <f t="shared" si="7"/>
        <v>0</v>
      </c>
    </row>
    <row r="34" spans="1:35" x14ac:dyDescent="0.25">
      <c r="A34" s="37" t="s">
        <v>54</v>
      </c>
      <c r="B34" s="38">
        <v>43435</v>
      </c>
      <c r="C34" s="39">
        <v>14642118</v>
      </c>
      <c r="D34" s="37">
        <v>86</v>
      </c>
      <c r="E34" s="40">
        <v>460282.97</v>
      </c>
      <c r="F34" s="40">
        <v>530551.20428306633</v>
      </c>
      <c r="G34" s="40">
        <v>294497.350877875</v>
      </c>
      <c r="H34" s="40">
        <v>58360.632471137294</v>
      </c>
      <c r="I34" s="40">
        <v>15916.536128491989</v>
      </c>
      <c r="J34" s="40">
        <v>24751.456654828238</v>
      </c>
      <c r="K34" s="40">
        <v>16500.971103218828</v>
      </c>
      <c r="L34" s="40">
        <v>4125.242775804707</v>
      </c>
      <c r="M34" s="40"/>
      <c r="N34" s="40"/>
      <c r="O34" s="40">
        <v>100</v>
      </c>
      <c r="P34" s="40">
        <v>50000</v>
      </c>
      <c r="Q34" s="40">
        <v>0</v>
      </c>
      <c r="R34" s="40">
        <v>655293.99602746032</v>
      </c>
      <c r="S34" s="20"/>
      <c r="T34" s="19"/>
      <c r="U34" s="13"/>
      <c r="V34" s="1"/>
      <c r="W34" s="1"/>
      <c r="X34" s="7">
        <f t="shared" ref="X34:X61" si="8">((E34/200)*(1.5*V34))</f>
        <v>0</v>
      </c>
      <c r="Y34" s="7">
        <f t="shared" ref="Y34:Y65" si="9">((E34/200)*(2*W34))</f>
        <v>0</v>
      </c>
      <c r="Z34" s="7">
        <f t="shared" ref="Z34:Z65" si="10">X34+Y34</f>
        <v>0</v>
      </c>
      <c r="AA34" s="11"/>
      <c r="AB34" s="11">
        <v>278986.07</v>
      </c>
      <c r="AC34" s="11">
        <f t="shared" ref="AC34:AC65" si="11">IF(AB34-(AA34+Z34)&gt;=0,(AB34-(AA34+Z34)),0)</f>
        <v>278986.07</v>
      </c>
      <c r="AD34" s="8"/>
      <c r="AE34" s="8">
        <v>40000</v>
      </c>
      <c r="AF34" s="7">
        <f t="shared" ref="AF34:AF65" si="12">(R34+S34+T34+U34)-(AC34+AD34+AE34)</f>
        <v>336307.92602746031</v>
      </c>
      <c r="AG34" s="7">
        <f t="shared" ref="AG34:AG65" si="13">IF(R34+T34&gt;=AF34,AF34,(R34+T34))</f>
        <v>336307.92602746031</v>
      </c>
      <c r="AH34" s="2">
        <f t="shared" ref="AH34:AH65" si="14">AF34-AG34</f>
        <v>0</v>
      </c>
      <c r="AI34" s="7">
        <f t="shared" ref="AI34:AI65" si="15">IF((Z34+AA34-AB34)&gt;=0,(Z34+AA34-AB34),0)</f>
        <v>0</v>
      </c>
    </row>
    <row r="35" spans="1:35" x14ac:dyDescent="0.25">
      <c r="A35" s="37" t="s">
        <v>40</v>
      </c>
      <c r="B35" s="38">
        <v>42807</v>
      </c>
      <c r="C35" s="39">
        <v>13870565</v>
      </c>
      <c r="D35" s="37">
        <v>2</v>
      </c>
      <c r="E35" s="40">
        <v>460282.97</v>
      </c>
      <c r="F35" s="40">
        <v>533543.03438240697</v>
      </c>
      <c r="G35" s="40">
        <v>299344.91946602496</v>
      </c>
      <c r="H35" s="40">
        <v>58689.733782064766</v>
      </c>
      <c r="I35" s="40">
        <v>16006.291031472208</v>
      </c>
      <c r="J35" s="40">
        <v>24986.638615452957</v>
      </c>
      <c r="K35" s="40">
        <v>16657.759076968639</v>
      </c>
      <c r="L35" s="40">
        <v>4164.4397692421599</v>
      </c>
      <c r="M35" s="40"/>
      <c r="N35" s="40"/>
      <c r="O35" s="40">
        <v>100</v>
      </c>
      <c r="P35" s="40">
        <v>0</v>
      </c>
      <c r="Q35" s="40">
        <v>0</v>
      </c>
      <c r="R35" s="40">
        <v>712284.00157323119</v>
      </c>
      <c r="S35" s="20"/>
      <c r="T35" s="19"/>
      <c r="U35" s="14"/>
      <c r="V35" s="1"/>
      <c r="W35" s="1"/>
      <c r="X35" s="7">
        <f t="shared" si="8"/>
        <v>0</v>
      </c>
      <c r="Y35" s="7">
        <f t="shared" si="9"/>
        <v>0</v>
      </c>
      <c r="Z35" s="7">
        <f t="shared" si="10"/>
        <v>0</v>
      </c>
      <c r="AA35" s="11">
        <v>404.81</v>
      </c>
      <c r="AB35" s="11"/>
      <c r="AC35" s="11">
        <f t="shared" si="11"/>
        <v>0</v>
      </c>
      <c r="AD35" s="8"/>
      <c r="AE35" s="8"/>
      <c r="AF35" s="7">
        <f t="shared" si="12"/>
        <v>712284.00157323119</v>
      </c>
      <c r="AG35" s="7">
        <v>0</v>
      </c>
      <c r="AH35" s="2">
        <v>0</v>
      </c>
      <c r="AI35" s="7">
        <f t="shared" si="15"/>
        <v>404.81</v>
      </c>
    </row>
    <row r="36" spans="1:35" x14ac:dyDescent="0.25">
      <c r="A36" s="37" t="s">
        <v>43</v>
      </c>
      <c r="B36" s="38">
        <v>42836</v>
      </c>
      <c r="C36" s="39">
        <v>25428826</v>
      </c>
      <c r="D36" s="37">
        <v>53</v>
      </c>
      <c r="E36" s="40">
        <v>548960.02</v>
      </c>
      <c r="F36" s="40">
        <v>595219.05101866671</v>
      </c>
      <c r="G36" s="40">
        <v>0</v>
      </c>
      <c r="H36" s="40">
        <v>65474.095612053337</v>
      </c>
      <c r="I36" s="40">
        <v>17856.571530559999</v>
      </c>
      <c r="J36" s="40">
        <v>17856.571530559999</v>
      </c>
      <c r="K36" s="40"/>
      <c r="L36" s="40"/>
      <c r="M36" s="40">
        <v>11904.381020373334</v>
      </c>
      <c r="N36" s="40">
        <v>8928.2857652799994</v>
      </c>
      <c r="O36" s="40"/>
      <c r="P36" s="40">
        <v>50000</v>
      </c>
      <c r="Q36" s="40">
        <v>0</v>
      </c>
      <c r="R36" s="40">
        <v>423199.99555984</v>
      </c>
      <c r="S36" s="20"/>
      <c r="T36" s="19"/>
      <c r="U36" s="13">
        <v>10000</v>
      </c>
      <c r="V36" s="1"/>
      <c r="W36" s="1">
        <v>16</v>
      </c>
      <c r="X36" s="7">
        <f t="shared" si="8"/>
        <v>0</v>
      </c>
      <c r="Y36" s="7">
        <f t="shared" si="9"/>
        <v>87833.603199999998</v>
      </c>
      <c r="Z36" s="7">
        <f t="shared" si="10"/>
        <v>87833.603199999998</v>
      </c>
      <c r="AA36" s="11">
        <v>57863.3</v>
      </c>
      <c r="AB36" s="11">
        <v>71784.710000000006</v>
      </c>
      <c r="AC36" s="11">
        <f t="shared" si="11"/>
        <v>0</v>
      </c>
      <c r="AD36" s="11"/>
      <c r="AE36" s="8">
        <v>70000</v>
      </c>
      <c r="AF36" s="7">
        <f t="shared" si="12"/>
        <v>363199.99555984</v>
      </c>
      <c r="AG36" s="7">
        <f t="shared" si="13"/>
        <v>363199.99555984</v>
      </c>
      <c r="AH36" s="2">
        <f t="shared" si="14"/>
        <v>0</v>
      </c>
      <c r="AI36" s="7">
        <f t="shared" si="15"/>
        <v>73912.193199999994</v>
      </c>
    </row>
    <row r="37" spans="1:35" x14ac:dyDescent="0.25">
      <c r="A37" s="37" t="s">
        <v>100</v>
      </c>
      <c r="B37" s="38">
        <v>44958</v>
      </c>
      <c r="C37" s="39">
        <v>29267701</v>
      </c>
      <c r="D37" s="37">
        <v>242</v>
      </c>
      <c r="E37" s="40">
        <v>441108.37</v>
      </c>
      <c r="F37" s="40">
        <v>489079.85097384523</v>
      </c>
      <c r="G37" s="40">
        <v>274604.17211099062</v>
      </c>
      <c r="H37" s="40">
        <v>53798.783607122976</v>
      </c>
      <c r="I37" s="40">
        <v>14672.395529215357</v>
      </c>
      <c r="J37" s="40">
        <v>22910.520692545073</v>
      </c>
      <c r="K37" s="40">
        <v>15273.680461696717</v>
      </c>
      <c r="L37" s="40">
        <v>3818.4201154241791</v>
      </c>
      <c r="M37" s="40"/>
      <c r="N37" s="40"/>
      <c r="O37" s="40"/>
      <c r="P37" s="40">
        <v>100000</v>
      </c>
      <c r="Q37" s="40"/>
      <c r="R37" s="40">
        <v>553211.00267883157</v>
      </c>
      <c r="S37" s="20"/>
      <c r="T37" s="19"/>
      <c r="U37" s="14"/>
      <c r="V37" s="1"/>
      <c r="W37" s="1"/>
      <c r="X37" s="7">
        <f t="shared" si="8"/>
        <v>0</v>
      </c>
      <c r="Y37" s="7">
        <f t="shared" si="9"/>
        <v>0</v>
      </c>
      <c r="Z37" s="7">
        <f t="shared" si="10"/>
        <v>0</v>
      </c>
      <c r="AA37" s="11">
        <v>3308.31</v>
      </c>
      <c r="AB37" s="11">
        <v>118366.97</v>
      </c>
      <c r="AC37" s="11">
        <f t="shared" si="11"/>
        <v>115058.66</v>
      </c>
      <c r="AD37" s="8"/>
      <c r="AE37" s="10"/>
      <c r="AF37" s="7">
        <f t="shared" si="12"/>
        <v>438152.34267883154</v>
      </c>
      <c r="AG37" s="7">
        <f t="shared" si="13"/>
        <v>438152.34267883154</v>
      </c>
      <c r="AH37" s="2">
        <f t="shared" si="14"/>
        <v>0</v>
      </c>
      <c r="AI37" s="7">
        <f t="shared" si="15"/>
        <v>0</v>
      </c>
    </row>
    <row r="38" spans="1:35" x14ac:dyDescent="0.25">
      <c r="A38" s="37" t="s">
        <v>87</v>
      </c>
      <c r="B38" s="38">
        <v>44684</v>
      </c>
      <c r="C38" s="39">
        <v>30035109</v>
      </c>
      <c r="D38" s="37">
        <v>214</v>
      </c>
      <c r="E38" s="40">
        <v>548960.02</v>
      </c>
      <c r="F38" s="40">
        <v>576842.28180266672</v>
      </c>
      <c r="G38" s="40">
        <v>0</v>
      </c>
      <c r="H38" s="40">
        <v>63452.650998293342</v>
      </c>
      <c r="I38" s="40">
        <v>17305.26845408</v>
      </c>
      <c r="J38" s="40">
        <v>17305.26845408</v>
      </c>
      <c r="K38" s="40"/>
      <c r="L38" s="40"/>
      <c r="M38" s="40">
        <v>11536.845636053335</v>
      </c>
      <c r="N38" s="40">
        <v>8652.63422704</v>
      </c>
      <c r="O38" s="40"/>
      <c r="P38" s="40">
        <v>0</v>
      </c>
      <c r="Q38" s="40"/>
      <c r="R38" s="40">
        <v>458590.00403312006</v>
      </c>
      <c r="S38" s="20">
        <v>82344</v>
      </c>
      <c r="T38" s="19"/>
      <c r="U38" s="14">
        <v>10000</v>
      </c>
      <c r="V38" s="1"/>
      <c r="W38" s="1">
        <v>16</v>
      </c>
      <c r="X38" s="7">
        <f t="shared" si="8"/>
        <v>0</v>
      </c>
      <c r="Y38" s="7">
        <f t="shared" si="9"/>
        <v>87833.603199999998</v>
      </c>
      <c r="Z38" s="7">
        <f t="shared" si="10"/>
        <v>87833.603199999998</v>
      </c>
      <c r="AA38" s="11">
        <v>35376.79</v>
      </c>
      <c r="AB38" s="11">
        <v>143380.70000000001</v>
      </c>
      <c r="AC38" s="11">
        <f t="shared" si="11"/>
        <v>20170.30680000002</v>
      </c>
      <c r="AD38" s="8"/>
      <c r="AE38" s="8">
        <v>50000</v>
      </c>
      <c r="AF38" s="7">
        <f t="shared" si="12"/>
        <v>480763.6972331201</v>
      </c>
      <c r="AG38" s="7">
        <f t="shared" si="13"/>
        <v>458590.00403312006</v>
      </c>
      <c r="AH38" s="2">
        <f t="shared" si="14"/>
        <v>22173.693200000038</v>
      </c>
      <c r="AI38" s="7">
        <f t="shared" si="15"/>
        <v>0</v>
      </c>
    </row>
    <row r="39" spans="1:35" x14ac:dyDescent="0.25">
      <c r="A39" s="37" t="s">
        <v>112</v>
      </c>
      <c r="B39" s="38">
        <v>45208</v>
      </c>
      <c r="C39" s="39">
        <v>34127005</v>
      </c>
      <c r="D39" s="37">
        <v>272</v>
      </c>
      <c r="E39" s="40">
        <v>514487.8</v>
      </c>
      <c r="F39" s="40">
        <v>504198.04399999999</v>
      </c>
      <c r="G39" s="40">
        <v>0</v>
      </c>
      <c r="H39" s="40">
        <v>55461.78484</v>
      </c>
      <c r="I39" s="40">
        <v>15125.94132</v>
      </c>
      <c r="J39" s="40">
        <v>15125.94132</v>
      </c>
      <c r="K39" s="40"/>
      <c r="L39" s="40"/>
      <c r="M39" s="40">
        <v>10083.960880000001</v>
      </c>
      <c r="N39" s="40">
        <v>7562.97066</v>
      </c>
      <c r="O39" s="40"/>
      <c r="P39" s="40">
        <v>45000</v>
      </c>
      <c r="Q39" s="40"/>
      <c r="R39" s="40">
        <v>355838.00497999997</v>
      </c>
      <c r="S39" s="20"/>
      <c r="T39" s="19"/>
      <c r="U39" s="14"/>
      <c r="V39" s="1">
        <v>8</v>
      </c>
      <c r="W39" s="5"/>
      <c r="X39" s="7">
        <f t="shared" si="8"/>
        <v>30869.267999999996</v>
      </c>
      <c r="Y39" s="7">
        <f t="shared" si="9"/>
        <v>0</v>
      </c>
      <c r="Z39" s="7">
        <f t="shared" si="10"/>
        <v>30869.267999999996</v>
      </c>
      <c r="AA39" s="11"/>
      <c r="AB39" s="11">
        <v>68355.5</v>
      </c>
      <c r="AC39" s="11">
        <f t="shared" si="11"/>
        <v>37486.232000000004</v>
      </c>
      <c r="AD39" s="7"/>
      <c r="AE39" s="8">
        <v>25000</v>
      </c>
      <c r="AF39" s="7">
        <f t="shared" si="12"/>
        <v>293351.77297999995</v>
      </c>
      <c r="AG39" s="7">
        <f t="shared" si="13"/>
        <v>293351.77297999995</v>
      </c>
      <c r="AH39" s="2">
        <f t="shared" si="14"/>
        <v>0</v>
      </c>
      <c r="AI39" s="7">
        <f t="shared" si="15"/>
        <v>0</v>
      </c>
    </row>
    <row r="40" spans="1:35" x14ac:dyDescent="0.25">
      <c r="A40" s="37" t="s">
        <v>121</v>
      </c>
      <c r="B40" s="38">
        <v>45356</v>
      </c>
      <c r="C40" s="39">
        <v>34223713</v>
      </c>
      <c r="D40" s="37">
        <v>285</v>
      </c>
      <c r="E40" s="40">
        <v>548960.02</v>
      </c>
      <c r="F40" s="40">
        <v>556279.48693333333</v>
      </c>
      <c r="G40" s="40">
        <v>0</v>
      </c>
      <c r="H40" s="40">
        <v>61190.74356266667</v>
      </c>
      <c r="I40" s="40">
        <v>16688.384608</v>
      </c>
      <c r="J40" s="40">
        <v>16688.384608</v>
      </c>
      <c r="K40" s="40"/>
      <c r="L40" s="40"/>
      <c r="M40" s="40">
        <v>11125.589738666667</v>
      </c>
      <c r="N40" s="40">
        <v>8344.1923040000001</v>
      </c>
      <c r="O40" s="40"/>
      <c r="P40" s="40">
        <v>0</v>
      </c>
      <c r="Q40" s="40"/>
      <c r="R40" s="40">
        <v>442243.00211200007</v>
      </c>
      <c r="S40" s="20"/>
      <c r="T40" s="19"/>
      <c r="U40" s="13">
        <v>10000</v>
      </c>
      <c r="V40" s="1"/>
      <c r="W40" s="1">
        <v>16</v>
      </c>
      <c r="X40" s="7">
        <f t="shared" si="8"/>
        <v>0</v>
      </c>
      <c r="Y40" s="7">
        <f t="shared" si="9"/>
        <v>87833.603199999998</v>
      </c>
      <c r="Z40" s="7">
        <f t="shared" si="10"/>
        <v>87833.603199999998</v>
      </c>
      <c r="AA40" s="11">
        <v>3402.93</v>
      </c>
      <c r="AB40" s="11"/>
      <c r="AC40" s="11">
        <f t="shared" si="11"/>
        <v>0</v>
      </c>
      <c r="AD40" s="11"/>
      <c r="AE40" s="8"/>
      <c r="AF40" s="7">
        <f t="shared" si="12"/>
        <v>452243.00211200007</v>
      </c>
      <c r="AG40" s="7">
        <v>0</v>
      </c>
      <c r="AH40" s="2">
        <f t="shared" si="14"/>
        <v>452243.00211200007</v>
      </c>
      <c r="AI40" s="7">
        <f t="shared" si="15"/>
        <v>91236.533199999991</v>
      </c>
    </row>
    <row r="41" spans="1:35" x14ac:dyDescent="0.25">
      <c r="A41" s="37" t="s">
        <v>88</v>
      </c>
      <c r="B41" s="38">
        <v>44685</v>
      </c>
      <c r="C41" s="39">
        <v>35627514</v>
      </c>
      <c r="D41" s="37">
        <v>217</v>
      </c>
      <c r="E41" s="40">
        <v>685988.14</v>
      </c>
      <c r="F41" s="40">
        <v>685988.14</v>
      </c>
      <c r="G41" s="40">
        <v>0</v>
      </c>
      <c r="H41" s="40">
        <v>75458.695399999997</v>
      </c>
      <c r="I41" s="40">
        <v>20579.644199999999</v>
      </c>
      <c r="J41" s="40">
        <v>20579.644199999999</v>
      </c>
      <c r="K41" s="40"/>
      <c r="L41" s="40"/>
      <c r="M41" s="40"/>
      <c r="N41" s="40"/>
      <c r="O41" s="40"/>
      <c r="P41" s="40">
        <v>100000</v>
      </c>
      <c r="Q41" s="40"/>
      <c r="R41" s="40">
        <v>469370.99619999999</v>
      </c>
      <c r="S41" s="20"/>
      <c r="T41" s="19"/>
      <c r="U41" s="14"/>
      <c r="V41" s="1">
        <v>6</v>
      </c>
      <c r="W41" s="1"/>
      <c r="X41" s="7">
        <f t="shared" si="8"/>
        <v>30869.4663</v>
      </c>
      <c r="Y41" s="7">
        <f t="shared" si="9"/>
        <v>0</v>
      </c>
      <c r="Z41" s="7">
        <f t="shared" si="10"/>
        <v>30869.4663</v>
      </c>
      <c r="AA41" s="11">
        <v>61660.54</v>
      </c>
      <c r="AB41" s="11">
        <v>40018.800000000003</v>
      </c>
      <c r="AC41" s="11">
        <f t="shared" si="11"/>
        <v>0</v>
      </c>
      <c r="AD41" s="8"/>
      <c r="AE41" s="8">
        <v>150000</v>
      </c>
      <c r="AF41" s="7">
        <f t="shared" si="12"/>
        <v>319370.99619999999</v>
      </c>
      <c r="AG41" s="7">
        <f t="shared" si="13"/>
        <v>319370.99619999999</v>
      </c>
      <c r="AH41" s="2">
        <f t="shared" si="14"/>
        <v>0</v>
      </c>
      <c r="AI41" s="7">
        <f t="shared" si="15"/>
        <v>52511.206300000005</v>
      </c>
    </row>
    <row r="42" spans="1:35" x14ac:dyDescent="0.25">
      <c r="A42" s="37" t="s">
        <v>78</v>
      </c>
      <c r="B42" s="38">
        <v>44501</v>
      </c>
      <c r="C42" s="39">
        <v>32030418</v>
      </c>
      <c r="D42" s="37">
        <v>187</v>
      </c>
      <c r="E42" s="40">
        <v>548960.02</v>
      </c>
      <c r="F42" s="40">
        <v>548740.43599200004</v>
      </c>
      <c r="G42" s="40">
        <v>0</v>
      </c>
      <c r="H42" s="40">
        <v>60361.447959120007</v>
      </c>
      <c r="I42" s="40">
        <v>16462.21307976</v>
      </c>
      <c r="J42" s="40">
        <v>16462.21307976</v>
      </c>
      <c r="K42" s="40"/>
      <c r="L42" s="40"/>
      <c r="M42" s="40">
        <v>10974.808719840001</v>
      </c>
      <c r="N42" s="40">
        <v>8231.1065398800001</v>
      </c>
      <c r="O42" s="40"/>
      <c r="P42" s="40">
        <v>50000</v>
      </c>
      <c r="Q42" s="40"/>
      <c r="R42" s="40">
        <v>386248.99661363999</v>
      </c>
      <c r="S42" s="20"/>
      <c r="T42" s="19"/>
      <c r="U42" s="14"/>
      <c r="V42" s="1"/>
      <c r="W42" s="1">
        <v>16</v>
      </c>
      <c r="X42" s="7">
        <f t="shared" si="8"/>
        <v>0</v>
      </c>
      <c r="Y42" s="7">
        <f t="shared" si="9"/>
        <v>87833.603199999998</v>
      </c>
      <c r="Z42" s="7">
        <f t="shared" si="10"/>
        <v>87833.603199999998</v>
      </c>
      <c r="AA42" s="11"/>
      <c r="AB42" s="11">
        <v>74575.67</v>
      </c>
      <c r="AC42" s="11">
        <f t="shared" si="11"/>
        <v>0</v>
      </c>
      <c r="AD42" s="8"/>
      <c r="AE42" s="8"/>
      <c r="AF42" s="7">
        <f t="shared" si="12"/>
        <v>386248.99661363999</v>
      </c>
      <c r="AG42" s="7">
        <f t="shared" si="13"/>
        <v>386248.99661363999</v>
      </c>
      <c r="AH42" s="2">
        <f t="shared" si="14"/>
        <v>0</v>
      </c>
      <c r="AI42" s="7">
        <f t="shared" si="15"/>
        <v>13257.933199999999</v>
      </c>
    </row>
    <row r="43" spans="1:35" x14ac:dyDescent="0.25">
      <c r="A43" s="37" t="s">
        <v>59</v>
      </c>
      <c r="B43" s="38">
        <v>43713</v>
      </c>
      <c r="C43" s="39">
        <v>25842214</v>
      </c>
      <c r="D43" s="37">
        <v>110</v>
      </c>
      <c r="E43" s="40">
        <v>548960.02</v>
      </c>
      <c r="F43" s="40">
        <v>583918.42079999996</v>
      </c>
      <c r="G43" s="40">
        <v>0</v>
      </c>
      <c r="H43" s="40">
        <v>64231.026287999994</v>
      </c>
      <c r="I43" s="40">
        <v>17517.552624</v>
      </c>
      <c r="J43" s="40">
        <v>17517.552624</v>
      </c>
      <c r="K43" s="40"/>
      <c r="L43" s="40"/>
      <c r="M43" s="40">
        <v>11678.368415999999</v>
      </c>
      <c r="N43" s="40">
        <v>8758.776312</v>
      </c>
      <c r="O43" s="40"/>
      <c r="P43" s="40">
        <v>0</v>
      </c>
      <c r="Q43" s="40">
        <v>0</v>
      </c>
      <c r="R43" s="40">
        <v>464216.00453599996</v>
      </c>
      <c r="S43" s="20"/>
      <c r="T43" s="19"/>
      <c r="U43" s="14"/>
      <c r="V43" s="1"/>
      <c r="W43" s="1"/>
      <c r="X43" s="7">
        <f t="shared" si="8"/>
        <v>0</v>
      </c>
      <c r="Y43" s="7">
        <f t="shared" si="9"/>
        <v>0</v>
      </c>
      <c r="Z43" s="7">
        <f t="shared" si="10"/>
        <v>0</v>
      </c>
      <c r="AA43" s="11"/>
      <c r="AB43" s="11"/>
      <c r="AC43" s="11">
        <f t="shared" si="11"/>
        <v>0</v>
      </c>
      <c r="AD43" s="8"/>
      <c r="AE43" s="10"/>
      <c r="AF43" s="7">
        <f t="shared" si="12"/>
        <v>464216.00453599996</v>
      </c>
      <c r="AG43" s="7">
        <f t="shared" si="13"/>
        <v>464216.00453599996</v>
      </c>
      <c r="AH43" s="2">
        <f t="shared" si="14"/>
        <v>0</v>
      </c>
      <c r="AI43" s="7">
        <f t="shared" si="15"/>
        <v>0</v>
      </c>
    </row>
    <row r="44" spans="1:35" x14ac:dyDescent="0.25">
      <c r="A44" s="37" t="s">
        <v>90</v>
      </c>
      <c r="B44" s="38">
        <v>44748</v>
      </c>
      <c r="C44" s="39">
        <v>35878493</v>
      </c>
      <c r="D44" s="37">
        <v>223</v>
      </c>
      <c r="E44" s="40">
        <v>548960.02</v>
      </c>
      <c r="F44" s="40">
        <v>574842.28180266672</v>
      </c>
      <c r="G44" s="40">
        <v>0</v>
      </c>
      <c r="H44" s="40">
        <v>63232.650998293342</v>
      </c>
      <c r="I44" s="40">
        <v>17245.26845408</v>
      </c>
      <c r="J44" s="40">
        <v>17245.26845408</v>
      </c>
      <c r="K44" s="40"/>
      <c r="L44" s="40"/>
      <c r="M44" s="40">
        <v>11496.845636053335</v>
      </c>
      <c r="N44" s="40">
        <v>8622.63422704</v>
      </c>
      <c r="O44" s="40"/>
      <c r="P44" s="40">
        <v>0</v>
      </c>
      <c r="Q44" s="40"/>
      <c r="R44" s="40">
        <v>457000.00403312006</v>
      </c>
      <c r="S44" s="20"/>
      <c r="T44" s="19"/>
      <c r="U44" s="14">
        <v>10000</v>
      </c>
      <c r="V44" s="1"/>
      <c r="W44" s="1">
        <v>16</v>
      </c>
      <c r="X44" s="7">
        <f t="shared" si="8"/>
        <v>0</v>
      </c>
      <c r="Y44" s="7">
        <f t="shared" si="9"/>
        <v>87833.603199999998</v>
      </c>
      <c r="Z44" s="7">
        <f t="shared" si="10"/>
        <v>87833.603199999998</v>
      </c>
      <c r="AA44" s="11">
        <v>51373.33</v>
      </c>
      <c r="AB44" s="11">
        <v>53716.4</v>
      </c>
      <c r="AC44" s="11">
        <f t="shared" si="11"/>
        <v>0</v>
      </c>
      <c r="AD44" s="11"/>
      <c r="AE44" s="8"/>
      <c r="AF44" s="7">
        <f t="shared" si="12"/>
        <v>467000.00403312006</v>
      </c>
      <c r="AG44" s="7">
        <f t="shared" si="13"/>
        <v>457000.00403312006</v>
      </c>
      <c r="AH44" s="2">
        <f t="shared" si="14"/>
        <v>10000</v>
      </c>
      <c r="AI44" s="7">
        <f t="shared" si="15"/>
        <v>85490.533200000005</v>
      </c>
    </row>
    <row r="45" spans="1:35" x14ac:dyDescent="0.25">
      <c r="A45" s="37" t="s">
        <v>68</v>
      </c>
      <c r="B45" s="38">
        <v>44440</v>
      </c>
      <c r="C45" s="39">
        <v>40272312</v>
      </c>
      <c r="D45" s="37">
        <v>169</v>
      </c>
      <c r="E45" s="40">
        <v>560596.34</v>
      </c>
      <c r="F45" s="40">
        <v>592432.37702399993</v>
      </c>
      <c r="G45" s="40">
        <v>0</v>
      </c>
      <c r="H45" s="40">
        <v>65167.561472639994</v>
      </c>
      <c r="I45" s="40">
        <v>17772.971310719997</v>
      </c>
      <c r="J45" s="40">
        <v>17772.971310719997</v>
      </c>
      <c r="K45" s="40"/>
      <c r="L45" s="40"/>
      <c r="M45" s="40">
        <v>11848.647540479998</v>
      </c>
      <c r="N45" s="40">
        <v>8886.4856553599984</v>
      </c>
      <c r="O45" s="40"/>
      <c r="P45" s="40">
        <v>0</v>
      </c>
      <c r="Q45" s="40"/>
      <c r="R45" s="40">
        <v>470983.99973407993</v>
      </c>
      <c r="S45" s="20"/>
      <c r="T45" s="19"/>
      <c r="U45" s="14">
        <v>10000</v>
      </c>
      <c r="V45" s="1">
        <v>8</v>
      </c>
      <c r="W45" s="1"/>
      <c r="X45" s="7">
        <f t="shared" si="8"/>
        <v>33635.780399999996</v>
      </c>
      <c r="Y45" s="7">
        <f t="shared" si="9"/>
        <v>0</v>
      </c>
      <c r="Z45" s="7">
        <f t="shared" si="10"/>
        <v>33635.780399999996</v>
      </c>
      <c r="AA45" s="11"/>
      <c r="AB45" s="11">
        <v>72869.59</v>
      </c>
      <c r="AC45" s="11">
        <f t="shared" si="11"/>
        <v>39233.809600000001</v>
      </c>
      <c r="AD45" s="8"/>
      <c r="AE45" s="8"/>
      <c r="AF45" s="7">
        <f t="shared" si="12"/>
        <v>441750.19013407995</v>
      </c>
      <c r="AG45" s="7">
        <f t="shared" si="13"/>
        <v>441750.19013407995</v>
      </c>
      <c r="AH45" s="2">
        <f t="shared" si="14"/>
        <v>0</v>
      </c>
      <c r="AI45" s="7">
        <f t="shared" si="15"/>
        <v>0</v>
      </c>
    </row>
    <row r="46" spans="1:35" x14ac:dyDescent="0.25">
      <c r="A46" s="37" t="s">
        <v>84</v>
      </c>
      <c r="B46" s="38">
        <v>44655</v>
      </c>
      <c r="C46" s="39">
        <v>37138361</v>
      </c>
      <c r="D46" s="37">
        <v>206</v>
      </c>
      <c r="E46" s="40">
        <v>603856.02</v>
      </c>
      <c r="F46" s="40">
        <v>583727.48600000003</v>
      </c>
      <c r="G46" s="40">
        <v>0</v>
      </c>
      <c r="H46" s="40">
        <v>64210.023460000004</v>
      </c>
      <c r="I46" s="40">
        <v>17511.82458</v>
      </c>
      <c r="J46" s="40">
        <v>17511.82458</v>
      </c>
      <c r="K46" s="40"/>
      <c r="L46" s="40"/>
      <c r="M46" s="40"/>
      <c r="N46" s="40"/>
      <c r="O46" s="40"/>
      <c r="P46" s="40">
        <v>0</v>
      </c>
      <c r="Q46" s="40"/>
      <c r="R46" s="40">
        <v>484494.00337999995</v>
      </c>
      <c r="S46" s="20">
        <v>247032</v>
      </c>
      <c r="T46" s="19"/>
      <c r="U46" s="14"/>
      <c r="V46" s="1">
        <v>3</v>
      </c>
      <c r="W46" s="1">
        <v>16</v>
      </c>
      <c r="X46" s="7">
        <f t="shared" si="8"/>
        <v>13586.76045</v>
      </c>
      <c r="Y46" s="7">
        <f t="shared" si="9"/>
        <v>96616.963199999998</v>
      </c>
      <c r="Z46" s="7">
        <f t="shared" si="10"/>
        <v>110203.72365</v>
      </c>
      <c r="AA46" s="11"/>
      <c r="AB46" s="11">
        <v>74044.149999999994</v>
      </c>
      <c r="AC46" s="11">
        <f t="shared" si="11"/>
        <v>0</v>
      </c>
      <c r="AD46" s="8"/>
      <c r="AE46" s="8"/>
      <c r="AF46" s="7">
        <f t="shared" si="12"/>
        <v>731526.00337999989</v>
      </c>
      <c r="AG46" s="7">
        <f t="shared" si="13"/>
        <v>484494.00337999995</v>
      </c>
      <c r="AH46" s="2">
        <f t="shared" si="14"/>
        <v>247031.99999999994</v>
      </c>
      <c r="AI46" s="7">
        <f t="shared" si="15"/>
        <v>36159.573650000006</v>
      </c>
    </row>
    <row r="47" spans="1:35" x14ac:dyDescent="0.25">
      <c r="A47" s="37" t="s">
        <v>56</v>
      </c>
      <c r="B47" s="38">
        <v>43608</v>
      </c>
      <c r="C47" s="39">
        <v>31319126</v>
      </c>
      <c r="D47" s="37">
        <v>102</v>
      </c>
      <c r="E47" s="40">
        <v>548960.02</v>
      </c>
      <c r="F47" s="40">
        <v>578530.66641066666</v>
      </c>
      <c r="G47" s="40">
        <v>0</v>
      </c>
      <c r="H47" s="40">
        <v>63638.373305173336</v>
      </c>
      <c r="I47" s="40">
        <v>17355.919992319999</v>
      </c>
      <c r="J47" s="40">
        <v>17355.919992319999</v>
      </c>
      <c r="K47" s="40"/>
      <c r="L47" s="40"/>
      <c r="M47" s="40">
        <v>11570.613328213334</v>
      </c>
      <c r="N47" s="40">
        <v>8677.9599961599997</v>
      </c>
      <c r="O47" s="40"/>
      <c r="P47" s="40">
        <v>50000</v>
      </c>
      <c r="Q47" s="40">
        <v>0</v>
      </c>
      <c r="R47" s="40">
        <v>409931.99979647994</v>
      </c>
      <c r="S47" s="20"/>
      <c r="T47" s="19"/>
      <c r="U47" s="14">
        <v>10000</v>
      </c>
      <c r="V47" s="1"/>
      <c r="W47" s="1">
        <v>16</v>
      </c>
      <c r="X47" s="7">
        <f t="shared" si="8"/>
        <v>0</v>
      </c>
      <c r="Y47" s="7">
        <f t="shared" si="9"/>
        <v>87833.603199999998</v>
      </c>
      <c r="Z47" s="7">
        <f t="shared" si="10"/>
        <v>87833.603199999998</v>
      </c>
      <c r="AA47" s="11"/>
      <c r="AB47" s="11">
        <v>64954.239999999998</v>
      </c>
      <c r="AC47" s="11">
        <f t="shared" si="11"/>
        <v>0</v>
      </c>
      <c r="AD47" s="8"/>
      <c r="AE47" s="8">
        <v>76800</v>
      </c>
      <c r="AF47" s="7">
        <f t="shared" si="12"/>
        <v>343131.99979647994</v>
      </c>
      <c r="AG47" s="7">
        <f t="shared" si="13"/>
        <v>343131.99979647994</v>
      </c>
      <c r="AH47" s="2">
        <f t="shared" si="14"/>
        <v>0</v>
      </c>
      <c r="AI47" s="7">
        <f t="shared" si="15"/>
        <v>22879.3632</v>
      </c>
    </row>
    <row r="48" spans="1:35" x14ac:dyDescent="0.25">
      <c r="A48" s="37" t="s">
        <v>97</v>
      </c>
      <c r="B48" s="38">
        <v>44896</v>
      </c>
      <c r="C48" s="39">
        <v>26425384</v>
      </c>
      <c r="D48" s="37">
        <v>234</v>
      </c>
      <c r="E48" s="40">
        <v>560596.34</v>
      </c>
      <c r="F48" s="40">
        <v>573751.66744533333</v>
      </c>
      <c r="G48" s="40">
        <v>0</v>
      </c>
      <c r="H48" s="40">
        <v>63112.683418986664</v>
      </c>
      <c r="I48" s="40">
        <v>17212.55002336</v>
      </c>
      <c r="J48" s="40">
        <v>17212.55002336</v>
      </c>
      <c r="K48" s="40"/>
      <c r="L48" s="40"/>
      <c r="M48" s="40">
        <v>11475.033348906667</v>
      </c>
      <c r="N48" s="40">
        <v>8606.2750116799998</v>
      </c>
      <c r="O48" s="40"/>
      <c r="P48" s="40">
        <v>0</v>
      </c>
      <c r="Q48" s="40">
        <v>103275.3</v>
      </c>
      <c r="R48" s="40">
        <v>352857.99561903998</v>
      </c>
      <c r="S48" s="20"/>
      <c r="T48" s="19"/>
      <c r="U48" s="14">
        <v>10000</v>
      </c>
      <c r="V48" s="1">
        <v>13</v>
      </c>
      <c r="W48" s="1"/>
      <c r="X48" s="7">
        <f t="shared" si="8"/>
        <v>54658.143149999996</v>
      </c>
      <c r="Y48" s="7">
        <f t="shared" si="9"/>
        <v>0</v>
      </c>
      <c r="Z48" s="7">
        <f t="shared" si="10"/>
        <v>54658.143149999996</v>
      </c>
      <c r="AA48" s="11">
        <v>6232.23</v>
      </c>
      <c r="AB48" s="11">
        <v>83276.399999999994</v>
      </c>
      <c r="AC48" s="11">
        <f t="shared" si="11"/>
        <v>22386.026849999995</v>
      </c>
      <c r="AD48" s="7"/>
      <c r="AE48" s="8">
        <v>50000</v>
      </c>
      <c r="AF48" s="7">
        <f t="shared" si="12"/>
        <v>290471.96876903996</v>
      </c>
      <c r="AG48" s="7">
        <f t="shared" si="13"/>
        <v>290471.96876903996</v>
      </c>
      <c r="AH48" s="2">
        <f t="shared" si="14"/>
        <v>0</v>
      </c>
      <c r="AI48" s="7">
        <f t="shared" si="15"/>
        <v>0</v>
      </c>
    </row>
    <row r="49" spans="1:35" x14ac:dyDescent="0.25">
      <c r="A49" s="37" t="s">
        <v>44</v>
      </c>
      <c r="B49" s="38">
        <v>42849</v>
      </c>
      <c r="C49" s="39">
        <v>34127902</v>
      </c>
      <c r="D49" s="37">
        <v>54</v>
      </c>
      <c r="E49" s="40">
        <v>548960.02</v>
      </c>
      <c r="F49" s="40">
        <v>595219.05101866671</v>
      </c>
      <c r="G49" s="40">
        <v>0</v>
      </c>
      <c r="H49" s="40">
        <v>65474.095612053337</v>
      </c>
      <c r="I49" s="40">
        <v>17856.571530559999</v>
      </c>
      <c r="J49" s="40">
        <v>17856.571530559999</v>
      </c>
      <c r="K49" s="40"/>
      <c r="L49" s="40"/>
      <c r="M49" s="40">
        <v>11904.381020373334</v>
      </c>
      <c r="N49" s="40">
        <v>8928.2857652799994</v>
      </c>
      <c r="O49" s="40"/>
      <c r="P49" s="40">
        <v>50000</v>
      </c>
      <c r="Q49" s="40">
        <v>0</v>
      </c>
      <c r="R49" s="40">
        <v>423199.99555984</v>
      </c>
      <c r="S49" s="20">
        <v>109792</v>
      </c>
      <c r="T49" s="19"/>
      <c r="U49" s="13"/>
      <c r="V49" s="1">
        <v>13</v>
      </c>
      <c r="W49" s="5">
        <v>16</v>
      </c>
      <c r="X49" s="7">
        <f t="shared" si="8"/>
        <v>53523.601949999997</v>
      </c>
      <c r="Y49" s="7">
        <f t="shared" si="9"/>
        <v>87833.603199999998</v>
      </c>
      <c r="Z49" s="7">
        <f t="shared" si="10"/>
        <v>141357.20514999999</v>
      </c>
      <c r="AA49" s="11">
        <v>8575.34</v>
      </c>
      <c r="AB49" s="11">
        <v>152728.29999999999</v>
      </c>
      <c r="AC49" s="11">
        <f t="shared" si="11"/>
        <v>2795.7548499999975</v>
      </c>
      <c r="AD49" s="11"/>
      <c r="AE49" s="8">
        <v>50000</v>
      </c>
      <c r="AF49" s="7">
        <f t="shared" si="12"/>
        <v>480196.24070983997</v>
      </c>
      <c r="AG49" s="7">
        <f t="shared" si="13"/>
        <v>423199.99555984</v>
      </c>
      <c r="AH49" s="2">
        <f t="shared" si="14"/>
        <v>56996.245149999973</v>
      </c>
      <c r="AI49" s="7">
        <f t="shared" si="15"/>
        <v>0</v>
      </c>
    </row>
    <row r="50" spans="1:35" x14ac:dyDescent="0.25">
      <c r="A50" s="37" t="s">
        <v>124</v>
      </c>
      <c r="B50" s="38">
        <v>45390</v>
      </c>
      <c r="C50" s="39">
        <v>33438472</v>
      </c>
      <c r="D50" s="37">
        <v>288</v>
      </c>
      <c r="E50" s="40">
        <v>445901.44</v>
      </c>
      <c r="F50" s="40">
        <v>209325.36279807999</v>
      </c>
      <c r="G50" s="40">
        <v>101749.04569513333</v>
      </c>
      <c r="H50" s="40">
        <v>23025.7899077888</v>
      </c>
      <c r="I50" s="40">
        <v>6279.7608839423992</v>
      </c>
      <c r="J50" s="40">
        <v>9097.4267547964009</v>
      </c>
      <c r="K50" s="40">
        <v>6064.9511698642673</v>
      </c>
      <c r="L50" s="40">
        <v>1516.2377924660668</v>
      </c>
      <c r="M50" s="40"/>
      <c r="N50" s="40"/>
      <c r="O50" s="40">
        <v>100</v>
      </c>
      <c r="P50" s="40"/>
      <c r="Q50" s="40"/>
      <c r="R50" s="40">
        <v>264991.00198435539</v>
      </c>
      <c r="S50" s="20"/>
      <c r="T50" s="19"/>
      <c r="U50" s="13"/>
      <c r="V50" s="1"/>
      <c r="W50" s="5"/>
      <c r="X50" s="7">
        <f t="shared" si="8"/>
        <v>0</v>
      </c>
      <c r="Y50" s="7">
        <f t="shared" si="9"/>
        <v>0</v>
      </c>
      <c r="Z50" s="7">
        <f t="shared" si="10"/>
        <v>0</v>
      </c>
      <c r="AA50" s="11"/>
      <c r="AB50" s="11"/>
      <c r="AC50" s="11">
        <f t="shared" si="11"/>
        <v>0</v>
      </c>
      <c r="AD50" s="11"/>
      <c r="AE50" s="10"/>
      <c r="AF50" s="7">
        <f t="shared" si="12"/>
        <v>264991.00198435539</v>
      </c>
      <c r="AG50" s="7">
        <v>0</v>
      </c>
      <c r="AH50" s="2">
        <v>0</v>
      </c>
      <c r="AI50" s="7">
        <f t="shared" si="15"/>
        <v>0</v>
      </c>
    </row>
    <row r="51" spans="1:35" x14ac:dyDescent="0.25">
      <c r="A51" s="37" t="s">
        <v>80</v>
      </c>
      <c r="B51" s="38">
        <v>44621</v>
      </c>
      <c r="C51" s="39">
        <v>31887569</v>
      </c>
      <c r="D51" s="37">
        <v>201</v>
      </c>
      <c r="E51" s="40">
        <v>603856.02</v>
      </c>
      <c r="F51" s="40">
        <v>603856.02</v>
      </c>
      <c r="G51" s="40">
        <v>0</v>
      </c>
      <c r="H51" s="40">
        <v>66424.162200000006</v>
      </c>
      <c r="I51" s="40">
        <v>18115.6806</v>
      </c>
      <c r="J51" s="40">
        <v>18115.6806</v>
      </c>
      <c r="K51" s="40"/>
      <c r="L51" s="40"/>
      <c r="M51" s="40"/>
      <c r="N51" s="40"/>
      <c r="O51" s="40"/>
      <c r="P51" s="40">
        <v>0</v>
      </c>
      <c r="Q51" s="40"/>
      <c r="R51" s="40">
        <v>501200.99660000001</v>
      </c>
      <c r="S51" s="20">
        <v>274480</v>
      </c>
      <c r="T51" s="19"/>
      <c r="U51" s="14"/>
      <c r="V51" s="1">
        <v>4</v>
      </c>
      <c r="W51" s="1">
        <v>16</v>
      </c>
      <c r="X51" s="7">
        <f t="shared" si="8"/>
        <v>18115.6806</v>
      </c>
      <c r="Y51" s="7">
        <f t="shared" si="9"/>
        <v>96616.963199999998</v>
      </c>
      <c r="Z51" s="7">
        <f t="shared" si="10"/>
        <v>114732.64379999999</v>
      </c>
      <c r="AA51" s="11">
        <v>27165.4</v>
      </c>
      <c r="AB51" s="11">
        <v>106979.29</v>
      </c>
      <c r="AC51" s="11">
        <f t="shared" si="11"/>
        <v>0</v>
      </c>
      <c r="AD51" s="8"/>
      <c r="AE51" s="8"/>
      <c r="AF51" s="7">
        <f t="shared" si="12"/>
        <v>775680.99659999995</v>
      </c>
      <c r="AG51" s="7">
        <f t="shared" si="13"/>
        <v>501200.99660000001</v>
      </c>
      <c r="AH51" s="2">
        <f t="shared" si="14"/>
        <v>274479.99999999994</v>
      </c>
      <c r="AI51" s="7">
        <f t="shared" si="15"/>
        <v>34918.753799999991</v>
      </c>
    </row>
    <row r="52" spans="1:35" x14ac:dyDescent="0.25">
      <c r="A52" s="37" t="s">
        <v>36</v>
      </c>
      <c r="B52" s="38">
        <v>40026</v>
      </c>
      <c r="C52" s="39">
        <v>23062493</v>
      </c>
      <c r="D52" s="37">
        <v>1</v>
      </c>
      <c r="E52" s="40">
        <v>544731.22</v>
      </c>
      <c r="F52" s="40">
        <v>667913.10654933332</v>
      </c>
      <c r="G52" s="40">
        <v>0</v>
      </c>
      <c r="H52" s="40">
        <v>73470.441720426665</v>
      </c>
      <c r="I52" s="40">
        <v>20037.393196479999</v>
      </c>
      <c r="J52" s="40">
        <v>20037.393196479999</v>
      </c>
      <c r="K52" s="40"/>
      <c r="L52" s="40"/>
      <c r="M52" s="40">
        <v>13358.262130986666</v>
      </c>
      <c r="N52" s="40">
        <v>10018.69659824</v>
      </c>
      <c r="O52" s="40"/>
      <c r="P52" s="40">
        <v>0</v>
      </c>
      <c r="Q52" s="40">
        <v>0</v>
      </c>
      <c r="R52" s="40">
        <v>530990.99970672</v>
      </c>
      <c r="S52" s="20"/>
      <c r="T52" s="19"/>
      <c r="U52" s="14">
        <v>10000</v>
      </c>
      <c r="V52" s="1"/>
      <c r="W52" s="3"/>
      <c r="X52" s="7">
        <f t="shared" si="8"/>
        <v>0</v>
      </c>
      <c r="Y52" s="7">
        <f t="shared" si="9"/>
        <v>0</v>
      </c>
      <c r="Z52" s="7">
        <f t="shared" si="10"/>
        <v>0</v>
      </c>
      <c r="AA52" s="11">
        <v>17347.96</v>
      </c>
      <c r="AB52" s="11">
        <v>72860.92</v>
      </c>
      <c r="AC52" s="11">
        <f t="shared" si="11"/>
        <v>55512.959999999999</v>
      </c>
      <c r="AD52" s="8"/>
      <c r="AE52" s="8">
        <v>150000</v>
      </c>
      <c r="AF52" s="7">
        <f t="shared" si="12"/>
        <v>335478.03970672004</v>
      </c>
      <c r="AG52" s="7">
        <f t="shared" si="13"/>
        <v>335478.03970672004</v>
      </c>
      <c r="AH52" s="2">
        <f t="shared" si="14"/>
        <v>0</v>
      </c>
      <c r="AI52" s="7">
        <f t="shared" si="15"/>
        <v>0</v>
      </c>
    </row>
    <row r="53" spans="1:35" x14ac:dyDescent="0.25">
      <c r="A53" s="37" t="s">
        <v>119</v>
      </c>
      <c r="B53" s="38">
        <v>45324</v>
      </c>
      <c r="C53" s="39">
        <v>34746850</v>
      </c>
      <c r="D53" s="37">
        <v>282</v>
      </c>
      <c r="E53" s="40">
        <v>460282.97</v>
      </c>
      <c r="F53" s="40">
        <v>505286.86122196796</v>
      </c>
      <c r="G53" s="40">
        <v>282378.42940749996</v>
      </c>
      <c r="H53" s="40">
        <v>55581.554734416473</v>
      </c>
      <c r="I53" s="40">
        <v>15158.605836659039</v>
      </c>
      <c r="J53" s="40">
        <v>23629.958718884038</v>
      </c>
      <c r="K53" s="40">
        <v>15753.305812589359</v>
      </c>
      <c r="L53" s="40">
        <v>3938.3264531473396</v>
      </c>
      <c r="M53" s="40"/>
      <c r="N53" s="40"/>
      <c r="O53" s="40">
        <v>100</v>
      </c>
      <c r="P53" s="40">
        <v>50000</v>
      </c>
      <c r="Q53" s="40"/>
      <c r="R53" s="40">
        <v>623503.99907377164</v>
      </c>
      <c r="S53" s="20"/>
      <c r="T53" s="19"/>
      <c r="U53" s="19"/>
      <c r="V53" s="1">
        <v>1</v>
      </c>
      <c r="W53" s="21"/>
      <c r="X53" s="7">
        <f t="shared" si="8"/>
        <v>3452.1222749999997</v>
      </c>
      <c r="Y53" s="7">
        <f t="shared" si="9"/>
        <v>0</v>
      </c>
      <c r="Z53" s="7">
        <f t="shared" si="10"/>
        <v>3452.1222749999997</v>
      </c>
      <c r="AA53" s="11">
        <v>93207.3</v>
      </c>
      <c r="AB53" s="11"/>
      <c r="AC53" s="11">
        <f t="shared" si="11"/>
        <v>0</v>
      </c>
      <c r="AD53" s="11"/>
      <c r="AE53" s="10">
        <v>50000</v>
      </c>
      <c r="AF53" s="7">
        <f t="shared" si="12"/>
        <v>573503.99907377164</v>
      </c>
      <c r="AG53" s="7">
        <f t="shared" si="13"/>
        <v>573503.99907377164</v>
      </c>
      <c r="AH53" s="2">
        <f t="shared" si="14"/>
        <v>0</v>
      </c>
      <c r="AI53" s="7">
        <f t="shared" si="15"/>
        <v>96659.422275000004</v>
      </c>
    </row>
    <row r="54" spans="1:35" x14ac:dyDescent="0.25">
      <c r="A54" s="37" t="s">
        <v>106</v>
      </c>
      <c r="B54" s="38">
        <v>45139</v>
      </c>
      <c r="C54" s="39">
        <v>39239719</v>
      </c>
      <c r="D54" s="37">
        <v>260</v>
      </c>
      <c r="E54" s="40">
        <v>220554.19</v>
      </c>
      <c r="F54" s="40">
        <v>242118.74359473598</v>
      </c>
      <c r="G54" s="40">
        <v>136140.69551283331</v>
      </c>
      <c r="H54" s="40">
        <v>26633.061795420959</v>
      </c>
      <c r="I54" s="40">
        <v>7263.5623078420795</v>
      </c>
      <c r="J54" s="40">
        <v>22695.566346454158</v>
      </c>
      <c r="K54" s="40">
        <v>7565.1887821513856</v>
      </c>
      <c r="L54" s="40">
        <v>1891.2971955378464</v>
      </c>
      <c r="M54" s="40"/>
      <c r="N54" s="40"/>
      <c r="O54" s="40">
        <v>100</v>
      </c>
      <c r="P54" s="40">
        <v>100000</v>
      </c>
      <c r="Q54" s="40"/>
      <c r="R54" s="40">
        <v>212111.00268016284</v>
      </c>
      <c r="S54" s="20"/>
      <c r="T54" s="19"/>
      <c r="U54" s="13"/>
      <c r="V54" s="1"/>
      <c r="W54" s="1"/>
      <c r="X54" s="7">
        <f t="shared" si="8"/>
        <v>0</v>
      </c>
      <c r="Y54" s="7">
        <f t="shared" si="9"/>
        <v>0</v>
      </c>
      <c r="Z54" s="7">
        <f t="shared" si="10"/>
        <v>0</v>
      </c>
      <c r="AA54" s="11"/>
      <c r="AB54" s="11"/>
      <c r="AC54" s="11">
        <f t="shared" si="11"/>
        <v>0</v>
      </c>
      <c r="AD54" s="8"/>
      <c r="AE54" s="8">
        <v>100000</v>
      </c>
      <c r="AF54" s="7">
        <f t="shared" si="12"/>
        <v>112111.00268016284</v>
      </c>
      <c r="AG54" s="7">
        <v>0</v>
      </c>
      <c r="AH54" s="2">
        <v>0</v>
      </c>
      <c r="AI54" s="7">
        <f t="shared" si="15"/>
        <v>0</v>
      </c>
    </row>
    <row r="55" spans="1:35" x14ac:dyDescent="0.25">
      <c r="A55" s="37" t="s">
        <v>62</v>
      </c>
      <c r="B55" s="38">
        <v>44013</v>
      </c>
      <c r="C55" s="39">
        <v>31486706</v>
      </c>
      <c r="D55" s="37">
        <v>127</v>
      </c>
      <c r="E55" s="40">
        <v>560596.34</v>
      </c>
      <c r="F55" s="40">
        <v>598113.08660266665</v>
      </c>
      <c r="G55" s="40">
        <v>0</v>
      </c>
      <c r="H55" s="40">
        <v>65792.439526293325</v>
      </c>
      <c r="I55" s="40">
        <v>17943.392598079998</v>
      </c>
      <c r="J55" s="40">
        <v>17943.392598079998</v>
      </c>
      <c r="K55" s="40"/>
      <c r="L55" s="40"/>
      <c r="M55" s="40">
        <v>11962.261732053334</v>
      </c>
      <c r="N55" s="40">
        <v>8971.6962990399988</v>
      </c>
      <c r="O55" s="40"/>
      <c r="P55" s="40">
        <v>50000</v>
      </c>
      <c r="Q55" s="40">
        <v>0</v>
      </c>
      <c r="R55" s="40">
        <v>425500.00384912</v>
      </c>
      <c r="S55" s="20"/>
      <c r="T55" s="19"/>
      <c r="U55" s="13">
        <v>10000</v>
      </c>
      <c r="V55" s="1">
        <v>7</v>
      </c>
      <c r="W55" s="1"/>
      <c r="X55" s="7">
        <f t="shared" si="8"/>
        <v>29431.307849999997</v>
      </c>
      <c r="Y55" s="7">
        <f t="shared" si="9"/>
        <v>0</v>
      </c>
      <c r="Z55" s="7">
        <f t="shared" si="10"/>
        <v>29431.307849999997</v>
      </c>
      <c r="AA55" s="11">
        <v>38349.74</v>
      </c>
      <c r="AB55" s="11">
        <v>80485.539999999994</v>
      </c>
      <c r="AC55" s="11">
        <f t="shared" si="11"/>
        <v>12704.492149999991</v>
      </c>
      <c r="AD55" s="8"/>
      <c r="AE55" s="8">
        <v>100000</v>
      </c>
      <c r="AF55" s="7">
        <f t="shared" si="12"/>
        <v>322795.51169911999</v>
      </c>
      <c r="AG55" s="7">
        <f t="shared" si="13"/>
        <v>322795.51169911999</v>
      </c>
      <c r="AH55" s="2">
        <f t="shared" si="14"/>
        <v>0</v>
      </c>
      <c r="AI55" s="7">
        <f t="shared" si="15"/>
        <v>0</v>
      </c>
    </row>
    <row r="56" spans="1:35" x14ac:dyDescent="0.25">
      <c r="A56" s="37" t="s">
        <v>74</v>
      </c>
      <c r="B56" s="38">
        <v>44473</v>
      </c>
      <c r="C56" s="39">
        <v>35563541</v>
      </c>
      <c r="D56" s="37">
        <v>180</v>
      </c>
      <c r="E56" s="40">
        <v>548960.02</v>
      </c>
      <c r="F56" s="40">
        <v>530075.79531199997</v>
      </c>
      <c r="G56" s="40">
        <v>0</v>
      </c>
      <c r="H56" s="40">
        <v>58308.33748432</v>
      </c>
      <c r="I56" s="40">
        <v>15902.273859359999</v>
      </c>
      <c r="J56" s="40">
        <v>15902.273859359999</v>
      </c>
      <c r="K56" s="40"/>
      <c r="L56" s="40"/>
      <c r="M56" s="40">
        <v>10601.51590624</v>
      </c>
      <c r="N56" s="40">
        <v>7951.1369296799994</v>
      </c>
      <c r="O56" s="40"/>
      <c r="P56" s="40">
        <v>20000</v>
      </c>
      <c r="Q56" s="40"/>
      <c r="R56" s="40">
        <v>401410.99727304</v>
      </c>
      <c r="S56" s="20"/>
      <c r="T56" s="19"/>
      <c r="U56" s="14"/>
      <c r="V56" s="1">
        <v>3</v>
      </c>
      <c r="W56" s="1">
        <v>16</v>
      </c>
      <c r="X56" s="7">
        <f t="shared" si="8"/>
        <v>12351.60045</v>
      </c>
      <c r="Y56" s="7">
        <f t="shared" si="9"/>
        <v>87833.603199999998</v>
      </c>
      <c r="Z56" s="7">
        <f t="shared" si="10"/>
        <v>100185.20365</v>
      </c>
      <c r="AA56" s="11"/>
      <c r="AB56" s="11">
        <v>47654.41</v>
      </c>
      <c r="AC56" s="11">
        <f t="shared" si="11"/>
        <v>0</v>
      </c>
      <c r="AD56" s="8"/>
      <c r="AE56" s="8">
        <v>20000</v>
      </c>
      <c r="AF56" s="7">
        <f t="shared" si="12"/>
        <v>381410.99727304</v>
      </c>
      <c r="AG56" s="7">
        <f t="shared" si="13"/>
        <v>381410.99727304</v>
      </c>
      <c r="AH56" s="2">
        <f t="shared" si="14"/>
        <v>0</v>
      </c>
      <c r="AI56" s="7">
        <f t="shared" si="15"/>
        <v>52530.793649999992</v>
      </c>
    </row>
    <row r="57" spans="1:35" x14ac:dyDescent="0.25">
      <c r="A57" s="37" t="s">
        <v>107</v>
      </c>
      <c r="B57" s="38">
        <v>45170</v>
      </c>
      <c r="C57" s="39">
        <v>28550679</v>
      </c>
      <c r="D57" s="37">
        <v>263</v>
      </c>
      <c r="E57" s="40">
        <v>603856.02</v>
      </c>
      <c r="F57" s="40">
        <v>603856.02</v>
      </c>
      <c r="G57" s="40"/>
      <c r="H57" s="40">
        <v>66424.162200000006</v>
      </c>
      <c r="I57" s="40">
        <v>18115.6806</v>
      </c>
      <c r="J57" s="40">
        <v>18115.6806</v>
      </c>
      <c r="K57" s="40"/>
      <c r="L57" s="40"/>
      <c r="M57" s="40"/>
      <c r="N57" s="40"/>
      <c r="O57" s="40"/>
      <c r="P57" s="40">
        <v>100000</v>
      </c>
      <c r="Q57" s="40"/>
      <c r="R57" s="40">
        <v>401200.99660000001</v>
      </c>
      <c r="S57" s="20">
        <v>82344</v>
      </c>
      <c r="T57" s="19"/>
      <c r="U57" s="14"/>
      <c r="V57" s="1"/>
      <c r="W57" s="3"/>
      <c r="X57" s="7">
        <f t="shared" si="8"/>
        <v>0</v>
      </c>
      <c r="Y57" s="7">
        <f t="shared" si="9"/>
        <v>0</v>
      </c>
      <c r="Z57" s="7">
        <f t="shared" si="10"/>
        <v>0</v>
      </c>
      <c r="AA57" s="11">
        <v>9649.7199999999993</v>
      </c>
      <c r="AB57" s="11">
        <v>173446.2</v>
      </c>
      <c r="AC57" s="11">
        <f t="shared" si="11"/>
        <v>163796.48000000001</v>
      </c>
      <c r="AD57" s="7"/>
      <c r="AE57" s="8">
        <v>50000</v>
      </c>
      <c r="AF57" s="7">
        <f t="shared" si="12"/>
        <v>269748.51659999997</v>
      </c>
      <c r="AG57" s="7">
        <f t="shared" si="13"/>
        <v>269748.51659999997</v>
      </c>
      <c r="AH57" s="2">
        <f t="shared" si="14"/>
        <v>0</v>
      </c>
      <c r="AI57" s="7">
        <f t="shared" si="15"/>
        <v>0</v>
      </c>
    </row>
    <row r="58" spans="1:35" x14ac:dyDescent="0.25">
      <c r="A58" s="37" t="s">
        <v>79</v>
      </c>
      <c r="B58" s="38">
        <v>44564</v>
      </c>
      <c r="C58" s="39">
        <v>42063665</v>
      </c>
      <c r="D58" s="37">
        <v>193</v>
      </c>
      <c r="E58" s="40">
        <v>548960.02</v>
      </c>
      <c r="F58" s="40">
        <v>548740.43599200004</v>
      </c>
      <c r="G58" s="40">
        <v>0</v>
      </c>
      <c r="H58" s="40">
        <v>60361.447959120007</v>
      </c>
      <c r="I58" s="40">
        <v>16462.21307976</v>
      </c>
      <c r="J58" s="40">
        <v>16462.21307976</v>
      </c>
      <c r="K58" s="40"/>
      <c r="L58" s="40"/>
      <c r="M58" s="40">
        <v>10974.808719840001</v>
      </c>
      <c r="N58" s="40">
        <v>8231.1065398800001</v>
      </c>
      <c r="O58" s="40"/>
      <c r="P58" s="40">
        <v>20000</v>
      </c>
      <c r="Q58" s="40"/>
      <c r="R58" s="40">
        <v>416248.99661363999</v>
      </c>
      <c r="S58" s="20"/>
      <c r="T58" s="19"/>
      <c r="U58" s="14"/>
      <c r="V58" s="1">
        <v>2</v>
      </c>
      <c r="W58" s="3">
        <v>16</v>
      </c>
      <c r="X58" s="7">
        <f t="shared" si="8"/>
        <v>8234.4002999999993</v>
      </c>
      <c r="Y58" s="7">
        <f t="shared" si="9"/>
        <v>87833.603199999998</v>
      </c>
      <c r="Z58" s="7">
        <f t="shared" si="10"/>
        <v>96068.003499999992</v>
      </c>
      <c r="AA58" s="11">
        <v>40341.699999999997</v>
      </c>
      <c r="AB58" s="11">
        <v>83193.72</v>
      </c>
      <c r="AC58" s="11">
        <f t="shared" si="11"/>
        <v>0</v>
      </c>
      <c r="AD58" s="8"/>
      <c r="AE58" s="8">
        <v>20000</v>
      </c>
      <c r="AF58" s="7">
        <f t="shared" si="12"/>
        <v>396248.99661363999</v>
      </c>
      <c r="AG58" s="7">
        <f t="shared" si="13"/>
        <v>396248.99661363999</v>
      </c>
      <c r="AH58" s="2">
        <f t="shared" si="14"/>
        <v>0</v>
      </c>
      <c r="AI58" s="7">
        <f t="shared" si="15"/>
        <v>53215.983500000002</v>
      </c>
    </row>
    <row r="59" spans="1:35" x14ac:dyDescent="0.25">
      <c r="A59" s="37" t="s">
        <v>77</v>
      </c>
      <c r="B59" s="38">
        <v>44501</v>
      </c>
      <c r="C59" s="39">
        <v>32664926</v>
      </c>
      <c r="D59" s="37">
        <v>186</v>
      </c>
      <c r="E59" s="40">
        <v>447498.6</v>
      </c>
      <c r="F59" s="40">
        <v>501077.55725815671</v>
      </c>
      <c r="G59" s="40">
        <v>298348.76733064</v>
      </c>
      <c r="H59" s="40">
        <v>55118.53129839724</v>
      </c>
      <c r="I59" s="40">
        <v>15032.326717744701</v>
      </c>
      <c r="J59" s="40">
        <v>23443.105637663903</v>
      </c>
      <c r="K59" s="40">
        <v>15628.737091775934</v>
      </c>
      <c r="L59" s="40">
        <v>3907.1842729439836</v>
      </c>
      <c r="M59" s="40"/>
      <c r="N59" s="40"/>
      <c r="O59" s="40"/>
      <c r="P59" s="40">
        <v>54771</v>
      </c>
      <c r="Q59" s="40"/>
      <c r="R59" s="40">
        <v>631525.99957027088</v>
      </c>
      <c r="S59" s="20"/>
      <c r="T59" s="19"/>
      <c r="U59" s="14"/>
      <c r="V59" s="1"/>
      <c r="W59" s="1"/>
      <c r="X59" s="7">
        <f t="shared" si="8"/>
        <v>0</v>
      </c>
      <c r="Y59" s="7">
        <f t="shared" si="9"/>
        <v>0</v>
      </c>
      <c r="Z59" s="7">
        <f t="shared" si="10"/>
        <v>0</v>
      </c>
      <c r="AA59" s="11"/>
      <c r="AB59" s="11">
        <v>50265.31</v>
      </c>
      <c r="AC59" s="11">
        <f t="shared" si="11"/>
        <v>50265.31</v>
      </c>
      <c r="AD59" s="12"/>
      <c r="AE59" s="8">
        <v>50000</v>
      </c>
      <c r="AF59" s="7">
        <f t="shared" si="12"/>
        <v>531260.68957027094</v>
      </c>
      <c r="AG59" s="7">
        <f t="shared" si="13"/>
        <v>531260.68957027094</v>
      </c>
      <c r="AH59" s="2">
        <f t="shared" si="14"/>
        <v>0</v>
      </c>
      <c r="AI59" s="7">
        <f t="shared" si="15"/>
        <v>0</v>
      </c>
    </row>
    <row r="60" spans="1:35" x14ac:dyDescent="0.25">
      <c r="A60" s="37" t="s">
        <v>69</v>
      </c>
      <c r="B60" s="38">
        <v>44440</v>
      </c>
      <c r="C60" s="39">
        <v>29213089</v>
      </c>
      <c r="D60" s="37">
        <v>170</v>
      </c>
      <c r="E60" s="40">
        <v>441108.37</v>
      </c>
      <c r="F60" s="40">
        <v>493922.22573596257</v>
      </c>
      <c r="G60" s="40">
        <v>276926.98569624801</v>
      </c>
      <c r="H60" s="40">
        <v>54331.444830955879</v>
      </c>
      <c r="I60" s="40">
        <v>14817.666772078876</v>
      </c>
      <c r="J60" s="40">
        <v>23125.476342966318</v>
      </c>
      <c r="K60" s="40">
        <v>15416.984228644213</v>
      </c>
      <c r="L60" s="40">
        <v>3854.2460571610532</v>
      </c>
      <c r="M60" s="40"/>
      <c r="N60" s="40"/>
      <c r="O60" s="40"/>
      <c r="P60" s="40">
        <v>0</v>
      </c>
      <c r="Q60" s="40"/>
      <c r="R60" s="40">
        <v>659304.00320040411</v>
      </c>
      <c r="S60" s="20"/>
      <c r="T60" s="19"/>
      <c r="U60" s="14"/>
      <c r="V60" s="1"/>
      <c r="W60" s="1"/>
      <c r="X60" s="7">
        <f t="shared" si="8"/>
        <v>0</v>
      </c>
      <c r="Y60" s="7">
        <f t="shared" si="9"/>
        <v>0</v>
      </c>
      <c r="Z60" s="7">
        <f t="shared" si="10"/>
        <v>0</v>
      </c>
      <c r="AA60" s="11"/>
      <c r="AB60" s="11">
        <v>114996.92</v>
      </c>
      <c r="AC60" s="11">
        <f t="shared" si="11"/>
        <v>114996.92</v>
      </c>
      <c r="AD60" s="8"/>
      <c r="AE60" s="8"/>
      <c r="AF60" s="7">
        <f t="shared" si="12"/>
        <v>544307.08320040407</v>
      </c>
      <c r="AG60" s="7">
        <f t="shared" si="13"/>
        <v>544307.08320040407</v>
      </c>
      <c r="AH60" s="2">
        <f t="shared" si="14"/>
        <v>0</v>
      </c>
      <c r="AI60" s="7">
        <f t="shared" si="15"/>
        <v>0</v>
      </c>
    </row>
    <row r="61" spans="1:35" x14ac:dyDescent="0.25">
      <c r="A61" s="37" t="s">
        <v>37</v>
      </c>
      <c r="B61" s="38">
        <v>42646</v>
      </c>
      <c r="C61" s="39">
        <v>23677794</v>
      </c>
      <c r="D61" s="37">
        <v>36</v>
      </c>
      <c r="E61" s="40">
        <v>573043.36</v>
      </c>
      <c r="F61" s="40">
        <v>621331.81380266673</v>
      </c>
      <c r="G61" s="40">
        <v>0</v>
      </c>
      <c r="H61" s="40">
        <v>68346.499518293334</v>
      </c>
      <c r="I61" s="40">
        <v>18639.954414080003</v>
      </c>
      <c r="J61" s="40">
        <v>18639.954414080003</v>
      </c>
      <c r="K61" s="40"/>
      <c r="L61" s="40"/>
      <c r="M61" s="40">
        <v>12426.636276053336</v>
      </c>
      <c r="N61" s="40">
        <v>9319.9772070400013</v>
      </c>
      <c r="O61" s="40"/>
      <c r="P61" s="40">
        <v>50000</v>
      </c>
      <c r="Q61" s="40">
        <v>0</v>
      </c>
      <c r="R61" s="40">
        <v>443959.00197312003</v>
      </c>
      <c r="S61" s="20">
        <v>164688</v>
      </c>
      <c r="T61" s="19"/>
      <c r="U61" s="14"/>
      <c r="V61" s="3">
        <v>22</v>
      </c>
      <c r="W61" s="3">
        <v>16</v>
      </c>
      <c r="X61" s="7">
        <f t="shared" si="8"/>
        <v>94552.154399999999</v>
      </c>
      <c r="Y61" s="7">
        <f t="shared" si="9"/>
        <v>91686.937600000005</v>
      </c>
      <c r="Z61" s="7">
        <f t="shared" si="10"/>
        <v>186239.092</v>
      </c>
      <c r="AA61" s="11"/>
      <c r="AB61" s="11">
        <v>433402.5</v>
      </c>
      <c r="AC61" s="11">
        <f t="shared" si="11"/>
        <v>247163.408</v>
      </c>
      <c r="AD61" s="8"/>
      <c r="AE61" s="10">
        <v>50000</v>
      </c>
      <c r="AF61" s="7">
        <f t="shared" si="12"/>
        <v>311483.59397312003</v>
      </c>
      <c r="AG61" s="7">
        <f t="shared" si="13"/>
        <v>311483.59397312003</v>
      </c>
      <c r="AH61" s="2">
        <f t="shared" si="14"/>
        <v>0</v>
      </c>
      <c r="AI61" s="7">
        <f t="shared" si="15"/>
        <v>0</v>
      </c>
    </row>
    <row r="62" spans="1:35" x14ac:dyDescent="0.25">
      <c r="A62" s="37" t="s">
        <v>115</v>
      </c>
      <c r="B62" s="38">
        <v>45231</v>
      </c>
      <c r="C62" s="39">
        <v>40972534</v>
      </c>
      <c r="D62" s="37">
        <v>277</v>
      </c>
      <c r="E62" s="40">
        <v>445901.43</v>
      </c>
      <c r="F62" s="40">
        <v>489499.17477739195</v>
      </c>
      <c r="G62" s="40">
        <v>274805.32562173327</v>
      </c>
      <c r="H62" s="40">
        <v>53844.909225513118</v>
      </c>
      <c r="I62" s="40">
        <v>14684.975243321758</v>
      </c>
      <c r="J62" s="40">
        <v>22929.135011973758</v>
      </c>
      <c r="K62" s="40">
        <v>15286.090007982506</v>
      </c>
      <c r="L62" s="40">
        <v>3821.5225019956265</v>
      </c>
      <c r="M62" s="40"/>
      <c r="N62" s="40"/>
      <c r="O62" s="40">
        <v>100</v>
      </c>
      <c r="P62" s="40">
        <v>50000</v>
      </c>
      <c r="Q62" s="40"/>
      <c r="R62" s="40">
        <v>603637.9984083384</v>
      </c>
      <c r="S62" s="20"/>
      <c r="T62" s="19"/>
      <c r="U62" s="14"/>
      <c r="V62" s="1"/>
      <c r="W62" s="3"/>
      <c r="X62" s="8">
        <v>0</v>
      </c>
      <c r="Y62" s="7">
        <f t="shared" si="9"/>
        <v>0</v>
      </c>
      <c r="Z62" s="8">
        <f t="shared" si="10"/>
        <v>0</v>
      </c>
      <c r="AA62" s="11"/>
      <c r="AB62" s="11">
        <v>152524.01999999999</v>
      </c>
      <c r="AC62" s="11">
        <f t="shared" si="11"/>
        <v>152524.01999999999</v>
      </c>
      <c r="AD62" s="7"/>
      <c r="AE62" s="8">
        <v>50000</v>
      </c>
      <c r="AF62" s="7">
        <f t="shared" si="12"/>
        <v>401113.97840833839</v>
      </c>
      <c r="AG62" s="7">
        <f t="shared" si="13"/>
        <v>401113.97840833839</v>
      </c>
      <c r="AH62" s="2">
        <f t="shared" si="14"/>
        <v>0</v>
      </c>
      <c r="AI62" s="7">
        <f t="shared" si="15"/>
        <v>0</v>
      </c>
    </row>
    <row r="63" spans="1:35" x14ac:dyDescent="0.25">
      <c r="A63" s="37" t="s">
        <v>67</v>
      </c>
      <c r="B63" s="38">
        <v>44440</v>
      </c>
      <c r="C63" s="39">
        <v>41364071</v>
      </c>
      <c r="D63" s="37">
        <v>167</v>
      </c>
      <c r="E63" s="40">
        <v>548960.02</v>
      </c>
      <c r="F63" s="40">
        <v>580405.076672</v>
      </c>
      <c r="G63" s="40">
        <v>0</v>
      </c>
      <c r="H63" s="40">
        <v>63844.55843392</v>
      </c>
      <c r="I63" s="40">
        <v>17412.15230016</v>
      </c>
      <c r="J63" s="40">
        <v>17412.15230016</v>
      </c>
      <c r="K63" s="40"/>
      <c r="L63" s="40"/>
      <c r="M63" s="40">
        <v>11608.10153344</v>
      </c>
      <c r="N63" s="40">
        <v>8706.0761500799999</v>
      </c>
      <c r="O63" s="40"/>
      <c r="P63" s="40">
        <v>0</v>
      </c>
      <c r="Q63" s="40"/>
      <c r="R63" s="40">
        <v>461422.99595423997</v>
      </c>
      <c r="S63" s="20"/>
      <c r="T63" s="19"/>
      <c r="U63" s="13">
        <v>10000</v>
      </c>
      <c r="V63" s="1"/>
      <c r="W63" s="1">
        <v>16</v>
      </c>
      <c r="X63" s="7">
        <f t="shared" ref="X63:X94" si="16">((E63/200)*(1.5*V63))</f>
        <v>0</v>
      </c>
      <c r="Y63" s="7">
        <f t="shared" si="9"/>
        <v>87833.603199999998</v>
      </c>
      <c r="Z63" s="7">
        <f t="shared" si="10"/>
        <v>87833.603199999998</v>
      </c>
      <c r="AA63" s="11"/>
      <c r="AB63" s="11">
        <v>58396.74</v>
      </c>
      <c r="AC63" s="11">
        <f t="shared" si="11"/>
        <v>0</v>
      </c>
      <c r="AD63" s="8"/>
      <c r="AE63" s="8"/>
      <c r="AF63" s="7">
        <f t="shared" si="12"/>
        <v>471422.99595423997</v>
      </c>
      <c r="AG63" s="7">
        <f t="shared" si="13"/>
        <v>461422.99595423997</v>
      </c>
      <c r="AH63" s="2">
        <f t="shared" si="14"/>
        <v>10000</v>
      </c>
      <c r="AI63" s="7">
        <f t="shared" si="15"/>
        <v>29436.8632</v>
      </c>
    </row>
    <row r="64" spans="1:35" x14ac:dyDescent="0.25">
      <c r="A64" s="37" t="s">
        <v>41</v>
      </c>
      <c r="B64" s="38">
        <v>42908</v>
      </c>
      <c r="C64" s="39">
        <v>23259320</v>
      </c>
      <c r="D64" s="37">
        <v>58</v>
      </c>
      <c r="E64" s="40">
        <v>450694.76</v>
      </c>
      <c r="F64" s="40">
        <v>524446.83992667263</v>
      </c>
      <c r="G64" s="40">
        <v>291569.18808051466</v>
      </c>
      <c r="H64" s="40">
        <v>57689.152391933989</v>
      </c>
      <c r="I64" s="40">
        <v>15733.405197800179</v>
      </c>
      <c r="J64" s="40">
        <v>24480.48084021562</v>
      </c>
      <c r="K64" s="40">
        <v>16320.320560143746</v>
      </c>
      <c r="L64" s="40">
        <v>4080.0801400359364</v>
      </c>
      <c r="M64" s="40"/>
      <c r="N64" s="40"/>
      <c r="O64" s="40">
        <v>100</v>
      </c>
      <c r="P64" s="40">
        <v>50000</v>
      </c>
      <c r="Q64" s="40">
        <v>0</v>
      </c>
      <c r="R64" s="40">
        <v>647612.99887705781</v>
      </c>
      <c r="S64" s="20">
        <v>44110</v>
      </c>
      <c r="T64" s="19"/>
      <c r="U64" s="14"/>
      <c r="V64" s="1"/>
      <c r="W64" s="3"/>
      <c r="X64" s="7">
        <f t="shared" si="16"/>
        <v>0</v>
      </c>
      <c r="Y64" s="7">
        <f t="shared" si="9"/>
        <v>0</v>
      </c>
      <c r="Z64" s="7">
        <f t="shared" si="10"/>
        <v>0</v>
      </c>
      <c r="AA64" s="11"/>
      <c r="AB64" s="11">
        <v>300860.12</v>
      </c>
      <c r="AC64" s="11">
        <f t="shared" si="11"/>
        <v>300860.12</v>
      </c>
      <c r="AD64" s="8"/>
      <c r="AE64" s="8"/>
      <c r="AF64" s="7">
        <f t="shared" si="12"/>
        <v>390862.87887705781</v>
      </c>
      <c r="AG64" s="7">
        <f t="shared" si="13"/>
        <v>390862.87887705781</v>
      </c>
      <c r="AH64" s="2">
        <f t="shared" si="14"/>
        <v>0</v>
      </c>
      <c r="AI64" s="7">
        <f t="shared" si="15"/>
        <v>0</v>
      </c>
    </row>
    <row r="65" spans="1:35" x14ac:dyDescent="0.25">
      <c r="A65" s="37" t="s">
        <v>126</v>
      </c>
      <c r="B65" s="38">
        <v>45385</v>
      </c>
      <c r="C65" s="39">
        <v>33231935</v>
      </c>
      <c r="D65" s="37">
        <v>290</v>
      </c>
      <c r="E65" s="40">
        <v>445901.44</v>
      </c>
      <c r="F65" s="40">
        <v>450854.51319551998</v>
      </c>
      <c r="G65" s="40">
        <v>219151.63724695111</v>
      </c>
      <c r="H65" s="40">
        <v>49593.996451507199</v>
      </c>
      <c r="I65" s="40">
        <v>13525.635395865598</v>
      </c>
      <c r="J65" s="40">
        <v>20100.184513274129</v>
      </c>
      <c r="K65" s="40">
        <v>13400.123008849421</v>
      </c>
      <c r="L65" s="40">
        <v>3350.0307522123553</v>
      </c>
      <c r="M65" s="40"/>
      <c r="N65" s="40"/>
      <c r="O65" s="40"/>
      <c r="P65" s="40">
        <v>0</v>
      </c>
      <c r="Q65" s="40"/>
      <c r="R65" s="40">
        <v>570037.0003207624</v>
      </c>
      <c r="S65" s="20"/>
      <c r="T65" s="19"/>
      <c r="U65" s="14"/>
      <c r="V65" s="1"/>
      <c r="W65" s="5"/>
      <c r="X65" s="7">
        <f t="shared" si="16"/>
        <v>0</v>
      </c>
      <c r="Y65" s="7">
        <f t="shared" si="9"/>
        <v>0</v>
      </c>
      <c r="Z65" s="7">
        <f t="shared" si="10"/>
        <v>0</v>
      </c>
      <c r="AA65" s="11"/>
      <c r="AB65" s="11"/>
      <c r="AC65" s="11">
        <f t="shared" si="11"/>
        <v>0</v>
      </c>
      <c r="AD65" s="11"/>
      <c r="AE65" s="10"/>
      <c r="AF65" s="7">
        <f t="shared" si="12"/>
        <v>570037.0003207624</v>
      </c>
      <c r="AG65" s="7">
        <v>0</v>
      </c>
      <c r="AH65" s="2">
        <v>0</v>
      </c>
      <c r="AI65" s="7">
        <f t="shared" si="15"/>
        <v>0</v>
      </c>
    </row>
    <row r="66" spans="1:35" x14ac:dyDescent="0.25">
      <c r="A66" s="37" t="s">
        <v>45</v>
      </c>
      <c r="B66" s="38">
        <v>43160</v>
      </c>
      <c r="C66" s="39">
        <v>26496747</v>
      </c>
      <c r="D66" s="37">
        <v>64</v>
      </c>
      <c r="E66" s="40">
        <v>548960.02</v>
      </c>
      <c r="F66" s="40">
        <v>589656.25614933332</v>
      </c>
      <c r="G66" s="40">
        <v>0</v>
      </c>
      <c r="H66" s="40">
        <v>64862.188176426665</v>
      </c>
      <c r="I66" s="40">
        <v>17689.687684479999</v>
      </c>
      <c r="J66" s="40">
        <v>17689.687684479999</v>
      </c>
      <c r="K66" s="40"/>
      <c r="L66" s="40"/>
      <c r="M66" s="40">
        <v>11793.125122986667</v>
      </c>
      <c r="N66" s="40">
        <v>8844.8438422399995</v>
      </c>
      <c r="O66" s="40"/>
      <c r="P66" s="40">
        <v>50000</v>
      </c>
      <c r="Q66" s="40">
        <v>0</v>
      </c>
      <c r="R66" s="40">
        <v>418777.00363872002</v>
      </c>
      <c r="S66" s="20"/>
      <c r="T66" s="19"/>
      <c r="U66" s="14">
        <v>10000</v>
      </c>
      <c r="V66" s="1"/>
      <c r="W66" s="1">
        <v>16</v>
      </c>
      <c r="X66" s="7">
        <f t="shared" si="16"/>
        <v>0</v>
      </c>
      <c r="Y66" s="7">
        <f t="shared" ref="Y66:Y94" si="17">((E66/200)*(2*W66))</f>
        <v>87833.603199999998</v>
      </c>
      <c r="Z66" s="7">
        <f t="shared" ref="Z66:Z94" si="18">X66+Y66</f>
        <v>87833.603199999998</v>
      </c>
      <c r="AA66" s="11"/>
      <c r="AB66" s="11">
        <v>78518.38</v>
      </c>
      <c r="AC66" s="11">
        <f t="shared" ref="AC66:AC94" si="19">IF(AB66-(AA66+Z66)&gt;=0,(AB66-(AA66+Z66)),0)</f>
        <v>0</v>
      </c>
      <c r="AD66" s="8"/>
      <c r="AE66" s="8">
        <v>50000</v>
      </c>
      <c r="AF66" s="7">
        <f t="shared" ref="AF66:AF94" si="20">(R66+S66+T66+U66)-(AC66+AD66+AE66)</f>
        <v>378777.00363872002</v>
      </c>
      <c r="AG66" s="7">
        <f t="shared" ref="AG66:AG94" si="21">IF(R66+T66&gt;=AF66,AF66,(R66+T66))</f>
        <v>378777.00363872002</v>
      </c>
      <c r="AH66" s="2">
        <f t="shared" ref="AH66:AH94" si="22">AF66-AG66</f>
        <v>0</v>
      </c>
      <c r="AI66" s="7">
        <f t="shared" ref="AI66:AI94" si="23">IF((Z66+AA66-AB66)&gt;=0,(Z66+AA66-AB66),0)</f>
        <v>9315.2231999999931</v>
      </c>
    </row>
    <row r="67" spans="1:35" x14ac:dyDescent="0.25">
      <c r="A67" s="37" t="s">
        <v>51</v>
      </c>
      <c r="B67" s="38">
        <v>43374</v>
      </c>
      <c r="C67" s="39">
        <v>25151996</v>
      </c>
      <c r="D67" s="37">
        <v>75</v>
      </c>
      <c r="E67" s="40">
        <v>796419.04</v>
      </c>
      <c r="F67" s="40">
        <v>796419.04</v>
      </c>
      <c r="G67" s="40"/>
      <c r="H67" s="40">
        <v>87606.094400000002</v>
      </c>
      <c r="I67" s="40">
        <v>23892.571199999998</v>
      </c>
      <c r="J67" s="40">
        <v>23892.571199999998</v>
      </c>
      <c r="K67" s="40"/>
      <c r="L67" s="40"/>
      <c r="M67" s="40"/>
      <c r="N67" s="40"/>
      <c r="O67" s="40"/>
      <c r="P67" s="40">
        <v>100000</v>
      </c>
      <c r="Q67" s="40">
        <v>0</v>
      </c>
      <c r="R67" s="40">
        <v>561028.00319999992</v>
      </c>
      <c r="S67" s="20">
        <v>88222</v>
      </c>
      <c r="T67" s="19"/>
      <c r="U67" s="13"/>
      <c r="V67" s="1"/>
      <c r="W67" s="1"/>
      <c r="X67" s="7">
        <f t="shared" si="16"/>
        <v>0</v>
      </c>
      <c r="Y67" s="7">
        <f t="shared" si="17"/>
        <v>0</v>
      </c>
      <c r="Z67" s="7">
        <f t="shared" si="18"/>
        <v>0</v>
      </c>
      <c r="AA67" s="11"/>
      <c r="AB67" s="11">
        <v>120002.74</v>
      </c>
      <c r="AC67" s="11">
        <f t="shared" si="19"/>
        <v>120002.74</v>
      </c>
      <c r="AD67" s="8"/>
      <c r="AE67" s="8">
        <v>100000</v>
      </c>
      <c r="AF67" s="7">
        <f t="shared" si="20"/>
        <v>429247.26319999993</v>
      </c>
      <c r="AG67" s="7">
        <f t="shared" si="21"/>
        <v>429247.26319999993</v>
      </c>
      <c r="AH67" s="2">
        <f t="shared" si="22"/>
        <v>0</v>
      </c>
      <c r="AI67" s="7">
        <f t="shared" si="23"/>
        <v>0</v>
      </c>
    </row>
    <row r="68" spans="1:35" x14ac:dyDescent="0.25">
      <c r="A68" s="37" t="s">
        <v>76</v>
      </c>
      <c r="B68" s="38">
        <v>44470</v>
      </c>
      <c r="C68" s="39">
        <v>28804165</v>
      </c>
      <c r="D68" s="37">
        <v>182</v>
      </c>
      <c r="E68" s="40">
        <v>548960.02</v>
      </c>
      <c r="F68" s="40">
        <v>582405.076672</v>
      </c>
      <c r="G68" s="40">
        <v>0</v>
      </c>
      <c r="H68" s="40">
        <v>64064.55843392</v>
      </c>
      <c r="I68" s="40">
        <v>17472.15230016</v>
      </c>
      <c r="J68" s="40">
        <v>17472.15230016</v>
      </c>
      <c r="K68" s="40"/>
      <c r="L68" s="40"/>
      <c r="M68" s="40">
        <v>11648.10153344</v>
      </c>
      <c r="N68" s="40">
        <v>8736.0761500799999</v>
      </c>
      <c r="O68" s="40"/>
      <c r="P68" s="40">
        <v>50000</v>
      </c>
      <c r="Q68" s="40"/>
      <c r="R68" s="40">
        <v>413012.99595423997</v>
      </c>
      <c r="S68" s="20">
        <v>54896</v>
      </c>
      <c r="T68" s="19"/>
      <c r="U68" s="14">
        <v>10000</v>
      </c>
      <c r="V68" s="1"/>
      <c r="W68" s="1">
        <v>16</v>
      </c>
      <c r="X68" s="7">
        <f t="shared" si="16"/>
        <v>0</v>
      </c>
      <c r="Y68" s="7">
        <f t="shared" si="17"/>
        <v>87833.603199999998</v>
      </c>
      <c r="Z68" s="7">
        <f t="shared" si="18"/>
        <v>87833.603199999998</v>
      </c>
      <c r="AA68" s="11"/>
      <c r="AB68" s="11">
        <v>70579.59</v>
      </c>
      <c r="AC68" s="11">
        <f t="shared" si="19"/>
        <v>0</v>
      </c>
      <c r="AD68" s="8"/>
      <c r="AE68" s="8"/>
      <c r="AF68" s="7">
        <f t="shared" si="20"/>
        <v>477908.99595423997</v>
      </c>
      <c r="AG68" s="7">
        <f t="shared" si="21"/>
        <v>413012.99595423997</v>
      </c>
      <c r="AH68" s="2">
        <f t="shared" si="22"/>
        <v>64896</v>
      </c>
      <c r="AI68" s="7">
        <f t="shared" si="23"/>
        <v>17254.013200000001</v>
      </c>
    </row>
    <row r="69" spans="1:35" x14ac:dyDescent="0.25">
      <c r="A69" s="37" t="s">
        <v>58</v>
      </c>
      <c r="B69" s="38">
        <v>43649</v>
      </c>
      <c r="C69" s="39">
        <v>38205805</v>
      </c>
      <c r="D69" s="37">
        <v>107</v>
      </c>
      <c r="E69" s="40">
        <v>560596.34</v>
      </c>
      <c r="F69" s="40">
        <v>596020.1936</v>
      </c>
      <c r="G69" s="40">
        <v>0</v>
      </c>
      <c r="H69" s="40">
        <v>65562.221296000003</v>
      </c>
      <c r="I69" s="40">
        <v>17880.605808</v>
      </c>
      <c r="J69" s="40">
        <v>17880.605808</v>
      </c>
      <c r="K69" s="40"/>
      <c r="L69" s="40"/>
      <c r="M69" s="40">
        <v>11920.403872000001</v>
      </c>
      <c r="N69" s="40">
        <v>8940.3029040000001</v>
      </c>
      <c r="O69" s="40"/>
      <c r="P69" s="40">
        <v>15000</v>
      </c>
      <c r="Q69" s="40">
        <v>0</v>
      </c>
      <c r="R69" s="40">
        <v>458837.00391199999</v>
      </c>
      <c r="S69" s="20"/>
      <c r="T69" s="19"/>
      <c r="U69" s="14"/>
      <c r="V69" s="1"/>
      <c r="W69" s="3"/>
      <c r="X69" s="7">
        <f t="shared" si="16"/>
        <v>0</v>
      </c>
      <c r="Y69" s="7">
        <f t="shared" si="17"/>
        <v>0</v>
      </c>
      <c r="Z69" s="7">
        <f t="shared" si="18"/>
        <v>0</v>
      </c>
      <c r="AA69" s="11"/>
      <c r="AB69" s="11"/>
      <c r="AC69" s="11">
        <f t="shared" si="19"/>
        <v>0</v>
      </c>
      <c r="AD69" s="8"/>
      <c r="AE69" s="8"/>
      <c r="AF69" s="7">
        <f t="shared" si="20"/>
        <v>458837.00391199999</v>
      </c>
      <c r="AG69" s="7">
        <f t="shared" si="21"/>
        <v>458837.00391199999</v>
      </c>
      <c r="AH69" s="2">
        <f t="shared" si="22"/>
        <v>0</v>
      </c>
      <c r="AI69" s="7">
        <f t="shared" si="23"/>
        <v>0</v>
      </c>
    </row>
    <row r="70" spans="1:35" x14ac:dyDescent="0.25">
      <c r="A70" s="37" t="s">
        <v>72</v>
      </c>
      <c r="B70" s="38">
        <v>44440</v>
      </c>
      <c r="C70" s="39">
        <v>29935823</v>
      </c>
      <c r="D70" s="37">
        <v>175</v>
      </c>
      <c r="E70" s="40">
        <v>685988.14</v>
      </c>
      <c r="F70" s="40">
        <v>685988.14</v>
      </c>
      <c r="G70" s="40"/>
      <c r="H70" s="40">
        <v>75458.695399999997</v>
      </c>
      <c r="I70" s="40">
        <v>20579.644199999999</v>
      </c>
      <c r="J70" s="40">
        <v>20579.644199999999</v>
      </c>
      <c r="K70" s="40"/>
      <c r="L70" s="40"/>
      <c r="M70" s="40"/>
      <c r="N70" s="40"/>
      <c r="O70" s="40"/>
      <c r="P70" s="40">
        <v>0</v>
      </c>
      <c r="Q70" s="40"/>
      <c r="R70" s="40">
        <v>569370.99619999994</v>
      </c>
      <c r="S70" s="20"/>
      <c r="T70" s="19"/>
      <c r="U70" s="14"/>
      <c r="V70" s="1">
        <v>2</v>
      </c>
      <c r="W70" s="5"/>
      <c r="X70" s="7">
        <f t="shared" si="16"/>
        <v>10289.822100000001</v>
      </c>
      <c r="Y70" s="7">
        <f t="shared" si="17"/>
        <v>0</v>
      </c>
      <c r="Z70" s="7">
        <f t="shared" si="18"/>
        <v>10289.822100000001</v>
      </c>
      <c r="AA70" s="11">
        <v>54653.85</v>
      </c>
      <c r="AB70" s="11"/>
      <c r="AC70" s="11">
        <f t="shared" si="19"/>
        <v>0</v>
      </c>
      <c r="AD70" s="8"/>
      <c r="AE70" s="8"/>
      <c r="AF70" s="7">
        <f t="shared" si="20"/>
        <v>569370.99619999994</v>
      </c>
      <c r="AG70" s="7">
        <f t="shared" si="21"/>
        <v>569370.99619999994</v>
      </c>
      <c r="AH70" s="2">
        <f t="shared" si="22"/>
        <v>0</v>
      </c>
      <c r="AI70" s="7">
        <f t="shared" si="23"/>
        <v>64943.672099999996</v>
      </c>
    </row>
    <row r="71" spans="1:35" x14ac:dyDescent="0.25">
      <c r="A71" s="37" t="s">
        <v>94</v>
      </c>
      <c r="B71" s="38">
        <v>44873</v>
      </c>
      <c r="C71" s="39">
        <v>17342305</v>
      </c>
      <c r="D71" s="37">
        <v>231</v>
      </c>
      <c r="E71" s="40">
        <v>548960.02</v>
      </c>
      <c r="F71" s="40">
        <v>574842.28180266672</v>
      </c>
      <c r="G71" s="40">
        <v>0</v>
      </c>
      <c r="H71" s="40">
        <v>63232.650998293342</v>
      </c>
      <c r="I71" s="40">
        <v>17245.26845408</v>
      </c>
      <c r="J71" s="40">
        <v>17245.26845408</v>
      </c>
      <c r="K71" s="40"/>
      <c r="L71" s="40"/>
      <c r="M71" s="40">
        <v>11496.845636053335</v>
      </c>
      <c r="N71" s="40">
        <v>8622.63422704</v>
      </c>
      <c r="O71" s="40"/>
      <c r="P71" s="40">
        <v>50000</v>
      </c>
      <c r="Q71" s="40"/>
      <c r="R71" s="40">
        <v>407000.00403312006</v>
      </c>
      <c r="S71" s="20"/>
      <c r="T71" s="19"/>
      <c r="U71" s="13">
        <v>10000</v>
      </c>
      <c r="V71" s="1"/>
      <c r="W71" s="1">
        <v>16</v>
      </c>
      <c r="X71" s="7">
        <f t="shared" si="16"/>
        <v>0</v>
      </c>
      <c r="Y71" s="7">
        <f t="shared" si="17"/>
        <v>87833.603199999998</v>
      </c>
      <c r="Z71" s="7">
        <f t="shared" si="18"/>
        <v>87833.603199999998</v>
      </c>
      <c r="AA71" s="11">
        <v>33248.720000000001</v>
      </c>
      <c r="AB71" s="11">
        <v>35751.1</v>
      </c>
      <c r="AC71" s="11">
        <f t="shared" si="19"/>
        <v>0</v>
      </c>
      <c r="AD71" s="8"/>
      <c r="AE71" s="8">
        <v>50000</v>
      </c>
      <c r="AF71" s="7">
        <f t="shared" si="20"/>
        <v>367000.00403312006</v>
      </c>
      <c r="AG71" s="7">
        <v>0</v>
      </c>
      <c r="AH71" s="2">
        <f t="shared" si="22"/>
        <v>367000.00403312006</v>
      </c>
      <c r="AI71" s="7">
        <f t="shared" si="23"/>
        <v>85331.223200000008</v>
      </c>
    </row>
    <row r="72" spans="1:35" x14ac:dyDescent="0.25">
      <c r="A72" s="37" t="s">
        <v>122</v>
      </c>
      <c r="B72" s="38">
        <v>45357</v>
      </c>
      <c r="C72" s="39">
        <v>32169014</v>
      </c>
      <c r="D72" s="37">
        <v>286</v>
      </c>
      <c r="E72" s="40">
        <v>445901.44</v>
      </c>
      <c r="F72" s="40">
        <v>489499.18575513596</v>
      </c>
      <c r="G72" s="40">
        <v>274805.32562173327</v>
      </c>
      <c r="H72" s="40">
        <v>53844.910433064957</v>
      </c>
      <c r="I72" s="40">
        <v>14684.975572654079</v>
      </c>
      <c r="J72" s="40">
        <v>22929.135341306075</v>
      </c>
      <c r="K72" s="40">
        <v>15286.090227537383</v>
      </c>
      <c r="L72" s="40">
        <v>3821.5225568843457</v>
      </c>
      <c r="M72" s="40"/>
      <c r="N72" s="40"/>
      <c r="O72" s="40">
        <v>100</v>
      </c>
      <c r="P72" s="40">
        <v>0</v>
      </c>
      <c r="Q72" s="40"/>
      <c r="R72" s="40">
        <v>653637.99724542245</v>
      </c>
      <c r="S72" s="20"/>
      <c r="T72" s="19"/>
      <c r="U72" s="13"/>
      <c r="V72" s="3"/>
      <c r="W72" s="1"/>
      <c r="X72" s="7">
        <f t="shared" si="16"/>
        <v>0</v>
      </c>
      <c r="Y72" s="7">
        <f t="shared" si="17"/>
        <v>0</v>
      </c>
      <c r="Z72" s="7">
        <f t="shared" si="18"/>
        <v>0</v>
      </c>
      <c r="AA72" s="11"/>
      <c r="AB72" s="11"/>
      <c r="AC72" s="11">
        <f t="shared" si="19"/>
        <v>0</v>
      </c>
      <c r="AD72" s="11"/>
      <c r="AE72" s="8"/>
      <c r="AF72" s="7">
        <f t="shared" si="20"/>
        <v>653637.99724542245</v>
      </c>
      <c r="AG72" s="7">
        <v>0</v>
      </c>
      <c r="AH72" s="2">
        <v>0</v>
      </c>
      <c r="AI72" s="7">
        <f t="shared" si="23"/>
        <v>0</v>
      </c>
    </row>
    <row r="73" spans="1:35" x14ac:dyDescent="0.25">
      <c r="A73" s="37" t="s">
        <v>118</v>
      </c>
      <c r="B73" s="38">
        <v>45293</v>
      </c>
      <c r="C73" s="39">
        <v>34642810</v>
      </c>
      <c r="D73" s="37">
        <v>280</v>
      </c>
      <c r="E73" s="40">
        <v>453723.47</v>
      </c>
      <c r="F73" s="40">
        <v>344073.63500000001</v>
      </c>
      <c r="G73" s="40">
        <v>123261.54183333334</v>
      </c>
      <c r="H73" s="40">
        <v>37848.099849999999</v>
      </c>
      <c r="I73" s="40">
        <v>10322.209049999999</v>
      </c>
      <c r="J73" s="40">
        <v>11070.85275</v>
      </c>
      <c r="K73" s="40"/>
      <c r="L73" s="40"/>
      <c r="M73" s="40">
        <v>7380.5685000000003</v>
      </c>
      <c r="N73" s="40">
        <v>5161.1045249999997</v>
      </c>
      <c r="O73" s="40"/>
      <c r="P73" s="40">
        <v>0</v>
      </c>
      <c r="Q73" s="40"/>
      <c r="R73" s="40">
        <v>395553.00215833337</v>
      </c>
      <c r="S73" s="20"/>
      <c r="T73" s="19"/>
      <c r="U73" s="14"/>
      <c r="V73" s="3"/>
      <c r="W73" s="3"/>
      <c r="X73" s="7">
        <f t="shared" si="16"/>
        <v>0</v>
      </c>
      <c r="Y73" s="7">
        <f t="shared" si="17"/>
        <v>0</v>
      </c>
      <c r="Z73" s="7">
        <f t="shared" si="18"/>
        <v>0</v>
      </c>
      <c r="AA73" s="11"/>
      <c r="AB73" s="11"/>
      <c r="AC73" s="11">
        <f t="shared" si="19"/>
        <v>0</v>
      </c>
      <c r="AD73" s="7"/>
      <c r="AE73" s="10"/>
      <c r="AF73" s="7">
        <f t="shared" si="20"/>
        <v>395553.00215833337</v>
      </c>
      <c r="AG73" s="7">
        <f t="shared" si="21"/>
        <v>395553.00215833337</v>
      </c>
      <c r="AH73" s="2">
        <f t="shared" si="22"/>
        <v>0</v>
      </c>
      <c r="AI73" s="7">
        <f t="shared" si="23"/>
        <v>0</v>
      </c>
    </row>
    <row r="74" spans="1:35" x14ac:dyDescent="0.25">
      <c r="A74" s="37" t="s">
        <v>98</v>
      </c>
      <c r="B74" s="38">
        <v>44958</v>
      </c>
      <c r="C74" s="39">
        <v>18429204</v>
      </c>
      <c r="D74" s="37">
        <v>237</v>
      </c>
      <c r="E74" s="40">
        <v>548960.02</v>
      </c>
      <c r="F74" s="40">
        <v>561842.28180266672</v>
      </c>
      <c r="G74" s="40">
        <v>0</v>
      </c>
      <c r="H74" s="40">
        <v>61802.650998293342</v>
      </c>
      <c r="I74" s="40">
        <v>16855.26845408</v>
      </c>
      <c r="J74" s="40">
        <v>16855.26845408</v>
      </c>
      <c r="K74" s="40"/>
      <c r="L74" s="40"/>
      <c r="M74" s="40">
        <v>11236.845636053335</v>
      </c>
      <c r="N74" s="40">
        <v>8427.63422704</v>
      </c>
      <c r="O74" s="40"/>
      <c r="P74" s="40">
        <v>0</v>
      </c>
      <c r="Q74" s="40"/>
      <c r="R74" s="40">
        <v>446665.00403312006</v>
      </c>
      <c r="S74" s="20"/>
      <c r="T74" s="19"/>
      <c r="U74" s="13"/>
      <c r="V74" s="1"/>
      <c r="W74" s="1">
        <v>16</v>
      </c>
      <c r="X74" s="7">
        <f t="shared" si="16"/>
        <v>0</v>
      </c>
      <c r="Y74" s="7">
        <f t="shared" si="17"/>
        <v>87833.603199999998</v>
      </c>
      <c r="Z74" s="7">
        <f t="shared" si="18"/>
        <v>87833.603199999998</v>
      </c>
      <c r="AA74" s="11">
        <v>20417.560000000001</v>
      </c>
      <c r="AB74" s="11">
        <v>21028.36</v>
      </c>
      <c r="AC74" s="11">
        <f t="shared" si="19"/>
        <v>0</v>
      </c>
      <c r="AD74" s="7"/>
      <c r="AE74" s="8"/>
      <c r="AF74" s="7">
        <f t="shared" si="20"/>
        <v>446665.00403312006</v>
      </c>
      <c r="AG74" s="7">
        <f t="shared" si="21"/>
        <v>446665.00403312006</v>
      </c>
      <c r="AH74" s="2">
        <f t="shared" si="22"/>
        <v>0</v>
      </c>
      <c r="AI74" s="7">
        <f t="shared" si="23"/>
        <v>87222.803199999995</v>
      </c>
    </row>
    <row r="75" spans="1:35" x14ac:dyDescent="0.25">
      <c r="A75" s="37" t="s">
        <v>85</v>
      </c>
      <c r="B75" s="38">
        <v>44683</v>
      </c>
      <c r="C75" s="39">
        <v>32193970</v>
      </c>
      <c r="D75" s="37">
        <v>208</v>
      </c>
      <c r="E75" s="40">
        <v>447498.6</v>
      </c>
      <c r="F75" s="40">
        <v>430880.15953081439</v>
      </c>
      <c r="G75" s="40">
        <v>278002.53231559601</v>
      </c>
      <c r="H75" s="40">
        <v>47396.817548389583</v>
      </c>
      <c r="I75" s="40">
        <v>12926.404785924431</v>
      </c>
      <c r="J75" s="40">
        <v>21266.480755392313</v>
      </c>
      <c r="K75" s="40">
        <v>14177.653836928208</v>
      </c>
      <c r="L75" s="40">
        <v>3544.413459232052</v>
      </c>
      <c r="M75" s="40"/>
      <c r="N75" s="40"/>
      <c r="O75" s="40"/>
      <c r="P75" s="40">
        <v>50000</v>
      </c>
      <c r="Q75" s="40"/>
      <c r="R75" s="40">
        <v>559571.00146054383</v>
      </c>
      <c r="S75" s="20"/>
      <c r="T75" s="19"/>
      <c r="U75" s="13"/>
      <c r="V75" s="1"/>
      <c r="W75" s="1"/>
      <c r="X75" s="7">
        <f t="shared" si="16"/>
        <v>0</v>
      </c>
      <c r="Y75" s="7">
        <f t="shared" si="17"/>
        <v>0</v>
      </c>
      <c r="Z75" s="7">
        <f t="shared" si="18"/>
        <v>0</v>
      </c>
      <c r="AA75" s="11"/>
      <c r="AB75" s="11">
        <v>125802.35</v>
      </c>
      <c r="AC75" s="11">
        <f t="shared" si="19"/>
        <v>125802.35</v>
      </c>
      <c r="AD75" s="8"/>
      <c r="AE75" s="8"/>
      <c r="AF75" s="7">
        <f t="shared" si="20"/>
        <v>433768.65146054386</v>
      </c>
      <c r="AG75" s="7">
        <f t="shared" si="21"/>
        <v>433768.65146054386</v>
      </c>
      <c r="AH75" s="2">
        <f t="shared" si="22"/>
        <v>0</v>
      </c>
      <c r="AI75" s="7">
        <f t="shared" si="23"/>
        <v>0</v>
      </c>
    </row>
    <row r="76" spans="1:35" x14ac:dyDescent="0.25">
      <c r="A76" s="37" t="s">
        <v>70</v>
      </c>
      <c r="B76" s="38">
        <v>44440</v>
      </c>
      <c r="C76" s="39">
        <v>36788186</v>
      </c>
      <c r="D76" s="37">
        <v>172</v>
      </c>
      <c r="E76" s="40">
        <v>460282.97</v>
      </c>
      <c r="F76" s="40">
        <v>508611.11688790197</v>
      </c>
      <c r="G76" s="40">
        <v>287225.99799565005</v>
      </c>
      <c r="H76" s="40">
        <v>55947.222857669214</v>
      </c>
      <c r="I76" s="40">
        <v>15258.333506637058</v>
      </c>
      <c r="J76" s="40">
        <v>23875.113446506562</v>
      </c>
      <c r="K76" s="40">
        <v>15916.742297671042</v>
      </c>
      <c r="L76" s="40">
        <v>3979.1855744177606</v>
      </c>
      <c r="M76" s="40"/>
      <c r="N76" s="40"/>
      <c r="O76" s="40">
        <v>100</v>
      </c>
      <c r="P76" s="40">
        <v>80000</v>
      </c>
      <c r="Q76" s="40">
        <v>127971</v>
      </c>
      <c r="R76" s="40">
        <v>472789.9972006504</v>
      </c>
      <c r="S76" s="20"/>
      <c r="T76" s="19"/>
      <c r="U76" s="14"/>
      <c r="V76" s="1"/>
      <c r="W76" s="3"/>
      <c r="X76" s="7">
        <f t="shared" si="16"/>
        <v>0</v>
      </c>
      <c r="Y76" s="7">
        <f t="shared" si="17"/>
        <v>0</v>
      </c>
      <c r="Z76" s="8">
        <f t="shared" si="18"/>
        <v>0</v>
      </c>
      <c r="AA76" s="11"/>
      <c r="AB76" s="11">
        <v>409186.16</v>
      </c>
      <c r="AC76" s="11">
        <f t="shared" si="19"/>
        <v>409186.16</v>
      </c>
      <c r="AD76" s="8"/>
      <c r="AE76" s="8">
        <v>60000</v>
      </c>
      <c r="AF76" s="7">
        <f t="shared" si="20"/>
        <v>3603.8372006504214</v>
      </c>
      <c r="AG76" s="7">
        <f t="shared" si="21"/>
        <v>3603.8372006504214</v>
      </c>
      <c r="AH76" s="2">
        <f t="shared" si="22"/>
        <v>0</v>
      </c>
      <c r="AI76" s="7">
        <f t="shared" si="23"/>
        <v>0</v>
      </c>
    </row>
    <row r="77" spans="1:35" x14ac:dyDescent="0.25">
      <c r="A77" s="37" t="s">
        <v>60</v>
      </c>
      <c r="B77" s="38">
        <v>43837</v>
      </c>
      <c r="C77" s="39">
        <v>32767013</v>
      </c>
      <c r="D77" s="37">
        <v>114</v>
      </c>
      <c r="E77" s="40">
        <v>441108.38</v>
      </c>
      <c r="F77" s="40">
        <v>503606.98667705082</v>
      </c>
      <c r="G77" s="40">
        <v>281572.62413342926</v>
      </c>
      <c r="H77" s="40">
        <v>55396.768534475588</v>
      </c>
      <c r="I77" s="40">
        <v>15108.209600311524</v>
      </c>
      <c r="J77" s="40">
        <v>23555.388324314401</v>
      </c>
      <c r="K77" s="40">
        <v>15703.592216209601</v>
      </c>
      <c r="L77" s="40">
        <v>3925.8980540524003</v>
      </c>
      <c r="M77" s="40"/>
      <c r="N77" s="40"/>
      <c r="O77" s="40">
        <v>100</v>
      </c>
      <c r="P77" s="40">
        <v>100000</v>
      </c>
      <c r="Q77" s="40">
        <v>0</v>
      </c>
      <c r="R77" s="40">
        <v>571390.00408111652</v>
      </c>
      <c r="S77" s="20"/>
      <c r="T77" s="19"/>
      <c r="U77" s="13"/>
      <c r="V77" s="1"/>
      <c r="W77" s="1"/>
      <c r="X77" s="7">
        <f t="shared" si="16"/>
        <v>0</v>
      </c>
      <c r="Y77" s="7">
        <f t="shared" si="17"/>
        <v>0</v>
      </c>
      <c r="Z77" s="7">
        <f t="shared" si="18"/>
        <v>0</v>
      </c>
      <c r="AA77" s="11"/>
      <c r="AB77" s="11">
        <v>310129.14</v>
      </c>
      <c r="AC77" s="11">
        <f t="shared" si="19"/>
        <v>310129.14</v>
      </c>
      <c r="AD77" s="8"/>
      <c r="AE77" s="8">
        <v>100000</v>
      </c>
      <c r="AF77" s="7">
        <f t="shared" si="20"/>
        <v>161260.86408111651</v>
      </c>
      <c r="AG77" s="7">
        <f t="shared" si="21"/>
        <v>161260.86408111651</v>
      </c>
      <c r="AH77" s="2">
        <f t="shared" si="22"/>
        <v>0</v>
      </c>
      <c r="AI77" s="7">
        <f t="shared" si="23"/>
        <v>0</v>
      </c>
    </row>
    <row r="78" spans="1:35" x14ac:dyDescent="0.25">
      <c r="A78" s="37" t="s">
        <v>64</v>
      </c>
      <c r="B78" s="38">
        <v>44390</v>
      </c>
      <c r="C78" s="39">
        <v>35842489</v>
      </c>
      <c r="D78" s="37">
        <v>155</v>
      </c>
      <c r="E78" s="40">
        <v>548960.02</v>
      </c>
      <c r="F78" s="40">
        <v>567405.076672</v>
      </c>
      <c r="G78" s="40">
        <v>0</v>
      </c>
      <c r="H78" s="40">
        <v>62414.55843392</v>
      </c>
      <c r="I78" s="40">
        <v>17022.15230016</v>
      </c>
      <c r="J78" s="40">
        <v>17022.15230016</v>
      </c>
      <c r="K78" s="40"/>
      <c r="L78" s="40"/>
      <c r="M78" s="40">
        <v>11348.10153344</v>
      </c>
      <c r="N78" s="40">
        <v>8511.0761500799999</v>
      </c>
      <c r="O78" s="40"/>
      <c r="P78" s="40">
        <v>0</v>
      </c>
      <c r="Q78" s="40">
        <v>0</v>
      </c>
      <c r="R78" s="40">
        <v>451087.99595423997</v>
      </c>
      <c r="S78" s="20">
        <v>27448</v>
      </c>
      <c r="T78" s="19"/>
      <c r="U78" s="14"/>
      <c r="V78" s="1">
        <v>8</v>
      </c>
      <c r="W78" s="3">
        <v>16</v>
      </c>
      <c r="X78" s="7">
        <f t="shared" si="16"/>
        <v>32937.601199999997</v>
      </c>
      <c r="Y78" s="7">
        <f t="shared" si="17"/>
        <v>87833.603199999998</v>
      </c>
      <c r="Z78" s="7">
        <f t="shared" si="18"/>
        <v>120771.20439999999</v>
      </c>
      <c r="AA78" s="11"/>
      <c r="AB78" s="11">
        <v>67255.8</v>
      </c>
      <c r="AC78" s="11">
        <f t="shared" si="19"/>
        <v>0</v>
      </c>
      <c r="AD78" s="8"/>
      <c r="AE78" s="8"/>
      <c r="AF78" s="7">
        <f t="shared" si="20"/>
        <v>478535.99595423997</v>
      </c>
      <c r="AG78" s="7">
        <f t="shared" si="21"/>
        <v>451087.99595423997</v>
      </c>
      <c r="AH78" s="2">
        <f t="shared" si="22"/>
        <v>27448</v>
      </c>
      <c r="AI78" s="7">
        <f t="shared" si="23"/>
        <v>53515.404399999985</v>
      </c>
    </row>
    <row r="79" spans="1:35" x14ac:dyDescent="0.25">
      <c r="A79" s="37" t="s">
        <v>109</v>
      </c>
      <c r="B79" s="38">
        <v>45183</v>
      </c>
      <c r="C79" s="39">
        <v>35032473</v>
      </c>
      <c r="D79" s="37">
        <v>265</v>
      </c>
      <c r="E79" s="40">
        <v>514487.8</v>
      </c>
      <c r="F79" s="40">
        <v>521347.63733333332</v>
      </c>
      <c r="G79" s="40">
        <v>0</v>
      </c>
      <c r="H79" s="40">
        <v>57348.240106666664</v>
      </c>
      <c r="I79" s="40">
        <v>15640.429119999999</v>
      </c>
      <c r="J79" s="40">
        <v>15640.429119999999</v>
      </c>
      <c r="K79" s="40"/>
      <c r="L79" s="40"/>
      <c r="M79" s="40">
        <v>10426.952746666666</v>
      </c>
      <c r="N79" s="40">
        <v>7820.2145599999994</v>
      </c>
      <c r="O79" s="40"/>
      <c r="P79" s="40">
        <v>0</v>
      </c>
      <c r="Q79" s="40"/>
      <c r="R79" s="40">
        <v>414472.00167999999</v>
      </c>
      <c r="S79" s="20"/>
      <c r="T79" s="19"/>
      <c r="U79" s="13">
        <v>10000</v>
      </c>
      <c r="V79" s="1"/>
      <c r="W79" s="3"/>
      <c r="X79" s="7">
        <f t="shared" si="16"/>
        <v>0</v>
      </c>
      <c r="Y79" s="7">
        <f t="shared" si="17"/>
        <v>0</v>
      </c>
      <c r="Z79" s="7">
        <f t="shared" si="18"/>
        <v>0</v>
      </c>
      <c r="AA79" s="11">
        <v>26529.45</v>
      </c>
      <c r="AB79" s="11"/>
      <c r="AC79" s="11">
        <f t="shared" si="19"/>
        <v>0</v>
      </c>
      <c r="AD79" s="11"/>
      <c r="AE79" s="8">
        <v>50000</v>
      </c>
      <c r="AF79" s="7">
        <f t="shared" si="20"/>
        <v>374472.00167999999</v>
      </c>
      <c r="AG79" s="7">
        <f t="shared" si="21"/>
        <v>374472.00167999999</v>
      </c>
      <c r="AH79" s="2">
        <f t="shared" si="22"/>
        <v>0</v>
      </c>
      <c r="AI79" s="7">
        <f t="shared" si="23"/>
        <v>26529.45</v>
      </c>
    </row>
    <row r="80" spans="1:35" x14ac:dyDescent="0.25">
      <c r="A80" s="37" t="s">
        <v>120</v>
      </c>
      <c r="B80" s="38">
        <v>45356</v>
      </c>
      <c r="C80" s="39">
        <v>18886437</v>
      </c>
      <c r="D80" s="37">
        <v>284</v>
      </c>
      <c r="E80" s="40">
        <v>548960.02</v>
      </c>
      <c r="F80" s="40">
        <v>556279.48693333333</v>
      </c>
      <c r="G80" s="40">
        <v>0</v>
      </c>
      <c r="H80" s="40">
        <v>61190.74356266667</v>
      </c>
      <c r="I80" s="40">
        <v>16688.384608</v>
      </c>
      <c r="J80" s="40">
        <v>16688.384608</v>
      </c>
      <c r="K80" s="40"/>
      <c r="L80" s="40"/>
      <c r="M80" s="40">
        <v>11125.589738666667</v>
      </c>
      <c r="N80" s="40">
        <v>8344.1923040000001</v>
      </c>
      <c r="O80" s="40"/>
      <c r="P80" s="40">
        <v>0</v>
      </c>
      <c r="Q80" s="40"/>
      <c r="R80" s="40">
        <v>442243.00211200007</v>
      </c>
      <c r="S80" s="20"/>
      <c r="T80" s="19"/>
      <c r="U80" s="13">
        <v>10000</v>
      </c>
      <c r="V80" s="1">
        <v>72</v>
      </c>
      <c r="W80" s="1">
        <v>16</v>
      </c>
      <c r="X80" s="7">
        <f t="shared" si="16"/>
        <v>296438.41080000001</v>
      </c>
      <c r="Y80" s="7">
        <f t="shared" si="17"/>
        <v>87833.603199999998</v>
      </c>
      <c r="Z80" s="7">
        <f t="shared" si="18"/>
        <v>384272.01400000002</v>
      </c>
      <c r="AA80" s="11">
        <v>31398.97</v>
      </c>
      <c r="AB80" s="11"/>
      <c r="AC80" s="11">
        <f t="shared" si="19"/>
        <v>0</v>
      </c>
      <c r="AD80" s="11"/>
      <c r="AE80" s="8"/>
      <c r="AF80" s="7">
        <f t="shared" si="20"/>
        <v>452243.00211200007</v>
      </c>
      <c r="AG80" s="7">
        <v>0</v>
      </c>
      <c r="AH80" s="2">
        <f t="shared" si="22"/>
        <v>452243.00211200007</v>
      </c>
      <c r="AI80" s="7">
        <f t="shared" si="23"/>
        <v>415670.98400000005</v>
      </c>
    </row>
    <row r="81" spans="1:35" x14ac:dyDescent="0.25">
      <c r="A81" s="37" t="s">
        <v>38</v>
      </c>
      <c r="B81" s="38">
        <v>42248</v>
      </c>
      <c r="C81" s="39">
        <v>27063564</v>
      </c>
      <c r="D81" s="37">
        <v>23</v>
      </c>
      <c r="E81" s="40">
        <v>548960.02</v>
      </c>
      <c r="F81" s="40">
        <v>600781.84588799998</v>
      </c>
      <c r="G81" s="40">
        <v>0</v>
      </c>
      <c r="H81" s="40">
        <v>66086.003047680002</v>
      </c>
      <c r="I81" s="40">
        <v>18023.455376639999</v>
      </c>
      <c r="J81" s="40">
        <v>18023.455376639999</v>
      </c>
      <c r="K81" s="40"/>
      <c r="L81" s="40"/>
      <c r="M81" s="40">
        <v>12015.636917759999</v>
      </c>
      <c r="N81" s="40">
        <v>9011.7276883199993</v>
      </c>
      <c r="O81" s="40"/>
      <c r="P81" s="40">
        <v>50000</v>
      </c>
      <c r="Q81" s="40">
        <v>0</v>
      </c>
      <c r="R81" s="40">
        <v>427621.99748096004</v>
      </c>
      <c r="S81" s="20">
        <v>54896</v>
      </c>
      <c r="T81" s="19"/>
      <c r="U81" s="13">
        <v>10000</v>
      </c>
      <c r="V81" s="1"/>
      <c r="W81" s="1">
        <v>16</v>
      </c>
      <c r="X81" s="7">
        <f t="shared" si="16"/>
        <v>0</v>
      </c>
      <c r="Y81" s="7">
        <f t="shared" si="17"/>
        <v>87833.603199999998</v>
      </c>
      <c r="Z81" s="7">
        <f t="shared" si="18"/>
        <v>87833.603199999998</v>
      </c>
      <c r="AA81" s="11">
        <v>38714.47</v>
      </c>
      <c r="AB81" s="11">
        <v>42036.37</v>
      </c>
      <c r="AC81" s="11">
        <f t="shared" si="19"/>
        <v>0</v>
      </c>
      <c r="AD81" s="7"/>
      <c r="AE81" s="8">
        <v>50000</v>
      </c>
      <c r="AF81" s="7">
        <f t="shared" si="20"/>
        <v>442517.99748096004</v>
      </c>
      <c r="AG81" s="7">
        <f t="shared" si="21"/>
        <v>427621.99748096004</v>
      </c>
      <c r="AH81" s="2">
        <f t="shared" si="22"/>
        <v>14896</v>
      </c>
      <c r="AI81" s="7">
        <f t="shared" si="23"/>
        <v>84511.703199999989</v>
      </c>
    </row>
    <row r="82" spans="1:35" x14ac:dyDescent="0.25">
      <c r="A82" s="37" t="s">
        <v>71</v>
      </c>
      <c r="B82" s="38">
        <v>44440</v>
      </c>
      <c r="C82" s="39">
        <v>33930200</v>
      </c>
      <c r="D82" s="37">
        <v>174</v>
      </c>
      <c r="E82" s="40">
        <v>548960.02</v>
      </c>
      <c r="F82" s="40">
        <v>567405.076672</v>
      </c>
      <c r="G82" s="40">
        <v>0</v>
      </c>
      <c r="H82" s="40">
        <v>62414.55843392</v>
      </c>
      <c r="I82" s="40">
        <v>17022.15230016</v>
      </c>
      <c r="J82" s="40">
        <v>17022.15230016</v>
      </c>
      <c r="K82" s="40"/>
      <c r="L82" s="40"/>
      <c r="M82" s="40">
        <v>11348.10153344</v>
      </c>
      <c r="N82" s="40">
        <v>8511.0761500799999</v>
      </c>
      <c r="O82" s="40"/>
      <c r="P82" s="40">
        <v>50000</v>
      </c>
      <c r="Q82" s="40"/>
      <c r="R82" s="40">
        <v>401087.99595423997</v>
      </c>
      <c r="S82" s="20"/>
      <c r="T82" s="19"/>
      <c r="U82" s="13">
        <v>10000</v>
      </c>
      <c r="V82" s="1"/>
      <c r="W82" s="1">
        <v>16</v>
      </c>
      <c r="X82" s="7">
        <f t="shared" si="16"/>
        <v>0</v>
      </c>
      <c r="Y82" s="7">
        <f t="shared" si="17"/>
        <v>87833.603199999998</v>
      </c>
      <c r="Z82" s="7">
        <f t="shared" si="18"/>
        <v>87833.603199999998</v>
      </c>
      <c r="AA82" s="11">
        <v>11922.16</v>
      </c>
      <c r="AB82" s="11">
        <v>42326.67</v>
      </c>
      <c r="AC82" s="11">
        <f t="shared" si="19"/>
        <v>0</v>
      </c>
      <c r="AD82" s="8"/>
      <c r="AE82" s="8"/>
      <c r="AF82" s="7">
        <f t="shared" si="20"/>
        <v>411087.99595423997</v>
      </c>
      <c r="AG82" s="7">
        <f t="shared" si="21"/>
        <v>401087.99595423997</v>
      </c>
      <c r="AH82" s="2">
        <f t="shared" si="22"/>
        <v>10000</v>
      </c>
      <c r="AI82" s="7">
        <f t="shared" si="23"/>
        <v>57429.093200000003</v>
      </c>
    </row>
    <row r="83" spans="1:35" x14ac:dyDescent="0.25">
      <c r="A83" s="37" t="s">
        <v>47</v>
      </c>
      <c r="B83" s="38">
        <v>41671</v>
      </c>
      <c r="C83" s="39">
        <v>29935859</v>
      </c>
      <c r="D83" s="37">
        <v>13</v>
      </c>
      <c r="E83" s="40">
        <v>560596.34</v>
      </c>
      <c r="F83" s="40">
        <v>637878.05365333322</v>
      </c>
      <c r="G83" s="40">
        <v>0</v>
      </c>
      <c r="H83" s="40">
        <v>70166.585901866652</v>
      </c>
      <c r="I83" s="40">
        <v>19136.341609599996</v>
      </c>
      <c r="J83" s="40">
        <v>19136.341609599996</v>
      </c>
      <c r="K83" s="40"/>
      <c r="L83" s="40"/>
      <c r="M83" s="40">
        <v>12757.561073066665</v>
      </c>
      <c r="N83" s="40">
        <v>9568.1708047999982</v>
      </c>
      <c r="O83" s="40"/>
      <c r="P83" s="40">
        <v>0</v>
      </c>
      <c r="Q83" s="40">
        <v>0</v>
      </c>
      <c r="R83" s="40">
        <v>507114.00265439984</v>
      </c>
      <c r="S83" s="20">
        <v>56060</v>
      </c>
      <c r="T83" s="19"/>
      <c r="U83" s="13">
        <v>10000</v>
      </c>
      <c r="V83" s="1">
        <v>12</v>
      </c>
      <c r="W83" s="1"/>
      <c r="X83" s="7">
        <f t="shared" si="16"/>
        <v>50453.670599999998</v>
      </c>
      <c r="Y83" s="7">
        <f t="shared" si="17"/>
        <v>0</v>
      </c>
      <c r="Z83" s="7">
        <f t="shared" si="18"/>
        <v>50453.670599999998</v>
      </c>
      <c r="AA83" s="11">
        <v>76581.320000000007</v>
      </c>
      <c r="AB83" s="11">
        <v>119815.3</v>
      </c>
      <c r="AC83" s="11">
        <f t="shared" si="19"/>
        <v>0</v>
      </c>
      <c r="AD83" s="8"/>
      <c r="AE83" s="10"/>
      <c r="AF83" s="7">
        <f t="shared" si="20"/>
        <v>573174.00265439984</v>
      </c>
      <c r="AG83" s="7">
        <f t="shared" si="21"/>
        <v>507114.00265439984</v>
      </c>
      <c r="AH83" s="2">
        <f t="shared" si="22"/>
        <v>66060</v>
      </c>
      <c r="AI83" s="7">
        <f t="shared" si="23"/>
        <v>7219.6906000000017</v>
      </c>
    </row>
    <row r="84" spans="1:35" x14ac:dyDescent="0.25">
      <c r="A84" s="37" t="s">
        <v>75</v>
      </c>
      <c r="B84" s="38">
        <v>44473</v>
      </c>
      <c r="C84" s="39">
        <v>38205853</v>
      </c>
      <c r="D84" s="37">
        <v>181</v>
      </c>
      <c r="E84" s="40">
        <v>548960.02</v>
      </c>
      <c r="F84" s="40">
        <v>580405.076672</v>
      </c>
      <c r="G84" s="40">
        <v>0</v>
      </c>
      <c r="H84" s="40">
        <v>63844.55843392</v>
      </c>
      <c r="I84" s="40">
        <v>17412.15230016</v>
      </c>
      <c r="J84" s="40">
        <v>17412.15230016</v>
      </c>
      <c r="K84" s="40"/>
      <c r="L84" s="40"/>
      <c r="M84" s="40">
        <v>11608.10153344</v>
      </c>
      <c r="N84" s="40">
        <v>8706.0761500799999</v>
      </c>
      <c r="O84" s="40"/>
      <c r="P84" s="40">
        <v>0</v>
      </c>
      <c r="Q84" s="40"/>
      <c r="R84" s="40">
        <v>461422.99595423997</v>
      </c>
      <c r="S84" s="20">
        <v>54896</v>
      </c>
      <c r="T84" s="19"/>
      <c r="U84" s="14">
        <v>10000</v>
      </c>
      <c r="V84" s="1">
        <v>13</v>
      </c>
      <c r="W84" s="1">
        <v>16</v>
      </c>
      <c r="X84" s="7">
        <f t="shared" si="16"/>
        <v>53523.601949999997</v>
      </c>
      <c r="Y84" s="7">
        <f t="shared" si="17"/>
        <v>87833.603199999998</v>
      </c>
      <c r="Z84" s="7">
        <f t="shared" si="18"/>
        <v>141357.20514999999</v>
      </c>
      <c r="AA84" s="11"/>
      <c r="AB84" s="11">
        <v>58701.94</v>
      </c>
      <c r="AC84" s="11">
        <f t="shared" si="19"/>
        <v>0</v>
      </c>
      <c r="AD84" s="8"/>
      <c r="AE84" s="8"/>
      <c r="AF84" s="7">
        <f t="shared" si="20"/>
        <v>526318.99595423997</v>
      </c>
      <c r="AG84" s="7">
        <f t="shared" si="21"/>
        <v>461422.99595423997</v>
      </c>
      <c r="AH84" s="2">
        <f t="shared" si="22"/>
        <v>64896</v>
      </c>
      <c r="AI84" s="7">
        <f t="shared" si="23"/>
        <v>82655.265149999992</v>
      </c>
    </row>
    <row r="85" spans="1:35" x14ac:dyDescent="0.25">
      <c r="A85" s="37" t="s">
        <v>91</v>
      </c>
      <c r="B85" s="38">
        <v>44743</v>
      </c>
      <c r="C85" s="39">
        <v>30053322</v>
      </c>
      <c r="D85" s="37">
        <v>225</v>
      </c>
      <c r="E85" s="40">
        <v>445901.44</v>
      </c>
      <c r="F85" s="40">
        <v>494394.17761268734</v>
      </c>
      <c r="G85" s="40">
        <v>277153.37887795072</v>
      </c>
      <c r="H85" s="40">
        <v>54383.359537395605</v>
      </c>
      <c r="I85" s="40">
        <v>14831.825328380619</v>
      </c>
      <c r="J85" s="40">
        <v>23146.426694719143</v>
      </c>
      <c r="K85" s="40">
        <v>15430.951129812762</v>
      </c>
      <c r="L85" s="40">
        <v>3857.7377824531904</v>
      </c>
      <c r="M85" s="40"/>
      <c r="N85" s="40"/>
      <c r="O85" s="40">
        <v>100</v>
      </c>
      <c r="P85" s="40">
        <v>150000</v>
      </c>
      <c r="Q85" s="40"/>
      <c r="R85" s="40">
        <v>509797.99601787672</v>
      </c>
      <c r="S85" s="20"/>
      <c r="T85" s="19"/>
      <c r="U85" s="13"/>
      <c r="V85" s="1"/>
      <c r="W85" s="1"/>
      <c r="X85" s="7">
        <f t="shared" si="16"/>
        <v>0</v>
      </c>
      <c r="Y85" s="7">
        <f t="shared" si="17"/>
        <v>0</v>
      </c>
      <c r="Z85" s="7">
        <f t="shared" si="18"/>
        <v>0</v>
      </c>
      <c r="AA85" s="11"/>
      <c r="AB85" s="11"/>
      <c r="AC85" s="11">
        <f t="shared" si="19"/>
        <v>0</v>
      </c>
      <c r="AD85" s="8"/>
      <c r="AE85" s="8">
        <v>150000</v>
      </c>
      <c r="AF85" s="7">
        <f t="shared" si="20"/>
        <v>359797.99601787672</v>
      </c>
      <c r="AG85" s="7">
        <f t="shared" si="21"/>
        <v>359797.99601787672</v>
      </c>
      <c r="AH85" s="2">
        <f t="shared" si="22"/>
        <v>0</v>
      </c>
      <c r="AI85" s="7">
        <f t="shared" si="23"/>
        <v>0</v>
      </c>
    </row>
    <row r="86" spans="1:35" x14ac:dyDescent="0.25">
      <c r="A86" s="37" t="s">
        <v>95</v>
      </c>
      <c r="B86" s="38">
        <v>44915</v>
      </c>
      <c r="C86" s="39">
        <v>26922846</v>
      </c>
      <c r="D86" s="37">
        <v>232</v>
      </c>
      <c r="E86" s="40">
        <v>460282.97</v>
      </c>
      <c r="F86" s="40">
        <v>510339.72983418766</v>
      </c>
      <c r="G86" s="40">
        <v>284802.21370157495</v>
      </c>
      <c r="H86" s="40">
        <v>56137.370281760646</v>
      </c>
      <c r="I86" s="40">
        <v>15310.191895025629</v>
      </c>
      <c r="J86" s="40">
        <v>23854.258306072876</v>
      </c>
      <c r="K86" s="40">
        <v>15902.838870715252</v>
      </c>
      <c r="L86" s="40">
        <v>3975.7097176788129</v>
      </c>
      <c r="M86" s="40"/>
      <c r="N86" s="40"/>
      <c r="O86" s="40">
        <v>100</v>
      </c>
      <c r="P86" s="40">
        <v>50000</v>
      </c>
      <c r="Q86" s="40"/>
      <c r="R86" s="40">
        <v>629862.00446450931</v>
      </c>
      <c r="S86" s="20"/>
      <c r="T86" s="19"/>
      <c r="U86" s="14"/>
      <c r="V86" s="1"/>
      <c r="W86" s="1"/>
      <c r="X86" s="7">
        <f t="shared" si="16"/>
        <v>0</v>
      </c>
      <c r="Y86" s="7">
        <f t="shared" si="17"/>
        <v>0</v>
      </c>
      <c r="Z86" s="7">
        <f t="shared" si="18"/>
        <v>0</v>
      </c>
      <c r="AA86" s="11"/>
      <c r="AB86" s="11">
        <v>162928.35</v>
      </c>
      <c r="AC86" s="11">
        <f t="shared" si="19"/>
        <v>162928.35</v>
      </c>
      <c r="AD86" s="8"/>
      <c r="AE86" s="8">
        <v>85000</v>
      </c>
      <c r="AF86" s="7">
        <f t="shared" si="20"/>
        <v>381933.65446450934</v>
      </c>
      <c r="AG86" s="7">
        <f t="shared" si="21"/>
        <v>381933.65446450934</v>
      </c>
      <c r="AH86" s="2">
        <f t="shared" si="22"/>
        <v>0</v>
      </c>
      <c r="AI86" s="7">
        <f t="shared" si="23"/>
        <v>0</v>
      </c>
    </row>
    <row r="87" spans="1:35" x14ac:dyDescent="0.25">
      <c r="A87" s="37" t="s">
        <v>89</v>
      </c>
      <c r="B87" s="38">
        <v>44743</v>
      </c>
      <c r="C87" s="39">
        <v>35842332</v>
      </c>
      <c r="D87" s="37">
        <v>221</v>
      </c>
      <c r="E87" s="40">
        <v>223749.3</v>
      </c>
      <c r="F87" s="40">
        <v>248082.51609349917</v>
      </c>
      <c r="G87" s="40">
        <v>139001.41681566002</v>
      </c>
      <c r="H87" s="40">
        <v>27289.076770284908</v>
      </c>
      <c r="I87" s="40">
        <v>7442.4754828049745</v>
      </c>
      <c r="J87" s="40">
        <v>23225.035974549552</v>
      </c>
      <c r="K87" s="40">
        <v>7741.6786581831848</v>
      </c>
      <c r="L87" s="40">
        <v>1935.4196645457962</v>
      </c>
      <c r="M87" s="40"/>
      <c r="N87" s="40"/>
      <c r="O87" s="40"/>
      <c r="P87" s="40">
        <v>50000</v>
      </c>
      <c r="Q87" s="40"/>
      <c r="R87" s="40">
        <v>269450.99635879078</v>
      </c>
      <c r="S87" s="20"/>
      <c r="T87" s="19"/>
      <c r="U87" s="14"/>
      <c r="V87" s="1"/>
      <c r="W87" s="1"/>
      <c r="X87" s="7">
        <f t="shared" si="16"/>
        <v>0</v>
      </c>
      <c r="Y87" s="7">
        <f t="shared" si="17"/>
        <v>0</v>
      </c>
      <c r="Z87" s="7">
        <f t="shared" si="18"/>
        <v>0</v>
      </c>
      <c r="AA87" s="11"/>
      <c r="AB87" s="11">
        <v>93517.66</v>
      </c>
      <c r="AC87" s="11">
        <f t="shared" si="19"/>
        <v>93517.66</v>
      </c>
      <c r="AD87" s="8"/>
      <c r="AE87" s="8"/>
      <c r="AF87" s="7">
        <f t="shared" si="20"/>
        <v>175933.33635879078</v>
      </c>
      <c r="AG87" s="7">
        <f t="shared" si="21"/>
        <v>175933.33635879078</v>
      </c>
      <c r="AH87" s="2">
        <f t="shared" si="22"/>
        <v>0</v>
      </c>
      <c r="AI87" s="7">
        <f t="shared" si="23"/>
        <v>0</v>
      </c>
    </row>
    <row r="88" spans="1:35" x14ac:dyDescent="0.25">
      <c r="A88" s="37" t="s">
        <v>102</v>
      </c>
      <c r="B88" s="38">
        <v>45017</v>
      </c>
      <c r="C88" s="39">
        <v>41364055</v>
      </c>
      <c r="D88" s="37">
        <v>248</v>
      </c>
      <c r="E88" s="40">
        <v>447498.6</v>
      </c>
      <c r="F88" s="40">
        <v>496165.03218699835</v>
      </c>
      <c r="G88" s="40">
        <v>278002.83363131998</v>
      </c>
      <c r="H88" s="40">
        <v>54578.153540569816</v>
      </c>
      <c r="I88" s="40">
        <v>14884.950965609949</v>
      </c>
      <c r="J88" s="40">
        <v>23225.035974549548</v>
      </c>
      <c r="K88" s="40">
        <v>15483.357316366368</v>
      </c>
      <c r="L88" s="40">
        <v>3870.8393290915919</v>
      </c>
      <c r="M88" s="40"/>
      <c r="N88" s="40"/>
      <c r="O88" s="40">
        <v>100</v>
      </c>
      <c r="P88" s="40">
        <v>50000</v>
      </c>
      <c r="Q88" s="40"/>
      <c r="R88" s="40">
        <v>612023.99565963109</v>
      </c>
      <c r="S88" s="20"/>
      <c r="T88" s="19"/>
      <c r="U88" s="14"/>
      <c r="V88" s="3"/>
      <c r="W88" s="3"/>
      <c r="X88" s="7">
        <f t="shared" si="16"/>
        <v>0</v>
      </c>
      <c r="Y88" s="7">
        <f t="shared" si="17"/>
        <v>0</v>
      </c>
      <c r="Z88" s="7">
        <f t="shared" si="18"/>
        <v>0</v>
      </c>
      <c r="AA88" s="11">
        <v>13241.64</v>
      </c>
      <c r="AB88" s="11">
        <v>134397.09</v>
      </c>
      <c r="AC88" s="11">
        <f t="shared" si="19"/>
        <v>121155.45</v>
      </c>
      <c r="AD88" s="7"/>
      <c r="AE88" s="10">
        <v>50000</v>
      </c>
      <c r="AF88" s="7">
        <f t="shared" si="20"/>
        <v>440868.54565963108</v>
      </c>
      <c r="AG88" s="7">
        <f t="shared" si="21"/>
        <v>440868.54565963108</v>
      </c>
      <c r="AH88" s="2">
        <f t="shared" si="22"/>
        <v>0</v>
      </c>
      <c r="AI88" s="7">
        <f t="shared" si="23"/>
        <v>0</v>
      </c>
    </row>
    <row r="89" spans="1:35" x14ac:dyDescent="0.25">
      <c r="A89" s="37" t="s">
        <v>113</v>
      </c>
      <c r="B89" s="38">
        <v>45236</v>
      </c>
      <c r="C89" s="39">
        <v>29880977</v>
      </c>
      <c r="D89" s="37">
        <v>274</v>
      </c>
      <c r="E89" s="40">
        <v>514487.8</v>
      </c>
      <c r="F89" s="40">
        <v>534347.63733333338</v>
      </c>
      <c r="G89" s="40">
        <v>0</v>
      </c>
      <c r="H89" s="40">
        <v>58778.240106666672</v>
      </c>
      <c r="I89" s="40">
        <v>16030.429120000001</v>
      </c>
      <c r="J89" s="40">
        <v>16030.429120000001</v>
      </c>
      <c r="K89" s="40"/>
      <c r="L89" s="40"/>
      <c r="M89" s="40">
        <v>10686.952746666668</v>
      </c>
      <c r="N89" s="40">
        <v>8015.2145600000003</v>
      </c>
      <c r="O89" s="40"/>
      <c r="P89" s="40">
        <v>0</v>
      </c>
      <c r="Q89" s="40"/>
      <c r="R89" s="40">
        <v>424807.00168000004</v>
      </c>
      <c r="S89" s="20"/>
      <c r="T89" s="19"/>
      <c r="U89" s="14">
        <v>10000</v>
      </c>
      <c r="V89" s="1">
        <v>3</v>
      </c>
      <c r="W89" s="5">
        <v>16</v>
      </c>
      <c r="X89" s="7">
        <f t="shared" si="16"/>
        <v>11575.975499999999</v>
      </c>
      <c r="Y89" s="7">
        <f t="shared" si="17"/>
        <v>82318.047999999995</v>
      </c>
      <c r="Z89" s="7">
        <f t="shared" si="18"/>
        <v>93894.023499999996</v>
      </c>
      <c r="AA89" s="11">
        <v>8828.19</v>
      </c>
      <c r="AB89" s="11">
        <v>89091.25</v>
      </c>
      <c r="AC89" s="11">
        <f t="shared" si="19"/>
        <v>0</v>
      </c>
      <c r="AD89" s="11"/>
      <c r="AE89" s="8"/>
      <c r="AF89" s="7">
        <f t="shared" si="20"/>
        <v>434807.00168000004</v>
      </c>
      <c r="AG89" s="7">
        <f t="shared" si="21"/>
        <v>424807.00168000004</v>
      </c>
      <c r="AH89" s="2">
        <f t="shared" si="22"/>
        <v>10000</v>
      </c>
      <c r="AI89" s="7">
        <f t="shared" si="23"/>
        <v>13630.963499999998</v>
      </c>
    </row>
    <row r="90" spans="1:35" x14ac:dyDescent="0.25">
      <c r="A90" s="37" t="s">
        <v>108</v>
      </c>
      <c r="B90" s="38">
        <v>45170</v>
      </c>
      <c r="C90" s="39">
        <v>32474193</v>
      </c>
      <c r="D90" s="37">
        <v>264</v>
      </c>
      <c r="E90" s="40">
        <v>514487.8</v>
      </c>
      <c r="F90" s="40">
        <v>521347.63733333332</v>
      </c>
      <c r="G90" s="40">
        <v>0</v>
      </c>
      <c r="H90" s="40">
        <v>57348.240106666664</v>
      </c>
      <c r="I90" s="40">
        <v>15640.429119999999</v>
      </c>
      <c r="J90" s="40">
        <v>15640.429119999999</v>
      </c>
      <c r="K90" s="40"/>
      <c r="L90" s="40"/>
      <c r="M90" s="40">
        <v>10426.952746666666</v>
      </c>
      <c r="N90" s="40">
        <v>7820.2145599999994</v>
      </c>
      <c r="O90" s="40"/>
      <c r="P90" s="40">
        <v>75000</v>
      </c>
      <c r="Q90" s="40"/>
      <c r="R90" s="40">
        <v>339472.00167999999</v>
      </c>
      <c r="S90" s="20"/>
      <c r="T90" s="19"/>
      <c r="U90" s="13"/>
      <c r="V90" s="1">
        <v>53</v>
      </c>
      <c r="W90" s="1">
        <v>16</v>
      </c>
      <c r="X90" s="7">
        <f t="shared" si="16"/>
        <v>204508.90049999999</v>
      </c>
      <c r="Y90" s="7">
        <f t="shared" si="17"/>
        <v>82318.047999999995</v>
      </c>
      <c r="Z90" s="7">
        <f t="shared" si="18"/>
        <v>286826.9485</v>
      </c>
      <c r="AA90" s="11"/>
      <c r="AB90" s="11">
        <v>248131.3</v>
      </c>
      <c r="AC90" s="11">
        <f t="shared" si="19"/>
        <v>0</v>
      </c>
      <c r="AD90" s="7"/>
      <c r="AE90" s="8">
        <v>50000</v>
      </c>
      <c r="AF90" s="7">
        <f t="shared" si="20"/>
        <v>289472.00167999999</v>
      </c>
      <c r="AG90" s="7">
        <f t="shared" si="21"/>
        <v>289472.00167999999</v>
      </c>
      <c r="AH90" s="2">
        <f t="shared" si="22"/>
        <v>0</v>
      </c>
      <c r="AI90" s="7">
        <f t="shared" si="23"/>
        <v>38695.64850000001</v>
      </c>
    </row>
    <row r="91" spans="1:35" x14ac:dyDescent="0.25">
      <c r="A91" s="37" t="s">
        <v>57</v>
      </c>
      <c r="B91" s="38">
        <v>43640</v>
      </c>
      <c r="C91" s="39">
        <v>27063598</v>
      </c>
      <c r="D91" s="37">
        <v>104</v>
      </c>
      <c r="E91" s="40">
        <v>560596.34</v>
      </c>
      <c r="F91" s="40">
        <v>603793.79618133325</v>
      </c>
      <c r="G91" s="40">
        <v>0</v>
      </c>
      <c r="H91" s="40">
        <v>66417.317579946655</v>
      </c>
      <c r="I91" s="40">
        <v>18113.813885439999</v>
      </c>
      <c r="J91" s="40">
        <v>18113.813885439999</v>
      </c>
      <c r="K91" s="40"/>
      <c r="L91" s="40"/>
      <c r="M91" s="40">
        <v>12075.875923626665</v>
      </c>
      <c r="N91" s="40">
        <v>9056.9069427199993</v>
      </c>
      <c r="O91" s="40"/>
      <c r="P91" s="40">
        <v>50000</v>
      </c>
      <c r="Q91" s="40">
        <v>0</v>
      </c>
      <c r="R91" s="40">
        <v>430016.99796415999</v>
      </c>
      <c r="S91" s="20"/>
      <c r="T91" s="19"/>
      <c r="U91" s="13">
        <v>10000</v>
      </c>
      <c r="V91" s="1">
        <v>16</v>
      </c>
      <c r="W91" s="1"/>
      <c r="X91" s="7">
        <f t="shared" si="16"/>
        <v>67271.560799999992</v>
      </c>
      <c r="Y91" s="7">
        <f t="shared" si="17"/>
        <v>0</v>
      </c>
      <c r="Z91" s="7">
        <f t="shared" si="18"/>
        <v>67271.560799999992</v>
      </c>
      <c r="AA91" s="11">
        <v>8515.1200000000008</v>
      </c>
      <c r="AB91" s="11">
        <v>88427.95</v>
      </c>
      <c r="AC91" s="11">
        <f t="shared" si="19"/>
        <v>12641.26920000001</v>
      </c>
      <c r="AD91" s="8"/>
      <c r="AE91" s="8"/>
      <c r="AF91" s="7">
        <f t="shared" si="20"/>
        <v>427375.72876415995</v>
      </c>
      <c r="AG91" s="7">
        <f t="shared" si="21"/>
        <v>427375.72876415995</v>
      </c>
      <c r="AH91" s="2">
        <f t="shared" si="22"/>
        <v>0</v>
      </c>
      <c r="AI91" s="7">
        <f t="shared" si="23"/>
        <v>0</v>
      </c>
    </row>
    <row r="92" spans="1:35" x14ac:dyDescent="0.25">
      <c r="A92" s="37" t="s">
        <v>96</v>
      </c>
      <c r="B92" s="38">
        <v>44896</v>
      </c>
      <c r="C92" s="39">
        <v>35516461</v>
      </c>
      <c r="D92" s="37">
        <v>233</v>
      </c>
      <c r="E92" s="40">
        <v>447498.6</v>
      </c>
      <c r="F92" s="40">
        <v>496165.03218699835</v>
      </c>
      <c r="G92" s="40">
        <v>278002.83363131998</v>
      </c>
      <c r="H92" s="40">
        <v>54578.153540569816</v>
      </c>
      <c r="I92" s="40">
        <v>14884.950965609949</v>
      </c>
      <c r="J92" s="40">
        <v>23225.035974549548</v>
      </c>
      <c r="K92" s="40">
        <v>15483.357316366368</v>
      </c>
      <c r="L92" s="40">
        <v>3870.8393290915919</v>
      </c>
      <c r="M92" s="40"/>
      <c r="N92" s="40"/>
      <c r="O92" s="40">
        <v>100</v>
      </c>
      <c r="P92" s="40">
        <v>100000</v>
      </c>
      <c r="Q92" s="40"/>
      <c r="R92" s="40">
        <v>562025.99869213102</v>
      </c>
      <c r="S92" s="20"/>
      <c r="T92" s="19"/>
      <c r="U92" s="13"/>
      <c r="V92" s="3"/>
      <c r="W92" s="3"/>
      <c r="X92" s="7">
        <f t="shared" si="16"/>
        <v>0</v>
      </c>
      <c r="Y92" s="7">
        <f t="shared" si="17"/>
        <v>0</v>
      </c>
      <c r="Z92" s="7">
        <f t="shared" si="18"/>
        <v>0</v>
      </c>
      <c r="AA92" s="11"/>
      <c r="AB92" s="11">
        <v>184181.43</v>
      </c>
      <c r="AC92" s="11">
        <f t="shared" si="19"/>
        <v>184181.43</v>
      </c>
      <c r="AD92" s="8"/>
      <c r="AE92" s="8">
        <v>100000</v>
      </c>
      <c r="AF92" s="7">
        <f t="shared" si="20"/>
        <v>277844.56869213103</v>
      </c>
      <c r="AG92" s="7">
        <f t="shared" si="21"/>
        <v>277844.56869213103</v>
      </c>
      <c r="AH92" s="2">
        <f t="shared" si="22"/>
        <v>0</v>
      </c>
      <c r="AI92" s="7">
        <f t="shared" si="23"/>
        <v>0</v>
      </c>
    </row>
    <row r="93" spans="1:35" x14ac:dyDescent="0.25">
      <c r="A93" s="37" t="s">
        <v>86</v>
      </c>
      <c r="B93" s="38">
        <v>44683</v>
      </c>
      <c r="C93" s="39">
        <v>34642808</v>
      </c>
      <c r="D93" s="37">
        <v>212</v>
      </c>
      <c r="E93" s="40">
        <v>560596.34</v>
      </c>
      <c r="F93" s="40">
        <v>586751.66744533333</v>
      </c>
      <c r="G93" s="40">
        <v>0</v>
      </c>
      <c r="H93" s="40">
        <v>64542.683418986664</v>
      </c>
      <c r="I93" s="40">
        <v>17602.55002336</v>
      </c>
      <c r="J93" s="40">
        <v>17602.55002336</v>
      </c>
      <c r="K93" s="40"/>
      <c r="L93" s="40"/>
      <c r="M93" s="40">
        <v>11735.033348906667</v>
      </c>
      <c r="N93" s="40">
        <v>8801.2750116799998</v>
      </c>
      <c r="O93" s="40"/>
      <c r="P93" s="40">
        <v>59966</v>
      </c>
      <c r="Q93" s="40"/>
      <c r="R93" s="40">
        <v>406501.99561904004</v>
      </c>
      <c r="S93" s="20"/>
      <c r="T93" s="19"/>
      <c r="U93" s="14">
        <v>10000</v>
      </c>
      <c r="V93" s="1">
        <v>5</v>
      </c>
      <c r="W93" s="1"/>
      <c r="X93" s="7">
        <f t="shared" si="16"/>
        <v>21022.36275</v>
      </c>
      <c r="Y93" s="7">
        <f t="shared" si="17"/>
        <v>0</v>
      </c>
      <c r="Z93" s="7">
        <f t="shared" si="18"/>
        <v>21022.36275</v>
      </c>
      <c r="AA93" s="11"/>
      <c r="AB93" s="11">
        <v>77470.77</v>
      </c>
      <c r="AC93" s="11">
        <f t="shared" si="19"/>
        <v>56448.407250000004</v>
      </c>
      <c r="AD93" s="8"/>
      <c r="AE93" s="8">
        <v>50000</v>
      </c>
      <c r="AF93" s="7">
        <f t="shared" si="20"/>
        <v>310053.58836904005</v>
      </c>
      <c r="AG93" s="7">
        <f t="shared" si="21"/>
        <v>310053.58836904005</v>
      </c>
      <c r="AH93" s="2">
        <f t="shared" si="22"/>
        <v>0</v>
      </c>
      <c r="AI93" s="7">
        <f t="shared" si="23"/>
        <v>0</v>
      </c>
    </row>
    <row r="94" spans="1:35" x14ac:dyDescent="0.25">
      <c r="A94" s="37" t="s">
        <v>111</v>
      </c>
      <c r="B94" s="38">
        <v>45208</v>
      </c>
      <c r="C94" s="39">
        <v>38169847</v>
      </c>
      <c r="D94" s="37">
        <v>271</v>
      </c>
      <c r="E94" s="40">
        <v>514487.8</v>
      </c>
      <c r="F94" s="40">
        <v>534347.63733333326</v>
      </c>
      <c r="G94" s="40">
        <v>0</v>
      </c>
      <c r="H94" s="40">
        <v>58778.240106666657</v>
      </c>
      <c r="I94" s="40">
        <v>16030.429119999997</v>
      </c>
      <c r="J94" s="40">
        <v>16030.429119999997</v>
      </c>
      <c r="K94" s="40"/>
      <c r="L94" s="40"/>
      <c r="M94" s="40">
        <v>10686.952746666666</v>
      </c>
      <c r="N94" s="40">
        <v>8015.2145599999985</v>
      </c>
      <c r="O94" s="40"/>
      <c r="P94" s="40">
        <v>0</v>
      </c>
      <c r="Q94" s="40"/>
      <c r="R94" s="40">
        <v>424807.00167999999</v>
      </c>
      <c r="S94" s="20"/>
      <c r="T94" s="19"/>
      <c r="U94" s="14">
        <v>10000</v>
      </c>
      <c r="V94" s="1">
        <v>2</v>
      </c>
      <c r="W94" s="1">
        <v>16</v>
      </c>
      <c r="X94" s="7">
        <f t="shared" si="16"/>
        <v>7717.3169999999991</v>
      </c>
      <c r="Y94" s="7">
        <f t="shared" si="17"/>
        <v>82318.047999999995</v>
      </c>
      <c r="Z94" s="7">
        <f t="shared" si="18"/>
        <v>90035.364999999991</v>
      </c>
      <c r="AA94" s="11"/>
      <c r="AB94" s="11">
        <v>64943.6</v>
      </c>
      <c r="AC94" s="11">
        <f t="shared" si="19"/>
        <v>0</v>
      </c>
      <c r="AD94" s="8"/>
      <c r="AE94" s="8"/>
      <c r="AF94" s="7">
        <f t="shared" si="20"/>
        <v>434807.00167999999</v>
      </c>
      <c r="AG94" s="7">
        <f t="shared" si="21"/>
        <v>424807.00167999999</v>
      </c>
      <c r="AH94" s="2">
        <f t="shared" si="22"/>
        <v>10000</v>
      </c>
      <c r="AI94" s="7">
        <f t="shared" si="23"/>
        <v>25091.764999999992</v>
      </c>
    </row>
    <row r="95" spans="1:35" x14ac:dyDescent="0.25">
      <c r="W95"/>
    </row>
    <row r="96" spans="1:35" x14ac:dyDescent="0.25">
      <c r="R96" s="18">
        <f>SUM(R2:R95)</f>
        <v>45828574.994264223</v>
      </c>
      <c r="S96" s="18">
        <f t="shared" ref="S96:AI96" si="24">SUM(S2:S95)</f>
        <v>2293140</v>
      </c>
      <c r="T96" s="18">
        <f t="shared" si="24"/>
        <v>478380</v>
      </c>
      <c r="U96" s="18">
        <f t="shared" si="24"/>
        <v>270000</v>
      </c>
      <c r="V96" s="18">
        <f t="shared" si="24"/>
        <v>357</v>
      </c>
      <c r="W96" s="18">
        <f t="shared" si="24"/>
        <v>533</v>
      </c>
      <c r="X96" s="18">
        <f t="shared" si="24"/>
        <v>1464038.9109750001</v>
      </c>
      <c r="Y96" s="18">
        <f t="shared" si="24"/>
        <v>2940691.0009999988</v>
      </c>
      <c r="Z96" s="18">
        <f t="shared" si="24"/>
        <v>4404729.9119749991</v>
      </c>
      <c r="AA96" s="18">
        <f t="shared" si="24"/>
        <v>1300679.5</v>
      </c>
      <c r="AB96" s="18">
        <f t="shared" si="24"/>
        <v>8008754.8899999978</v>
      </c>
      <c r="AC96" s="18">
        <f t="shared" si="24"/>
        <v>4686890.6072500004</v>
      </c>
      <c r="AD96" s="18">
        <f t="shared" si="24"/>
        <v>0</v>
      </c>
      <c r="AE96" s="18">
        <f t="shared" si="24"/>
        <v>3141800</v>
      </c>
      <c r="AF96" s="18">
        <f t="shared" si="24"/>
        <v>41041404.387014218</v>
      </c>
      <c r="AG96" s="18">
        <f t="shared" si="24"/>
        <v>34333960.026033655</v>
      </c>
      <c r="AH96" s="18">
        <f t="shared" si="24"/>
        <v>2687385.3545071199</v>
      </c>
      <c r="AI96" s="18">
        <f t="shared" si="24"/>
        <v>2383545.1292249993</v>
      </c>
    </row>
    <row r="97" spans="23:23" x14ac:dyDescent="0.25">
      <c r="W97"/>
    </row>
    <row r="98" spans="23:23" x14ac:dyDescent="0.25">
      <c r="W98"/>
    </row>
  </sheetData>
  <autoFilter ref="A1:AI94" xr:uid="{00000000-0009-0000-0000-000000000000}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abril 2024</vt:lpstr>
      <vt:lpstr>Hoja2</vt:lpstr>
      <vt:lpstr>Hoja3</vt:lpstr>
      <vt:lpstr>'abril 2024'!Área_de_impresión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2024-05-09T17:53:41Z</dcterms:modified>
</cp:coreProperties>
</file>