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B480B9E9-4CB1-4460-972B-C0637DEB11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Base!$A$1:$AK$96</definedName>
  </definedNames>
  <calcPr calcId="18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B82" i="1" s="1"/>
  <c r="Z83" i="1"/>
  <c r="Z84" i="1"/>
  <c r="Z85" i="1"/>
  <c r="Z86" i="1"/>
  <c r="Z87" i="1"/>
  <c r="Z88" i="1"/>
  <c r="Z89" i="1"/>
  <c r="Z90" i="1"/>
  <c r="Z91" i="1"/>
  <c r="Z92" i="1"/>
  <c r="AB92" i="1" s="1"/>
  <c r="Z93" i="1"/>
  <c r="AB93" i="1" s="1"/>
  <c r="Z94" i="1"/>
  <c r="AB94" i="1" s="1"/>
  <c r="Z95" i="1"/>
  <c r="AB95" i="1" s="1"/>
  <c r="AE92" i="1" l="1"/>
  <c r="AE93" i="1"/>
  <c r="AE94" i="1"/>
  <c r="AE95" i="1"/>
  <c r="AA2" i="1" l="1"/>
  <c r="AK92" i="1" l="1"/>
  <c r="AK93" i="1"/>
  <c r="AK94" i="1"/>
  <c r="AK95" i="1"/>
  <c r="AH96" i="1"/>
  <c r="AH92" i="1" l="1"/>
  <c r="AH94" i="1"/>
  <c r="AI94" i="1" l="1"/>
  <c r="AI92" i="1"/>
  <c r="V44" i="1"/>
  <c r="AJ94" i="1" l="1"/>
  <c r="AJ92" i="1"/>
  <c r="AH93" i="1"/>
  <c r="AI93" i="1" l="1"/>
  <c r="AH95" i="1"/>
  <c r="AA91" i="1"/>
  <c r="AB91" i="1" s="1"/>
  <c r="AA90" i="1"/>
  <c r="AB90" i="1" s="1"/>
  <c r="AA89" i="1"/>
  <c r="AB89" i="1" s="1"/>
  <c r="AA88" i="1"/>
  <c r="AB88" i="1" s="1"/>
  <c r="AA87" i="1"/>
  <c r="AB87" i="1" s="1"/>
  <c r="AA86" i="1"/>
  <c r="AB86" i="1" s="1"/>
  <c r="AA85" i="1"/>
  <c r="AB85" i="1" s="1"/>
  <c r="AA84" i="1"/>
  <c r="AB84" i="1" s="1"/>
  <c r="AA83" i="1"/>
  <c r="AB83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Z2" i="1"/>
  <c r="AJ93" i="1" l="1"/>
  <c r="AI95" i="1"/>
  <c r="AE9" i="1"/>
  <c r="AE54" i="1"/>
  <c r="AE56" i="1"/>
  <c r="AE19" i="1"/>
  <c r="AE20" i="1"/>
  <c r="AE21" i="1"/>
  <c r="AE23" i="1"/>
  <c r="AE24" i="1"/>
  <c r="AE44" i="1"/>
  <c r="AE45" i="1"/>
  <c r="AE47" i="1"/>
  <c r="AE37" i="1"/>
  <c r="AE59" i="1"/>
  <c r="AE14" i="1"/>
  <c r="AE28" i="1"/>
  <c r="AE30" i="1"/>
  <c r="AE31" i="1"/>
  <c r="AE32" i="1"/>
  <c r="AE33" i="1"/>
  <c r="AE35" i="1"/>
  <c r="AE39" i="1"/>
  <c r="AE67" i="1"/>
  <c r="AE69" i="1"/>
  <c r="AE70" i="1"/>
  <c r="AE71" i="1"/>
  <c r="AE81" i="1"/>
  <c r="AE27" i="1"/>
  <c r="AE36" i="1"/>
  <c r="AE38" i="1"/>
  <c r="AE40" i="1"/>
  <c r="AE41" i="1"/>
  <c r="AE43" i="1"/>
  <c r="AE55" i="1"/>
  <c r="AE57" i="1"/>
  <c r="AE58" i="1"/>
  <c r="AE68" i="1"/>
  <c r="AE91" i="1"/>
  <c r="AE3" i="1"/>
  <c r="AE4" i="1"/>
  <c r="AE5" i="1"/>
  <c r="AE6" i="1"/>
  <c r="AE7" i="1"/>
  <c r="AE8" i="1"/>
  <c r="AE10" i="1"/>
  <c r="AE11" i="1"/>
  <c r="AE12" i="1"/>
  <c r="AE13" i="1"/>
  <c r="AE15" i="1"/>
  <c r="AE16" i="1"/>
  <c r="AE17" i="1"/>
  <c r="AE18" i="1"/>
  <c r="AE22" i="1"/>
  <c r="AE34" i="1"/>
  <c r="AE42" i="1"/>
  <c r="AE46" i="1"/>
  <c r="AE48" i="1"/>
  <c r="AE49" i="1"/>
  <c r="AE51" i="1"/>
  <c r="AE52" i="1"/>
  <c r="AE53" i="1"/>
  <c r="AE61" i="1"/>
  <c r="AE63" i="1"/>
  <c r="AE65" i="1"/>
  <c r="AE66" i="1"/>
  <c r="AE72" i="1"/>
  <c r="AE73" i="1"/>
  <c r="AE74" i="1"/>
  <c r="AE75" i="1"/>
  <c r="AE76" i="1"/>
  <c r="AE77" i="1"/>
  <c r="AE78" i="1"/>
  <c r="AE79" i="1"/>
  <c r="AE80" i="1"/>
  <c r="AE82" i="1"/>
  <c r="AE83" i="1"/>
  <c r="AE84" i="1"/>
  <c r="AE85" i="1"/>
  <c r="AE86" i="1"/>
  <c r="AE87" i="1"/>
  <c r="AE88" i="1"/>
  <c r="AE89" i="1"/>
  <c r="AE90" i="1"/>
  <c r="AB2" i="1"/>
  <c r="AE2" i="1" s="1"/>
  <c r="AE25" i="1"/>
  <c r="AE26" i="1"/>
  <c r="AE29" i="1"/>
  <c r="AE50" i="1"/>
  <c r="AE60" i="1"/>
  <c r="AE62" i="1"/>
  <c r="AE64" i="1"/>
  <c r="AJ95" i="1" l="1"/>
  <c r="AC99" i="1"/>
  <c r="AD99" i="1" s="1"/>
  <c r="AK62" i="1"/>
  <c r="AH50" i="1"/>
  <c r="AK50" i="1"/>
  <c r="AH26" i="1"/>
  <c r="AK26" i="1"/>
  <c r="AK2" i="1"/>
  <c r="AK89" i="1"/>
  <c r="AH89" i="1"/>
  <c r="AK87" i="1"/>
  <c r="AH87" i="1"/>
  <c r="AK85" i="1"/>
  <c r="AH85" i="1"/>
  <c r="AK83" i="1"/>
  <c r="AK80" i="1"/>
  <c r="AH80" i="1"/>
  <c r="AK78" i="1"/>
  <c r="AK76" i="1"/>
  <c r="AH76" i="1"/>
  <c r="AK74" i="1"/>
  <c r="AK72" i="1"/>
  <c r="AK65" i="1"/>
  <c r="AH65" i="1"/>
  <c r="AK61" i="1"/>
  <c r="AK52" i="1"/>
  <c r="AH52" i="1"/>
  <c r="AK49" i="1"/>
  <c r="AH49" i="1"/>
  <c r="AH46" i="1"/>
  <c r="AK46" i="1"/>
  <c r="AK34" i="1"/>
  <c r="AK18" i="1"/>
  <c r="AK16" i="1"/>
  <c r="AK13" i="1"/>
  <c r="AK11" i="1"/>
  <c r="AK8" i="1"/>
  <c r="AH6" i="1"/>
  <c r="AK6" i="1"/>
  <c r="AK4" i="1"/>
  <c r="AH4" i="1"/>
  <c r="AK91" i="1"/>
  <c r="AH91" i="1"/>
  <c r="AH58" i="1"/>
  <c r="AK58" i="1"/>
  <c r="AK55" i="1"/>
  <c r="AH55" i="1"/>
  <c r="AK41" i="1"/>
  <c r="AH41" i="1"/>
  <c r="AH38" i="1"/>
  <c r="AK38" i="1"/>
  <c r="AK27" i="1"/>
  <c r="AH27" i="1"/>
  <c r="AK71" i="1"/>
  <c r="AH71" i="1"/>
  <c r="AK69" i="1"/>
  <c r="AH69" i="1"/>
  <c r="AK39" i="1"/>
  <c r="AH39" i="1"/>
  <c r="AK33" i="1"/>
  <c r="AH33" i="1"/>
  <c r="AK31" i="1"/>
  <c r="AH31" i="1"/>
  <c r="AK28" i="1"/>
  <c r="AH28" i="1"/>
  <c r="AK59" i="1"/>
  <c r="AH59" i="1"/>
  <c r="AK47" i="1"/>
  <c r="AH47" i="1"/>
  <c r="AK44" i="1"/>
  <c r="AH44" i="1"/>
  <c r="AK23" i="1"/>
  <c r="AH23" i="1"/>
  <c r="AK20" i="1"/>
  <c r="AH20" i="1"/>
  <c r="AK56" i="1"/>
  <c r="AH56" i="1"/>
  <c r="AK9" i="1"/>
  <c r="AH9" i="1"/>
  <c r="AK64" i="1"/>
  <c r="AK60" i="1"/>
  <c r="AK29" i="1"/>
  <c r="AH29" i="1"/>
  <c r="AK25" i="1"/>
  <c r="AH25" i="1"/>
  <c r="AK90" i="1"/>
  <c r="AK88" i="1"/>
  <c r="AH88" i="1"/>
  <c r="AH86" i="1"/>
  <c r="AK86" i="1"/>
  <c r="AK84" i="1"/>
  <c r="AH84" i="1"/>
  <c r="AH82" i="1"/>
  <c r="AK82" i="1"/>
  <c r="AK79" i="1"/>
  <c r="AK77" i="1"/>
  <c r="AH77" i="1"/>
  <c r="AK75" i="1"/>
  <c r="AK73" i="1"/>
  <c r="AH66" i="1"/>
  <c r="AK66" i="1"/>
  <c r="AK63" i="1"/>
  <c r="AK53" i="1"/>
  <c r="AH53" i="1"/>
  <c r="AK51" i="1"/>
  <c r="AH51" i="1"/>
  <c r="AK48" i="1"/>
  <c r="AK42" i="1"/>
  <c r="AH22" i="1"/>
  <c r="AK22" i="1"/>
  <c r="AK17" i="1"/>
  <c r="AK15" i="1"/>
  <c r="AK12" i="1"/>
  <c r="AH10" i="1"/>
  <c r="AK10" i="1"/>
  <c r="AK7" i="1"/>
  <c r="AH7" i="1"/>
  <c r="AK5" i="1"/>
  <c r="AH5" i="1"/>
  <c r="AK3" i="1"/>
  <c r="AH3" i="1"/>
  <c r="AK68" i="1"/>
  <c r="AH68" i="1"/>
  <c r="AK57" i="1"/>
  <c r="AH57" i="1"/>
  <c r="AK43" i="1"/>
  <c r="AH43" i="1"/>
  <c r="AK40" i="1"/>
  <c r="AH40" i="1"/>
  <c r="AK36" i="1"/>
  <c r="AH36" i="1"/>
  <c r="AK81" i="1"/>
  <c r="AH81" i="1"/>
  <c r="AH70" i="1"/>
  <c r="AK70" i="1"/>
  <c r="AK67" i="1"/>
  <c r="AH67" i="1"/>
  <c r="AK35" i="1"/>
  <c r="AH35" i="1"/>
  <c r="AK32" i="1"/>
  <c r="AH32" i="1"/>
  <c r="AH30" i="1"/>
  <c r="AK30" i="1"/>
  <c r="AK14" i="1"/>
  <c r="AK37" i="1"/>
  <c r="AH37" i="1"/>
  <c r="AK45" i="1"/>
  <c r="AH45" i="1"/>
  <c r="AK24" i="1"/>
  <c r="AH24" i="1"/>
  <c r="AK21" i="1"/>
  <c r="AH21" i="1"/>
  <c r="AK19" i="1"/>
  <c r="AH19" i="1"/>
  <c r="AH54" i="1"/>
  <c r="AK54" i="1"/>
  <c r="AH78" i="1"/>
  <c r="AH17" i="1"/>
  <c r="AI78" i="1" l="1"/>
  <c r="AI54" i="1"/>
  <c r="AI32" i="1"/>
  <c r="AI35" i="1"/>
  <c r="AI67" i="1"/>
  <c r="AI81" i="1"/>
  <c r="AI36" i="1"/>
  <c r="AI40" i="1"/>
  <c r="AI43" i="1"/>
  <c r="AI57" i="1"/>
  <c r="AI68" i="1"/>
  <c r="AI3" i="1"/>
  <c r="AI5" i="1"/>
  <c r="AI7" i="1"/>
  <c r="AI22" i="1"/>
  <c r="AI77" i="1"/>
  <c r="AI82" i="1"/>
  <c r="AI86" i="1"/>
  <c r="AI25" i="1"/>
  <c r="AI29" i="1"/>
  <c r="AI9" i="1"/>
  <c r="AI56" i="1"/>
  <c r="AI20" i="1"/>
  <c r="AI23" i="1"/>
  <c r="AI44" i="1"/>
  <c r="AI47" i="1"/>
  <c r="AI59" i="1"/>
  <c r="AI28" i="1"/>
  <c r="AI31" i="1"/>
  <c r="AI33" i="1"/>
  <c r="AI39" i="1"/>
  <c r="AI69" i="1"/>
  <c r="AI71" i="1"/>
  <c r="AI27" i="1"/>
  <c r="AI41" i="1"/>
  <c r="AI55" i="1"/>
  <c r="AI91" i="1"/>
  <c r="AI4" i="1"/>
  <c r="AI49" i="1"/>
  <c r="AI52" i="1"/>
  <c r="AI80" i="1"/>
  <c r="AI17" i="1"/>
  <c r="AI19" i="1"/>
  <c r="AI21" i="1"/>
  <c r="AI24" i="1"/>
  <c r="AI45" i="1"/>
  <c r="AI37" i="1"/>
  <c r="AI30" i="1"/>
  <c r="AI70" i="1"/>
  <c r="AI10" i="1"/>
  <c r="AI51" i="1"/>
  <c r="AI53" i="1"/>
  <c r="AI66" i="1"/>
  <c r="AI84" i="1"/>
  <c r="AI88" i="1"/>
  <c r="AI38" i="1"/>
  <c r="AI58" i="1"/>
  <c r="AI6" i="1"/>
  <c r="AI46" i="1"/>
  <c r="AI65" i="1"/>
  <c r="AI76" i="1"/>
  <c r="AI85" i="1"/>
  <c r="AI87" i="1"/>
  <c r="AI89" i="1"/>
  <c r="AI26" i="1"/>
  <c r="AI50" i="1"/>
  <c r="AH14" i="1"/>
  <c r="AH12" i="1"/>
  <c r="AH18" i="1"/>
  <c r="AH34" i="1"/>
  <c r="AH61" i="1"/>
  <c r="AH74" i="1"/>
  <c r="AH90" i="1"/>
  <c r="AH8" i="1"/>
  <c r="AH13" i="1"/>
  <c r="AH42" i="1"/>
  <c r="AH73" i="1"/>
  <c r="AH83" i="1"/>
  <c r="AH64" i="1"/>
  <c r="AH15" i="1"/>
  <c r="AH48" i="1"/>
  <c r="AH72" i="1"/>
  <c r="AH79" i="1"/>
  <c r="AH62" i="1"/>
  <c r="AH11" i="1"/>
  <c r="AH16" i="1"/>
  <c r="AH63" i="1"/>
  <c r="AH75" i="1"/>
  <c r="AH60" i="1"/>
  <c r="AH2" i="1"/>
  <c r="AJ50" i="1" l="1"/>
  <c r="AJ89" i="1"/>
  <c r="AJ85" i="1"/>
  <c r="AJ65" i="1"/>
  <c r="AJ6" i="1"/>
  <c r="AJ38" i="1"/>
  <c r="AJ84" i="1"/>
  <c r="AJ53" i="1"/>
  <c r="AJ10" i="1"/>
  <c r="AJ30" i="1"/>
  <c r="AJ24" i="1"/>
  <c r="AJ19" i="1"/>
  <c r="AJ49" i="1"/>
  <c r="AJ91" i="1"/>
  <c r="AJ41" i="1"/>
  <c r="AJ71" i="1"/>
  <c r="AJ28" i="1"/>
  <c r="AJ47" i="1"/>
  <c r="AJ23" i="1"/>
  <c r="AJ56" i="1"/>
  <c r="AJ29" i="1"/>
  <c r="AJ86" i="1"/>
  <c r="AJ77" i="1"/>
  <c r="AJ7" i="1"/>
  <c r="AJ3" i="1"/>
  <c r="AJ57" i="1"/>
  <c r="AJ40" i="1"/>
  <c r="AJ81" i="1"/>
  <c r="AJ35" i="1"/>
  <c r="AJ54" i="1"/>
  <c r="AJ26" i="1"/>
  <c r="AJ87" i="1"/>
  <c r="AJ76" i="1"/>
  <c r="AJ46" i="1"/>
  <c r="AJ58" i="1"/>
  <c r="AJ88" i="1"/>
  <c r="AJ66" i="1"/>
  <c r="AJ70" i="1"/>
  <c r="AJ37" i="1"/>
  <c r="AJ45" i="1"/>
  <c r="AJ21" i="1"/>
  <c r="AJ17" i="1"/>
  <c r="AJ52" i="1"/>
  <c r="AJ4" i="1"/>
  <c r="AJ55" i="1"/>
  <c r="AJ27" i="1"/>
  <c r="AJ69" i="1"/>
  <c r="AJ33" i="1"/>
  <c r="AJ31" i="1"/>
  <c r="AJ59" i="1"/>
  <c r="AJ44" i="1"/>
  <c r="AJ20" i="1"/>
  <c r="AJ9" i="1"/>
  <c r="AJ25" i="1"/>
  <c r="AJ82" i="1"/>
  <c r="AJ22" i="1"/>
  <c r="AJ68" i="1"/>
  <c r="AJ43" i="1"/>
  <c r="AJ36" i="1"/>
  <c r="AJ67" i="1"/>
  <c r="AJ32" i="1"/>
  <c r="AJ78" i="1"/>
  <c r="AI60" i="1"/>
  <c r="AI63" i="1"/>
  <c r="AI11" i="1"/>
  <c r="AI79" i="1"/>
  <c r="AI48" i="1"/>
  <c r="AI64" i="1"/>
  <c r="AI73" i="1"/>
  <c r="AI13" i="1"/>
  <c r="AI90" i="1"/>
  <c r="AI61" i="1"/>
  <c r="AI18" i="1"/>
  <c r="AI14" i="1"/>
  <c r="AI75" i="1"/>
  <c r="AI16" i="1"/>
  <c r="AI62" i="1"/>
  <c r="AI72" i="1"/>
  <c r="AI15" i="1"/>
  <c r="AI83" i="1"/>
  <c r="AI42" i="1"/>
  <c r="AI8" i="1"/>
  <c r="AI74" i="1"/>
  <c r="AI34" i="1"/>
  <c r="AI12" i="1"/>
  <c r="AI2" i="1"/>
  <c r="AJ13" i="1" l="1"/>
  <c r="AJ73" i="1"/>
  <c r="AJ75" i="1"/>
  <c r="AJ61" i="1"/>
  <c r="AJ90" i="1"/>
  <c r="AJ2" i="1"/>
  <c r="AJ34" i="1"/>
  <c r="AJ8" i="1"/>
  <c r="AJ83" i="1"/>
  <c r="AJ72" i="1"/>
  <c r="AJ16" i="1"/>
  <c r="AJ18" i="1"/>
  <c r="AJ48" i="1"/>
  <c r="AJ11" i="1"/>
  <c r="AJ60" i="1"/>
  <c r="AJ12" i="1"/>
  <c r="AJ74" i="1"/>
  <c r="AJ42" i="1"/>
  <c r="AJ62" i="1"/>
  <c r="AJ14" i="1"/>
  <c r="AJ64" i="1"/>
  <c r="AJ79" i="1"/>
  <c r="AJ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Por fuera y se paga cash </t>
        </r>
      </text>
    </comment>
    <comment ref="V1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Monto calculado por el contador</t>
        </r>
      </text>
    </comment>
    <comment ref="W1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Solo se abona a UATRE Menos personal que vive en el campo y los encargados (excepción Fernando Millan). Lo calcula RRHH en funcion al control de ausentismo.</t>
        </r>
      </text>
    </comment>
    <comment ref="X1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Se calculan por reloj (carniceria) + campo (solicitud). Lo calcula RRHH</t>
        </r>
      </text>
    </comment>
    <comment ref="Y1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Carniceria no se abona horas al 100 (en caso de feriados o domingos), en el caso de encargados no vamos a tener horas al 50, ni al 100 ya que cobran un adicional (si lo trabajan además se devuelve el día)</t>
        </r>
      </text>
    </comment>
    <comment ref="AE1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Me indica el total de la mercadería que el empleado retiró demás ese mes y no tenía saldo a favor</t>
        </r>
      </text>
    </comment>
    <comment ref="AG1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incluye el monto de los adelantos que se solicitaron/acreditaron después que nos pasó el contador la liquidación</t>
        </r>
      </text>
    </comment>
    <comment ref="A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SE SUMO EN LA FORMULA NETO (CONT) + VAC (CONT)
</t>
        </r>
      </text>
    </comment>
    <comment ref="A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SE PAGA EN EFECTIVO</t>
        </r>
      </text>
    </comment>
    <comment ref="A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COLUMNA QUE SE USARÁ EN PRÓXIMO MES COMO "SALDOS MES ANTERIOR"</t>
        </r>
      </text>
    </comment>
    <comment ref="X38" authorId="0" shapeId="0" xr:uid="{00000000-0006-0000-0000-00000B000000}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Autorizado por Lili</t>
        </r>
      </text>
    </comment>
    <comment ref="X78" authorId="0" shapeId="0" xr:uid="{00000000-0006-0000-0000-00000C000000}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Autorizado por Lili</t>
        </r>
      </text>
    </comment>
    <comment ref="X91" authorId="0" shapeId="0" xr:uid="{00000000-0006-0000-0000-00000D000000}">
      <text>
        <r>
          <rPr>
            <b/>
            <sz val="10"/>
            <color indexed="81"/>
            <rFont val="Tahoma"/>
            <charset val="1"/>
          </rPr>
          <t>Autor:</t>
        </r>
        <r>
          <rPr>
            <sz val="10"/>
            <color indexed="81"/>
            <rFont val="Tahoma"/>
            <charset val="1"/>
          </rPr>
          <t xml:space="preserve">
Autorizado por Lili</t>
        </r>
      </text>
    </comment>
  </commentList>
</comments>
</file>

<file path=xl/sharedStrings.xml><?xml version="1.0" encoding="utf-8"?>
<sst xmlns="http://schemas.openxmlformats.org/spreadsheetml/2006/main" count="225" uniqueCount="137">
  <si>
    <t>Nombre y Apellido</t>
  </si>
  <si>
    <t>Fecha Ingreso</t>
  </si>
  <si>
    <t>DNI</t>
  </si>
  <si>
    <t>Nro de Legajo</t>
  </si>
  <si>
    <t>Remuneracion Asignada</t>
  </si>
  <si>
    <t>Remuneracion Bruta</t>
  </si>
  <si>
    <t>No Remunerativo</t>
  </si>
  <si>
    <t>Aporte Jubilacion</t>
  </si>
  <si>
    <t>Aporte INSJP</t>
  </si>
  <si>
    <t>Aporte Obra Social</t>
  </si>
  <si>
    <t>Sindicato Comercio</t>
  </si>
  <si>
    <t>Faecys</t>
  </si>
  <si>
    <t>Sindicato Uatre</t>
  </si>
  <si>
    <t>Renatea</t>
  </si>
  <si>
    <t>Adicional Osecac</t>
  </si>
  <si>
    <t>Adelanto de Sueldo</t>
  </si>
  <si>
    <t>Expte Judicial</t>
  </si>
  <si>
    <t>Neto</t>
  </si>
  <si>
    <t>ADICIONAL</t>
  </si>
  <si>
    <t>VACACIONES</t>
  </si>
  <si>
    <t>PRESENTISMO</t>
  </si>
  <si>
    <t>Extras al
50%</t>
  </si>
  <si>
    <t>Extras al
100%</t>
  </si>
  <si>
    <t>IMPORTE
Extras al
50%</t>
  </si>
  <si>
    <t>IMPORTE
Extras al
100%</t>
  </si>
  <si>
    <t>BONO MERC</t>
  </si>
  <si>
    <t>SALDOS MES ANT.</t>
  </si>
  <si>
    <t>MERCADERIA RETIRADA EN EL MES</t>
  </si>
  <si>
    <t>Descuento Mercaderia</t>
  </si>
  <si>
    <t>PRES
TAMO</t>
  </si>
  <si>
    <t>ADELANTOS</t>
  </si>
  <si>
    <t>BANCO</t>
  </si>
  <si>
    <t>DIF. A PAGAR</t>
  </si>
  <si>
    <t xml:space="preserve">SALDO PARA PROX MES </t>
  </si>
  <si>
    <t xml:space="preserve">S RAFAEL </t>
  </si>
  <si>
    <t>ABADIE DANIEL ENRIQUE</t>
  </si>
  <si>
    <t>MANT</t>
  </si>
  <si>
    <t>AGÜERO ERICA VANESA</t>
  </si>
  <si>
    <t>MZA</t>
  </si>
  <si>
    <t>ALFEREZ A. MAYRA R.</t>
  </si>
  <si>
    <t>ALVEAR</t>
  </si>
  <si>
    <t>ALFONSO B. WANDA</t>
  </si>
  <si>
    <t>FRIGO</t>
  </si>
  <si>
    <t>AMED NESTOR ORLANDO</t>
  </si>
  <si>
    <t>ARIAS ANTONELLA</t>
  </si>
  <si>
    <t>AVILA OSCAR DANIEL</t>
  </si>
  <si>
    <t>AYARDE ARIEL GENARO</t>
  </si>
  <si>
    <t>AYARRA GASTON</t>
  </si>
  <si>
    <t>BARROSO MARIA DE LOS ANGELES</t>
  </si>
  <si>
    <t>BARTA GUSTAVO DANIEL</t>
  </si>
  <si>
    <t>GRANJA</t>
  </si>
  <si>
    <t>BENITEZ CRISTIAN ANIBAL</t>
  </si>
  <si>
    <t>BERNAL Y. LUIS ADRIAN</t>
  </si>
  <si>
    <t>CAMINOS JOSE MARIA</t>
  </si>
  <si>
    <t>CASTRO CRISTIAN JAVIER</t>
  </si>
  <si>
    <t>CASTRO MARIA FLORENCIA</t>
  </si>
  <si>
    <t>CEBADERA CLARISA</t>
  </si>
  <si>
    <t>CHAVEZ SERGIO ALBERTO</t>
  </si>
  <si>
    <t>CITRINO MARIA CELESTE</t>
  </si>
  <si>
    <t>COMALINI DANIEL</t>
  </si>
  <si>
    <t>CUELLO ARIEL MAURICIO</t>
  </si>
  <si>
    <t>DE LA TORRE MARCOS</t>
  </si>
  <si>
    <t>DIAZ JONATAN</t>
  </si>
  <si>
    <t>DOMINGUEZ MARIA DANIELA</t>
  </si>
  <si>
    <t>FALVO GABRIEL SANTO</t>
  </si>
  <si>
    <t>FERNANDEZ FRANCO</t>
  </si>
  <si>
    <t>FERNANDEZ PELETAY NATALIA</t>
  </si>
  <si>
    <t>FIGUEROA CINTIA MACARENA</t>
  </si>
  <si>
    <t>FUENTES MARIO ALEJANDRO</t>
  </si>
  <si>
    <t>FUNES DANIEL ALEJO</t>
  </si>
  <si>
    <t>FUNEZ JOSE LUIS</t>
  </si>
  <si>
    <t>GAGGIOLI RICARDO DIEGO</t>
  </si>
  <si>
    <t>GARCIA IVANA PATRICIA</t>
  </si>
  <si>
    <t>GARCIA MARIA LAURA</t>
  </si>
  <si>
    <t>GOMEZ YAEL</t>
  </si>
  <si>
    <t>GONZALEZ GERMAN</t>
  </si>
  <si>
    <t>GUIÑAZU EMILIANO</t>
  </si>
  <si>
    <t>GUTIERREZ EMANUEL</t>
  </si>
  <si>
    <t>HERNANDEZ PATRICIA</t>
  </si>
  <si>
    <t>IKACZIJK LETICIA</t>
  </si>
  <si>
    <t>LARA ALBERTO MARTIN</t>
  </si>
  <si>
    <t>LEMOS MARIELA</t>
  </si>
  <si>
    <t>LUCERO ALBA NOEMI</t>
  </si>
  <si>
    <t>MARFIL JORGE LUIS</t>
  </si>
  <si>
    <t>MARTINEZ MAXIMILIANO</t>
  </si>
  <si>
    <t>MILLAN FERNANDO</t>
  </si>
  <si>
    <t>MODON LUIS AGUSTIN</t>
  </si>
  <si>
    <t>MOLINA CARLOS MARIO</t>
  </si>
  <si>
    <t>MONDATI MARIA JOSE</t>
  </si>
  <si>
    <t>MONTAÑA CRISTINA</t>
  </si>
  <si>
    <t>MONTOYA ANGELES</t>
  </si>
  <si>
    <t>MORENO MARIANO E.</t>
  </si>
  <si>
    <t>MUÑOZ JOSE LUIS</t>
  </si>
  <si>
    <t>MUÑOZ PARDO FACUNDO</t>
  </si>
  <si>
    <t>MURCIA NOELIA</t>
  </si>
  <si>
    <t>NOGUEROL LILIANA ANALIA</t>
  </si>
  <si>
    <t>NOSENZO DINO CARLOS</t>
  </si>
  <si>
    <t>OLGUIN ANDREA BELEN</t>
  </si>
  <si>
    <t>OLGUIN GILDA</t>
  </si>
  <si>
    <t>OLIVERA ISIDRO WALTER</t>
  </si>
  <si>
    <t>ORUETA ANA MARCELA</t>
  </si>
  <si>
    <t>OSORIO NURIA JAQUELINA</t>
  </si>
  <si>
    <t>PAEZ NATALIA ANALIA</t>
  </si>
  <si>
    <t>PARDO MAURICIO GABRIEL</t>
  </si>
  <si>
    <t>PEREZ HORACIO SAUL</t>
  </si>
  <si>
    <t>PEREZ RICARDO ALBERTO</t>
  </si>
  <si>
    <t>PONCE MIRIAM DANIELA</t>
  </si>
  <si>
    <t>QUILODRAN CARLOS</t>
  </si>
  <si>
    <t>QUINTEROS CLAUDIO A.</t>
  </si>
  <si>
    <t>QUIROGA DANIELA</t>
  </si>
  <si>
    <t>RIOS DIEGO MIGUEL</t>
  </si>
  <si>
    <t>RIVERO MARIA CRISTINA</t>
  </si>
  <si>
    <t>ROBLEDO LAURA J.</t>
  </si>
  <si>
    <t>RODRIGUEZ CARLOS</t>
  </si>
  <si>
    <t>RODRIGUEZ ERNESTO JAVIER</t>
  </si>
  <si>
    <t>RUBIO ESTELA RITA</t>
  </si>
  <si>
    <t>RUBIO LAURA E.</t>
  </si>
  <si>
    <t>RUIZ BEATRIZ</t>
  </si>
  <si>
    <t>SALINAS JULIO CESAR</t>
  </si>
  <si>
    <t>SANCHEZ BRIAN XAVIER</t>
  </si>
  <si>
    <t>BS AS</t>
  </si>
  <si>
    <t>SANCHEZ VANESA</t>
  </si>
  <si>
    <t>SINISCALCHI MIGUEL ADRIAN</t>
  </si>
  <si>
    <t>SUANES VANINA</t>
  </si>
  <si>
    <t>SUREDA GIMENEZ FRANCISCO</t>
  </si>
  <si>
    <t>TOCONAS JORGE</t>
  </si>
  <si>
    <t>TOCONAS MARIO GABRIEL</t>
  </si>
  <si>
    <t>TORRES ROSA</t>
  </si>
  <si>
    <t>VERDUGO CYNTHIA RAQUEL</t>
  </si>
  <si>
    <t>VILLORDO CINTIA</t>
  </si>
  <si>
    <t>ZUÑIGA CRISTIAN</t>
  </si>
  <si>
    <t>CASTRO DEL VALLE LETICIA NATALI</t>
  </si>
  <si>
    <t>PIAZZOLI DANIELA</t>
  </si>
  <si>
    <t>GRAELLS MILENA</t>
  </si>
  <si>
    <t>ROMERO MANUEL</t>
  </si>
  <si>
    <t>NETO REAL</t>
  </si>
  <si>
    <t>UN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</si>
</sst>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2C0A]\ * #,##0.00_-;\-[$$-2C0A]\ * #,##0.00_-;_-[$$-2C0A]\ * &quot;-&quot;??_-;_-@_-"/>
    <numFmt numFmtId="165" formatCode="_ &quot;€&quot;\ * #,##0.00_ ;_ &quot;€&quot;\ * \-#,##0.00_ ;_ &quot;€&quot;\ * &quot;-&quot;??_ ;_ @_ "/>
    <numFmt numFmtId="166" formatCode="[$$-2C0A]\ #,##0.00"/>
    <numFmt numFmtId="167" formatCode="0.0"/>
    <numFmt numFmtId="168" formatCode="&quot;$&quot;\ 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  <fill>
      <patternFill patternType="solid">
        <fgColor rgb="FFCCCBD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53">
    <xf numFmtId="0" fontId="0" fillId="0" borderId="0" xfId="0"/>
    <xf numFmtId="2" fontId="2" fillId="8" borderId="1" xfId="1" applyNumberFormat="1" applyFont="1" applyFill="1" applyBorder="1" applyAlignment="1">
      <alignment horizontal="center"/>
    </xf>
    <xf numFmtId="164" fontId="2" fillId="8" borderId="1" xfId="1" applyNumberFormat="1" applyFont="1" applyFill="1" applyBorder="1"/>
    <xf numFmtId="2" fontId="2" fillId="0" borderId="1" xfId="1" applyNumberFormat="1" applyFont="1" applyBorder="1" applyAlignment="1">
      <alignment horizontal="center"/>
    </xf>
    <xf numFmtId="167" fontId="2" fillId="8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8" borderId="2" xfId="1" applyNumberFormat="1" applyFont="1" applyFill="1" applyBorder="1" applyAlignment="1">
      <alignment horizontal="center"/>
    </xf>
    <xf numFmtId="0" fontId="3" fillId="0" borderId="1" xfId="0" applyFont="1" applyBorder="1"/>
    <xf numFmtId="2" fontId="2" fillId="8" borderId="3" xfId="1" applyNumberFormat="1" applyFont="1" applyFill="1" applyBorder="1" applyAlignment="1">
      <alignment horizontal="center"/>
    </xf>
    <xf numFmtId="168" fontId="2" fillId="8" borderId="2" xfId="1" applyNumberFormat="1" applyFont="1" applyFill="1" applyBorder="1"/>
    <xf numFmtId="168" fontId="2" fillId="8" borderId="1" xfId="1" applyNumberFormat="1" applyFont="1" applyFill="1" applyBorder="1"/>
    <xf numFmtId="168" fontId="2" fillId="0" borderId="1" xfId="1" applyNumberFormat="1" applyFont="1" applyBorder="1"/>
    <xf numFmtId="168" fontId="2" fillId="0" borderId="2" xfId="1" applyNumberFormat="1" applyFont="1" applyBorder="1"/>
    <xf numFmtId="168" fontId="2" fillId="0" borderId="1" xfId="2" applyNumberFormat="1" applyFont="1" applyFill="1" applyBorder="1"/>
    <xf numFmtId="168" fontId="3" fillId="0" borderId="1" xfId="0" applyNumberFormat="1" applyFont="1" applyBorder="1"/>
    <xf numFmtId="168" fontId="3" fillId="0" borderId="2" xfId="0" applyNumberFormat="1" applyFont="1" applyBorder="1"/>
    <xf numFmtId="168" fontId="4" fillId="0" borderId="1" xfId="1" applyNumberFormat="1" applyFont="1" applyBorder="1"/>
    <xf numFmtId="168" fontId="2" fillId="8" borderId="1" xfId="1" applyNumberFormat="1" applyFont="1" applyFill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8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0" xfId="0" applyFont="1"/>
    <xf numFmtId="166" fontId="3" fillId="0" borderId="1" xfId="0" applyNumberFormat="1" applyFont="1" applyBorder="1"/>
    <xf numFmtId="0" fontId="3" fillId="9" borderId="1" xfId="0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14" fontId="3" fillId="9" borderId="1" xfId="0" applyNumberFormat="1" applyFont="1" applyFill="1" applyBorder="1" applyAlignment="1">
      <alignment horizontal="center"/>
    </xf>
    <xf numFmtId="168" fontId="3" fillId="0" borderId="0" xfId="0" applyNumberFormat="1" applyFont="1"/>
    <xf numFmtId="3" fontId="3" fillId="0" borderId="1" xfId="0" applyNumberFormat="1" applyFont="1" applyBorder="1"/>
    <xf numFmtId="168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3" fillId="10" borderId="1" xfId="1" applyNumberFormat="1" applyFont="1" applyFill="1" applyBorder="1" applyAlignment="1">
      <alignment horizontal="center" vertical="center" wrapText="1"/>
    </xf>
    <xf numFmtId="168" fontId="3" fillId="10" borderId="1" xfId="1" applyNumberFormat="1" applyFont="1" applyFill="1" applyBorder="1" applyAlignment="1">
      <alignment horizontal="center" vertical="center" wrapText="1"/>
    </xf>
    <xf numFmtId="168" fontId="3" fillId="2" borderId="2" xfId="1" applyNumberFormat="1" applyFont="1" applyFill="1" applyBorder="1" applyAlignment="1">
      <alignment horizontal="center" vertical="center" wrapText="1"/>
    </xf>
    <xf numFmtId="168" fontId="3" fillId="3" borderId="1" xfId="1" applyNumberFormat="1" applyFont="1" applyFill="1" applyBorder="1" applyAlignment="1">
      <alignment horizontal="center" vertical="center" wrapText="1"/>
    </xf>
    <xf numFmtId="168" fontId="3" fillId="4" borderId="1" xfId="1" applyNumberFormat="1" applyFont="1" applyFill="1" applyBorder="1" applyAlignment="1">
      <alignment vertical="center"/>
    </xf>
    <xf numFmtId="168" fontId="3" fillId="5" borderId="1" xfId="2" applyNumberFormat="1" applyFont="1" applyFill="1" applyBorder="1" applyAlignment="1">
      <alignment horizontal="center" vertical="center"/>
    </xf>
    <xf numFmtId="168" fontId="3" fillId="11" borderId="1" xfId="1" applyNumberFormat="1" applyFont="1" applyFill="1" applyBorder="1" applyAlignment="1">
      <alignment horizontal="center" vertical="center" wrapText="1"/>
    </xf>
    <xf numFmtId="168" fontId="3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8" fontId="3" fillId="7" borderId="1" xfId="1" applyNumberFormat="1" applyFont="1" applyFill="1" applyBorder="1" applyAlignment="1">
      <alignment horizontal="center" vertical="center" wrapText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8"/>
  <sheetViews>
    <sheetView tabSelected="1" zoomScale="70" zoomScaleNormal="7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AG21" sqref="AG21"/>
    </sheetView>
  </sheetViews>
  <sheetFormatPr baseColWidth="10" defaultColWidth="11.42578125" defaultRowHeight="15" outlineLevelCol="1" x14ac:dyDescent="0.25"/>
  <cols>
    <col min="1" max="1" width="15.7109375" style="21" customWidth="1"/>
    <col min="2" max="2" width="22.5703125" style="21" customWidth="1"/>
    <col min="3" max="3" width="32.7109375" customWidth="1"/>
    <col min="4" max="6" width="19.140625" style="21" customWidth="1"/>
    <col min="7" max="7" width="28.42578125" style="23" customWidth="1" outlineLevel="1"/>
    <col min="8" max="8" width="24.5703125" style="23" customWidth="1" outlineLevel="1"/>
    <col min="9" max="9" width="22" style="23" customWidth="1" outlineLevel="1"/>
    <col min="10" max="10" width="22.42578125" style="23" customWidth="1" outlineLevel="1"/>
    <col min="11" max="11" width="18.85546875" style="23" customWidth="1" outlineLevel="1"/>
    <col min="12" max="12" width="24" style="23" customWidth="1" outlineLevel="1"/>
    <col min="13" max="13" width="24.28515625" style="23" customWidth="1" outlineLevel="1"/>
    <col min="14" max="14" width="21.28515625" style="23" customWidth="1" outlineLevel="1"/>
    <col min="15" max="15" width="20.42578125" style="23" customWidth="1" outlineLevel="1"/>
    <col min="16" max="16" width="19" style="23" customWidth="1" outlineLevel="1"/>
    <col min="17" max="17" width="22" style="23" customWidth="1" outlineLevel="1"/>
    <col min="18" max="18" width="24.28515625" style="23" customWidth="1" outlineLevel="1"/>
    <col min="19" max="19" width="18.85546875" style="23" customWidth="1" outlineLevel="1"/>
    <col min="20" max="20" width="21.85546875" style="23" customWidth="1"/>
    <col min="21" max="21" width="17.7109375" customWidth="1"/>
    <col min="22" max="23" width="17.85546875" style="23" customWidth="1"/>
    <col min="24" max="24" width="15.85546875" customWidth="1"/>
    <col min="25" max="25" width="14.140625" style="21" customWidth="1"/>
    <col min="26" max="27" width="13.5703125" style="22" customWidth="1"/>
    <col min="28" max="28" width="14.7109375" style="22" customWidth="1"/>
    <col min="29" max="29" width="14.5703125" style="22" customWidth="1"/>
    <col min="30" max="30" width="18.140625" style="22" customWidth="1"/>
    <col min="31" max="31" width="16.28515625" style="22" customWidth="1"/>
    <col min="32" max="32" width="14.5703125" style="22" customWidth="1"/>
    <col min="33" max="33" width="14.85546875" style="22" customWidth="1"/>
    <col min="34" max="34" width="16.7109375" style="22" customWidth="1"/>
    <col min="35" max="35" width="17" style="22" customWidth="1"/>
    <col min="36" max="36" width="15.85546875" customWidth="1"/>
    <col min="37" max="37" width="17.7109375" style="22" customWidth="1"/>
    <col min="38" max="227" width="11.42578125" customWidth="1"/>
    <col min="228" max="228" width="0.28515625" customWidth="1"/>
    <col min="229" max="229" width="32.28515625" customWidth="1"/>
    <col min="238" max="238" width="15.28515625" customWidth="1"/>
    <col min="239" max="239" width="32.28515625" customWidth="1"/>
    <col min="240" max="242" width="11.42578125" customWidth="1"/>
    <col min="243" max="243" width="14.28515625" customWidth="1"/>
    <col min="244" max="244" width="18" customWidth="1"/>
    <col min="245" max="245" width="15" customWidth="1"/>
    <col min="246" max="246" width="15.140625" customWidth="1"/>
    <col min="247" max="253" width="11.5703125" customWidth="1"/>
    <col min="254" max="254" width="17.28515625" customWidth="1"/>
    <col min="255" max="255" width="15.7109375" customWidth="1"/>
    <col min="256" max="256" width="14.28515625" customWidth="1"/>
    <col min="257" max="257" width="17.42578125" customWidth="1"/>
    <col min="258" max="258" width="14.28515625" customWidth="1"/>
    <col min="259" max="259" width="14.85546875" customWidth="1"/>
    <col min="260" max="262" width="11.42578125" customWidth="1"/>
    <col min="263" max="263" width="13.5703125" customWidth="1"/>
    <col min="264" max="264" width="11.42578125" customWidth="1"/>
    <col min="265" max="265" width="14.85546875" customWidth="1"/>
    <col min="266" max="266" width="14.5703125" customWidth="1"/>
    <col min="267" max="267" width="14.85546875" customWidth="1"/>
    <col min="268" max="268" width="14.42578125" customWidth="1"/>
    <col min="269" max="269" width="17" customWidth="1"/>
    <col min="270" max="270" width="12.85546875" customWidth="1"/>
    <col min="271" max="271" width="13.85546875" customWidth="1"/>
    <col min="272" max="272" width="15" customWidth="1"/>
    <col min="273" max="273" width="15.42578125" customWidth="1"/>
    <col min="274" max="274" width="15.140625" bestFit="1" customWidth="1"/>
    <col min="275" max="275" width="14" customWidth="1"/>
    <col min="276" max="276" width="14.85546875" customWidth="1"/>
    <col min="277" max="483" width="11.42578125" customWidth="1"/>
    <col min="484" max="484" width="0.28515625" customWidth="1"/>
    <col min="485" max="485" width="32.28515625" customWidth="1"/>
    <col min="494" max="494" width="15.28515625" customWidth="1"/>
    <col min="495" max="495" width="32.28515625" customWidth="1"/>
    <col min="496" max="498" width="11.42578125" customWidth="1"/>
    <col min="499" max="499" width="14.28515625" customWidth="1"/>
    <col min="500" max="500" width="18" customWidth="1"/>
    <col min="501" max="501" width="15" customWidth="1"/>
    <col min="502" max="502" width="15.140625" customWidth="1"/>
    <col min="503" max="509" width="11.5703125" customWidth="1"/>
    <col min="510" max="510" width="17.28515625" customWidth="1"/>
    <col min="511" max="511" width="15.7109375" customWidth="1"/>
    <col min="512" max="512" width="14.28515625" customWidth="1"/>
    <col min="513" max="513" width="17.42578125" customWidth="1"/>
    <col min="514" max="514" width="14.28515625" customWidth="1"/>
    <col min="515" max="515" width="14.85546875" customWidth="1"/>
    <col min="516" max="518" width="11.42578125" customWidth="1"/>
    <col min="519" max="519" width="13.5703125" customWidth="1"/>
    <col min="520" max="520" width="11.42578125" customWidth="1"/>
    <col min="521" max="521" width="14.85546875" customWidth="1"/>
    <col min="522" max="522" width="14.5703125" customWidth="1"/>
    <col min="523" max="523" width="14.85546875" customWidth="1"/>
    <col min="524" max="524" width="14.42578125" customWidth="1"/>
    <col min="525" max="525" width="17" customWidth="1"/>
    <col min="526" max="526" width="12.85546875" customWidth="1"/>
    <col min="527" max="527" width="13.85546875" customWidth="1"/>
    <col min="528" max="528" width="15" customWidth="1"/>
    <col min="529" max="529" width="15.42578125" customWidth="1"/>
    <col min="530" max="530" width="15.140625" bestFit="1" customWidth="1"/>
    <col min="531" max="531" width="14" customWidth="1"/>
    <col min="532" max="532" width="14.85546875" customWidth="1"/>
    <col min="533" max="739" width="11.42578125" customWidth="1"/>
    <col min="740" max="740" width="0.28515625" customWidth="1"/>
    <col min="741" max="741" width="32.28515625" customWidth="1"/>
    <col min="750" max="750" width="15.28515625" customWidth="1"/>
    <col min="751" max="751" width="32.28515625" customWidth="1"/>
    <col min="752" max="754" width="11.42578125" customWidth="1"/>
    <col min="755" max="755" width="14.28515625" customWidth="1"/>
    <col min="756" max="756" width="18" customWidth="1"/>
    <col min="757" max="757" width="15" customWidth="1"/>
    <col min="758" max="758" width="15.140625" customWidth="1"/>
    <col min="759" max="765" width="11.5703125" customWidth="1"/>
    <col min="766" max="766" width="17.28515625" customWidth="1"/>
    <col min="767" max="767" width="15.7109375" customWidth="1"/>
    <col min="768" max="768" width="14.28515625" customWidth="1"/>
    <col min="769" max="769" width="17.42578125" customWidth="1"/>
    <col min="770" max="770" width="14.28515625" customWidth="1"/>
    <col min="771" max="771" width="14.85546875" customWidth="1"/>
    <col min="772" max="774" width="11.42578125" customWidth="1"/>
    <col min="775" max="775" width="13.5703125" customWidth="1"/>
    <col min="776" max="776" width="11.42578125" customWidth="1"/>
    <col min="777" max="777" width="14.85546875" customWidth="1"/>
    <col min="778" max="778" width="14.5703125" customWidth="1"/>
    <col min="779" max="779" width="14.85546875" customWidth="1"/>
    <col min="780" max="780" width="14.42578125" customWidth="1"/>
    <col min="781" max="781" width="17" customWidth="1"/>
    <col min="782" max="782" width="12.85546875" customWidth="1"/>
    <col min="783" max="783" width="13.85546875" customWidth="1"/>
    <col min="784" max="784" width="15" customWidth="1"/>
    <col min="785" max="785" width="15.42578125" customWidth="1"/>
    <col min="786" max="786" width="15.140625" bestFit="1" customWidth="1"/>
    <col min="787" max="787" width="14" customWidth="1"/>
    <col min="788" max="788" width="14.85546875" customWidth="1"/>
    <col min="789" max="995" width="11.42578125" customWidth="1"/>
    <col min="996" max="996" width="0.28515625" customWidth="1"/>
    <col min="997" max="997" width="32.28515625" customWidth="1"/>
    <col min="1006" max="1006" width="15.28515625" customWidth="1"/>
    <col min="1007" max="1007" width="32.28515625" customWidth="1"/>
    <col min="1008" max="1010" width="11.42578125" customWidth="1"/>
    <col min="1011" max="1011" width="14.28515625" customWidth="1"/>
    <col min="1012" max="1012" width="18" customWidth="1"/>
    <col min="1013" max="1013" width="15" customWidth="1"/>
    <col min="1014" max="1014" width="15.140625" customWidth="1"/>
    <col min="1015" max="1021" width="11.5703125" customWidth="1"/>
    <col min="1022" max="1022" width="17.28515625" customWidth="1"/>
    <col min="1023" max="1023" width="15.7109375" customWidth="1"/>
    <col min="1024" max="1024" width="14.28515625" customWidth="1"/>
    <col min="1025" max="1025" width="17.42578125" customWidth="1"/>
    <col min="1026" max="1026" width="14.28515625" customWidth="1"/>
    <col min="1027" max="1027" width="14.85546875" customWidth="1"/>
    <col min="1028" max="1030" width="11.42578125" customWidth="1"/>
    <col min="1031" max="1031" width="13.5703125" customWidth="1"/>
    <col min="1032" max="1032" width="11.42578125" customWidth="1"/>
    <col min="1033" max="1033" width="14.85546875" customWidth="1"/>
    <col min="1034" max="1034" width="14.5703125" customWidth="1"/>
    <col min="1035" max="1035" width="14.85546875" customWidth="1"/>
    <col min="1036" max="1036" width="14.42578125" customWidth="1"/>
    <col min="1037" max="1037" width="17" customWidth="1"/>
    <col min="1038" max="1038" width="12.85546875" customWidth="1"/>
    <col min="1039" max="1039" width="13.85546875" customWidth="1"/>
    <col min="1040" max="1040" width="15" customWidth="1"/>
    <col min="1041" max="1041" width="15.42578125" customWidth="1"/>
    <col min="1042" max="1042" width="15.140625" bestFit="1" customWidth="1"/>
    <col min="1043" max="1043" width="14" customWidth="1"/>
    <col min="1044" max="1044" width="14.85546875" customWidth="1"/>
    <col min="1045" max="1251" width="11.42578125" customWidth="1"/>
    <col min="1252" max="1252" width="0.28515625" customWidth="1"/>
    <col min="1253" max="1253" width="32.28515625" customWidth="1"/>
    <col min="1262" max="1262" width="15.28515625" customWidth="1"/>
    <col min="1263" max="1263" width="32.28515625" customWidth="1"/>
    <col min="1264" max="1266" width="11.42578125" customWidth="1"/>
    <col min="1267" max="1267" width="14.28515625" customWidth="1"/>
    <col min="1268" max="1268" width="18" customWidth="1"/>
    <col min="1269" max="1269" width="15" customWidth="1"/>
    <col min="1270" max="1270" width="15.140625" customWidth="1"/>
    <col min="1271" max="1277" width="11.5703125" customWidth="1"/>
    <col min="1278" max="1278" width="17.28515625" customWidth="1"/>
    <col min="1279" max="1279" width="15.7109375" customWidth="1"/>
    <col min="1280" max="1280" width="14.28515625" customWidth="1"/>
    <col min="1281" max="1281" width="17.42578125" customWidth="1"/>
    <col min="1282" max="1282" width="14.28515625" customWidth="1"/>
    <col min="1283" max="1283" width="14.85546875" customWidth="1"/>
    <col min="1284" max="1286" width="11.42578125" customWidth="1"/>
    <col min="1287" max="1287" width="13.5703125" customWidth="1"/>
    <col min="1288" max="1288" width="11.42578125" customWidth="1"/>
    <col min="1289" max="1289" width="14.85546875" customWidth="1"/>
    <col min="1290" max="1290" width="14.5703125" customWidth="1"/>
    <col min="1291" max="1291" width="14.85546875" customWidth="1"/>
    <col min="1292" max="1292" width="14.42578125" customWidth="1"/>
    <col min="1293" max="1293" width="17" customWidth="1"/>
    <col min="1294" max="1294" width="12.85546875" customWidth="1"/>
    <col min="1295" max="1295" width="13.85546875" customWidth="1"/>
    <col min="1296" max="1296" width="15" customWidth="1"/>
    <col min="1297" max="1297" width="15.42578125" customWidth="1"/>
    <col min="1298" max="1298" width="15.140625" bestFit="1" customWidth="1"/>
    <col min="1299" max="1299" width="14" customWidth="1"/>
    <col min="1300" max="1300" width="14.85546875" customWidth="1"/>
    <col min="1301" max="1507" width="11.42578125" customWidth="1"/>
    <col min="1508" max="1508" width="0.28515625" customWidth="1"/>
    <col min="1509" max="1509" width="32.28515625" customWidth="1"/>
    <col min="1518" max="1518" width="15.28515625" customWidth="1"/>
    <col min="1519" max="1519" width="32.28515625" customWidth="1"/>
    <col min="1520" max="1522" width="11.42578125" customWidth="1"/>
    <col min="1523" max="1523" width="14.28515625" customWidth="1"/>
    <col min="1524" max="1524" width="18" customWidth="1"/>
    <col min="1525" max="1525" width="15" customWidth="1"/>
    <col min="1526" max="1526" width="15.140625" customWidth="1"/>
    <col min="1527" max="1533" width="11.5703125" customWidth="1"/>
    <col min="1534" max="1534" width="17.28515625" customWidth="1"/>
    <col min="1535" max="1535" width="15.7109375" customWidth="1"/>
    <col min="1536" max="1536" width="14.28515625" customWidth="1"/>
    <col min="1537" max="1537" width="17.42578125" customWidth="1"/>
    <col min="1538" max="1538" width="14.28515625" customWidth="1"/>
    <col min="1539" max="1539" width="14.85546875" customWidth="1"/>
    <col min="1540" max="1542" width="11.42578125" customWidth="1"/>
    <col min="1543" max="1543" width="13.5703125" customWidth="1"/>
    <col min="1544" max="1544" width="11.42578125" customWidth="1"/>
    <col min="1545" max="1545" width="14.85546875" customWidth="1"/>
    <col min="1546" max="1546" width="14.5703125" customWidth="1"/>
    <col min="1547" max="1547" width="14.85546875" customWidth="1"/>
    <col min="1548" max="1548" width="14.42578125" customWidth="1"/>
    <col min="1549" max="1549" width="17" customWidth="1"/>
    <col min="1550" max="1550" width="12.85546875" customWidth="1"/>
    <col min="1551" max="1551" width="13.85546875" customWidth="1"/>
    <col min="1552" max="1552" width="15" customWidth="1"/>
    <col min="1553" max="1553" width="15.42578125" customWidth="1"/>
    <col min="1554" max="1554" width="15.140625" bestFit="1" customWidth="1"/>
    <col min="1555" max="1555" width="14" customWidth="1"/>
    <col min="1556" max="1556" width="14.85546875" customWidth="1"/>
    <col min="1557" max="1763" width="11.42578125" customWidth="1"/>
    <col min="1764" max="1764" width="0.28515625" customWidth="1"/>
    <col min="1765" max="1765" width="32.28515625" customWidth="1"/>
    <col min="1774" max="1774" width="15.28515625" customWidth="1"/>
    <col min="1775" max="1775" width="32.28515625" customWidth="1"/>
    <col min="1776" max="1778" width="11.42578125" customWidth="1"/>
    <col min="1779" max="1779" width="14.28515625" customWidth="1"/>
    <col min="1780" max="1780" width="18" customWidth="1"/>
    <col min="1781" max="1781" width="15" customWidth="1"/>
    <col min="1782" max="1782" width="15.140625" customWidth="1"/>
    <col min="1783" max="1789" width="11.5703125" customWidth="1"/>
    <col min="1790" max="1790" width="17.28515625" customWidth="1"/>
    <col min="1791" max="1791" width="15.7109375" customWidth="1"/>
    <col min="1792" max="1792" width="14.28515625" customWidth="1"/>
    <col min="1793" max="1793" width="17.42578125" customWidth="1"/>
    <col min="1794" max="1794" width="14.28515625" customWidth="1"/>
    <col min="1795" max="1795" width="14.85546875" customWidth="1"/>
    <col min="1796" max="1798" width="11.42578125" customWidth="1"/>
    <col min="1799" max="1799" width="13.5703125" customWidth="1"/>
    <col min="1800" max="1800" width="11.42578125" customWidth="1"/>
    <col min="1801" max="1801" width="14.85546875" customWidth="1"/>
    <col min="1802" max="1802" width="14.5703125" customWidth="1"/>
    <col min="1803" max="1803" width="14.85546875" customWidth="1"/>
    <col min="1804" max="1804" width="14.42578125" customWidth="1"/>
    <col min="1805" max="1805" width="17" customWidth="1"/>
    <col min="1806" max="1806" width="12.85546875" customWidth="1"/>
    <col min="1807" max="1807" width="13.85546875" customWidth="1"/>
    <col min="1808" max="1808" width="15" customWidth="1"/>
    <col min="1809" max="1809" width="15.42578125" customWidth="1"/>
    <col min="1810" max="1810" width="15.140625" bestFit="1" customWidth="1"/>
    <col min="1811" max="1811" width="14" customWidth="1"/>
    <col min="1812" max="1812" width="14.85546875" customWidth="1"/>
    <col min="1813" max="2019" width="11.42578125" customWidth="1"/>
    <col min="2020" max="2020" width="0.28515625" customWidth="1"/>
    <col min="2021" max="2021" width="32.28515625" customWidth="1"/>
    <col min="2030" max="2030" width="15.28515625" customWidth="1"/>
    <col min="2031" max="2031" width="32.28515625" customWidth="1"/>
    <col min="2032" max="2034" width="11.42578125" customWidth="1"/>
    <col min="2035" max="2035" width="14.28515625" customWidth="1"/>
    <col min="2036" max="2036" width="18" customWidth="1"/>
    <col min="2037" max="2037" width="15" customWidth="1"/>
    <col min="2038" max="2038" width="15.140625" customWidth="1"/>
    <col min="2039" max="2045" width="11.5703125" customWidth="1"/>
    <col min="2046" max="2046" width="17.28515625" customWidth="1"/>
    <col min="2047" max="2047" width="15.7109375" customWidth="1"/>
    <col min="2048" max="2048" width="14.28515625" customWidth="1"/>
    <col min="2049" max="2049" width="17.42578125" customWidth="1"/>
    <col min="2050" max="2050" width="14.28515625" customWidth="1"/>
    <col min="2051" max="2051" width="14.85546875" customWidth="1"/>
    <col min="2052" max="2054" width="11.42578125" customWidth="1"/>
    <col min="2055" max="2055" width="13.5703125" customWidth="1"/>
    <col min="2056" max="2056" width="11.42578125" customWidth="1"/>
    <col min="2057" max="2057" width="14.85546875" customWidth="1"/>
    <col min="2058" max="2058" width="14.5703125" customWidth="1"/>
    <col min="2059" max="2059" width="14.85546875" customWidth="1"/>
    <col min="2060" max="2060" width="14.42578125" customWidth="1"/>
    <col min="2061" max="2061" width="17" customWidth="1"/>
    <col min="2062" max="2062" width="12.85546875" customWidth="1"/>
    <col min="2063" max="2063" width="13.85546875" customWidth="1"/>
    <col min="2064" max="2064" width="15" customWidth="1"/>
    <col min="2065" max="2065" width="15.42578125" customWidth="1"/>
    <col min="2066" max="2066" width="15.140625" bestFit="1" customWidth="1"/>
    <col min="2067" max="2067" width="14" customWidth="1"/>
    <col min="2068" max="2068" width="14.85546875" customWidth="1"/>
    <col min="2069" max="2275" width="11.42578125" customWidth="1"/>
    <col min="2276" max="2276" width="0.28515625" customWidth="1"/>
    <col min="2277" max="2277" width="32.28515625" customWidth="1"/>
    <col min="2286" max="2286" width="15.28515625" customWidth="1"/>
    <col min="2287" max="2287" width="32.28515625" customWidth="1"/>
    <col min="2288" max="2290" width="11.42578125" customWidth="1"/>
    <col min="2291" max="2291" width="14.28515625" customWidth="1"/>
    <col min="2292" max="2292" width="18" customWidth="1"/>
    <col min="2293" max="2293" width="15" customWidth="1"/>
    <col min="2294" max="2294" width="15.140625" customWidth="1"/>
    <col min="2295" max="2301" width="11.5703125" customWidth="1"/>
    <col min="2302" max="2302" width="17.28515625" customWidth="1"/>
    <col min="2303" max="2303" width="15.7109375" customWidth="1"/>
    <col min="2304" max="2304" width="14.28515625" customWidth="1"/>
    <col min="2305" max="2305" width="17.42578125" customWidth="1"/>
    <col min="2306" max="2306" width="14.28515625" customWidth="1"/>
    <col min="2307" max="2307" width="14.85546875" customWidth="1"/>
    <col min="2308" max="2310" width="11.42578125" customWidth="1"/>
    <col min="2311" max="2311" width="13.5703125" customWidth="1"/>
    <col min="2312" max="2312" width="11.42578125" customWidth="1"/>
    <col min="2313" max="2313" width="14.85546875" customWidth="1"/>
    <col min="2314" max="2314" width="14.5703125" customWidth="1"/>
    <col min="2315" max="2315" width="14.85546875" customWidth="1"/>
    <col min="2316" max="2316" width="14.42578125" customWidth="1"/>
    <col min="2317" max="2317" width="17" customWidth="1"/>
    <col min="2318" max="2318" width="12.85546875" customWidth="1"/>
    <col min="2319" max="2319" width="13.85546875" customWidth="1"/>
    <col min="2320" max="2320" width="15" customWidth="1"/>
    <col min="2321" max="2321" width="15.42578125" customWidth="1"/>
    <col min="2322" max="2322" width="15.140625" bestFit="1" customWidth="1"/>
    <col min="2323" max="2323" width="14" customWidth="1"/>
    <col min="2324" max="2324" width="14.85546875" customWidth="1"/>
    <col min="2325" max="2531" width="11.42578125" customWidth="1"/>
    <col min="2532" max="2532" width="0.28515625" customWidth="1"/>
    <col min="2533" max="2533" width="32.28515625" customWidth="1"/>
    <col min="2542" max="2542" width="15.28515625" customWidth="1"/>
    <col min="2543" max="2543" width="32.28515625" customWidth="1"/>
    <col min="2544" max="2546" width="11.42578125" customWidth="1"/>
    <col min="2547" max="2547" width="14.28515625" customWidth="1"/>
    <col min="2548" max="2548" width="18" customWidth="1"/>
    <col min="2549" max="2549" width="15" customWidth="1"/>
    <col min="2550" max="2550" width="15.140625" customWidth="1"/>
    <col min="2551" max="2557" width="11.5703125" customWidth="1"/>
    <col min="2558" max="2558" width="17.28515625" customWidth="1"/>
    <col min="2559" max="2559" width="15.7109375" customWidth="1"/>
    <col min="2560" max="2560" width="14.28515625" customWidth="1"/>
    <col min="2561" max="2561" width="17.42578125" customWidth="1"/>
    <col min="2562" max="2562" width="14.28515625" customWidth="1"/>
    <col min="2563" max="2563" width="14.85546875" customWidth="1"/>
    <col min="2564" max="2566" width="11.42578125" customWidth="1"/>
    <col min="2567" max="2567" width="13.5703125" customWidth="1"/>
    <col min="2568" max="2568" width="11.42578125" customWidth="1"/>
    <col min="2569" max="2569" width="14.85546875" customWidth="1"/>
    <col min="2570" max="2570" width="14.5703125" customWidth="1"/>
    <col min="2571" max="2571" width="14.85546875" customWidth="1"/>
    <col min="2572" max="2572" width="14.42578125" customWidth="1"/>
    <col min="2573" max="2573" width="17" customWidth="1"/>
    <col min="2574" max="2574" width="12.85546875" customWidth="1"/>
    <col min="2575" max="2575" width="13.85546875" customWidth="1"/>
    <col min="2576" max="2576" width="15" customWidth="1"/>
    <col min="2577" max="2577" width="15.42578125" customWidth="1"/>
    <col min="2578" max="2578" width="15.140625" bestFit="1" customWidth="1"/>
    <col min="2579" max="2579" width="14" customWidth="1"/>
    <col min="2580" max="2580" width="14.85546875" customWidth="1"/>
    <col min="2581" max="2787" width="11.42578125" customWidth="1"/>
    <col min="2788" max="2788" width="0.28515625" customWidth="1"/>
    <col min="2789" max="2789" width="32.28515625" customWidth="1"/>
    <col min="2798" max="2798" width="15.28515625" customWidth="1"/>
    <col min="2799" max="2799" width="32.28515625" customWidth="1"/>
    <col min="2800" max="2802" width="11.42578125" customWidth="1"/>
    <col min="2803" max="2803" width="14.28515625" customWidth="1"/>
    <col min="2804" max="2804" width="18" customWidth="1"/>
    <col min="2805" max="2805" width="15" customWidth="1"/>
    <col min="2806" max="2806" width="15.140625" customWidth="1"/>
    <col min="2807" max="2813" width="11.5703125" customWidth="1"/>
    <col min="2814" max="2814" width="17.28515625" customWidth="1"/>
    <col min="2815" max="2815" width="15.7109375" customWidth="1"/>
    <col min="2816" max="2816" width="14.28515625" customWidth="1"/>
    <col min="2817" max="2817" width="17.42578125" customWidth="1"/>
    <col min="2818" max="2818" width="14.28515625" customWidth="1"/>
    <col min="2819" max="2819" width="14.85546875" customWidth="1"/>
    <col min="2820" max="2822" width="11.42578125" customWidth="1"/>
    <col min="2823" max="2823" width="13.5703125" customWidth="1"/>
    <col min="2824" max="2824" width="11.42578125" customWidth="1"/>
    <col min="2825" max="2825" width="14.85546875" customWidth="1"/>
    <col min="2826" max="2826" width="14.5703125" customWidth="1"/>
    <col min="2827" max="2827" width="14.85546875" customWidth="1"/>
    <col min="2828" max="2828" width="14.42578125" customWidth="1"/>
    <col min="2829" max="2829" width="17" customWidth="1"/>
    <col min="2830" max="2830" width="12.85546875" customWidth="1"/>
    <col min="2831" max="2831" width="13.85546875" customWidth="1"/>
    <col min="2832" max="2832" width="15" customWidth="1"/>
    <col min="2833" max="2833" width="15.42578125" customWidth="1"/>
    <col min="2834" max="2834" width="15.140625" bestFit="1" customWidth="1"/>
    <col min="2835" max="2835" width="14" customWidth="1"/>
    <col min="2836" max="2836" width="14.85546875" customWidth="1"/>
    <col min="2837" max="3043" width="11.42578125" customWidth="1"/>
    <col min="3044" max="3044" width="0.28515625" customWidth="1"/>
    <col min="3045" max="3045" width="32.28515625" customWidth="1"/>
    <col min="3054" max="3054" width="15.28515625" customWidth="1"/>
    <col min="3055" max="3055" width="32.28515625" customWidth="1"/>
    <col min="3056" max="3058" width="11.42578125" customWidth="1"/>
    <col min="3059" max="3059" width="14.28515625" customWidth="1"/>
    <col min="3060" max="3060" width="18" customWidth="1"/>
    <col min="3061" max="3061" width="15" customWidth="1"/>
    <col min="3062" max="3062" width="15.140625" customWidth="1"/>
    <col min="3063" max="3069" width="11.5703125" customWidth="1"/>
    <col min="3070" max="3070" width="17.28515625" customWidth="1"/>
    <col min="3071" max="3071" width="15.7109375" customWidth="1"/>
    <col min="3072" max="3072" width="14.28515625" customWidth="1"/>
    <col min="3073" max="3073" width="17.42578125" customWidth="1"/>
    <col min="3074" max="3074" width="14.28515625" customWidth="1"/>
    <col min="3075" max="3075" width="14.85546875" customWidth="1"/>
    <col min="3076" max="3078" width="11.42578125" customWidth="1"/>
    <col min="3079" max="3079" width="13.5703125" customWidth="1"/>
    <col min="3080" max="3080" width="11.42578125" customWidth="1"/>
    <col min="3081" max="3081" width="14.85546875" customWidth="1"/>
    <col min="3082" max="3082" width="14.5703125" customWidth="1"/>
    <col min="3083" max="3083" width="14.85546875" customWidth="1"/>
    <col min="3084" max="3084" width="14.42578125" customWidth="1"/>
    <col min="3085" max="3085" width="17" customWidth="1"/>
    <col min="3086" max="3086" width="12.85546875" customWidth="1"/>
    <col min="3087" max="3087" width="13.85546875" customWidth="1"/>
    <col min="3088" max="3088" width="15" customWidth="1"/>
    <col min="3089" max="3089" width="15.42578125" customWidth="1"/>
    <col min="3090" max="3090" width="15.140625" bestFit="1" customWidth="1"/>
    <col min="3091" max="3091" width="14" customWidth="1"/>
    <col min="3092" max="3092" width="14.85546875" customWidth="1"/>
    <col min="3093" max="3299" width="11.42578125" customWidth="1"/>
    <col min="3300" max="3300" width="0.28515625" customWidth="1"/>
    <col min="3301" max="3301" width="32.28515625" customWidth="1"/>
    <col min="3310" max="3310" width="15.28515625" customWidth="1"/>
    <col min="3311" max="3311" width="32.28515625" customWidth="1"/>
    <col min="3312" max="3314" width="11.42578125" customWidth="1"/>
    <col min="3315" max="3315" width="14.28515625" customWidth="1"/>
    <col min="3316" max="3316" width="18" customWidth="1"/>
    <col min="3317" max="3317" width="15" customWidth="1"/>
    <col min="3318" max="3318" width="15.140625" customWidth="1"/>
    <col min="3319" max="3325" width="11.5703125" customWidth="1"/>
    <col min="3326" max="3326" width="17.28515625" customWidth="1"/>
    <col min="3327" max="3327" width="15.7109375" customWidth="1"/>
    <col min="3328" max="3328" width="14.28515625" customWidth="1"/>
    <col min="3329" max="3329" width="17.42578125" customWidth="1"/>
    <col min="3330" max="3330" width="14.28515625" customWidth="1"/>
    <col min="3331" max="3331" width="14.85546875" customWidth="1"/>
    <col min="3332" max="3334" width="11.42578125" customWidth="1"/>
    <col min="3335" max="3335" width="13.5703125" customWidth="1"/>
    <col min="3336" max="3336" width="11.42578125" customWidth="1"/>
    <col min="3337" max="3337" width="14.85546875" customWidth="1"/>
    <col min="3338" max="3338" width="14.5703125" customWidth="1"/>
    <col min="3339" max="3339" width="14.85546875" customWidth="1"/>
    <col min="3340" max="3340" width="14.42578125" customWidth="1"/>
    <col min="3341" max="3341" width="17" customWidth="1"/>
    <col min="3342" max="3342" width="12.85546875" customWidth="1"/>
    <col min="3343" max="3343" width="13.85546875" customWidth="1"/>
    <col min="3344" max="3344" width="15" customWidth="1"/>
    <col min="3345" max="3345" width="15.42578125" customWidth="1"/>
    <col min="3346" max="3346" width="15.140625" bestFit="1" customWidth="1"/>
    <col min="3347" max="3347" width="14" customWidth="1"/>
    <col min="3348" max="3348" width="14.85546875" customWidth="1"/>
    <col min="3349" max="3555" width="11.42578125" customWidth="1"/>
    <col min="3556" max="3556" width="0.28515625" customWidth="1"/>
    <col min="3557" max="3557" width="32.28515625" customWidth="1"/>
    <col min="3566" max="3566" width="15.28515625" customWidth="1"/>
    <col min="3567" max="3567" width="32.28515625" customWidth="1"/>
    <col min="3568" max="3570" width="11.42578125" customWidth="1"/>
    <col min="3571" max="3571" width="14.28515625" customWidth="1"/>
    <col min="3572" max="3572" width="18" customWidth="1"/>
    <col min="3573" max="3573" width="15" customWidth="1"/>
    <col min="3574" max="3574" width="15.140625" customWidth="1"/>
    <col min="3575" max="3581" width="11.5703125" customWidth="1"/>
    <col min="3582" max="3582" width="17.28515625" customWidth="1"/>
    <col min="3583" max="3583" width="15.7109375" customWidth="1"/>
    <col min="3584" max="3584" width="14.28515625" customWidth="1"/>
    <col min="3585" max="3585" width="17.42578125" customWidth="1"/>
    <col min="3586" max="3586" width="14.28515625" customWidth="1"/>
    <col min="3587" max="3587" width="14.85546875" customWidth="1"/>
    <col min="3588" max="3590" width="11.42578125" customWidth="1"/>
    <col min="3591" max="3591" width="13.5703125" customWidth="1"/>
    <col min="3592" max="3592" width="11.42578125" customWidth="1"/>
    <col min="3593" max="3593" width="14.85546875" customWidth="1"/>
    <col min="3594" max="3594" width="14.5703125" customWidth="1"/>
    <col min="3595" max="3595" width="14.85546875" customWidth="1"/>
    <col min="3596" max="3596" width="14.42578125" customWidth="1"/>
    <col min="3597" max="3597" width="17" customWidth="1"/>
    <col min="3598" max="3598" width="12.85546875" customWidth="1"/>
    <col min="3599" max="3599" width="13.85546875" customWidth="1"/>
    <col min="3600" max="3600" width="15" customWidth="1"/>
    <col min="3601" max="3601" width="15.42578125" customWidth="1"/>
    <col min="3602" max="3602" width="15.140625" bestFit="1" customWidth="1"/>
    <col min="3603" max="3603" width="14" customWidth="1"/>
    <col min="3604" max="3604" width="14.85546875" customWidth="1"/>
    <col min="3605" max="3811" width="11.42578125" customWidth="1"/>
    <col min="3812" max="3812" width="0.28515625" customWidth="1"/>
    <col min="3813" max="3813" width="32.28515625" customWidth="1"/>
    <col min="3822" max="3822" width="15.28515625" customWidth="1"/>
    <col min="3823" max="3823" width="32.28515625" customWidth="1"/>
    <col min="3824" max="3826" width="11.42578125" customWidth="1"/>
    <col min="3827" max="3827" width="14.28515625" customWidth="1"/>
    <col min="3828" max="3828" width="18" customWidth="1"/>
    <col min="3829" max="3829" width="15" customWidth="1"/>
    <col min="3830" max="3830" width="15.140625" customWidth="1"/>
    <col min="3831" max="3837" width="11.5703125" customWidth="1"/>
    <col min="3838" max="3838" width="17.28515625" customWidth="1"/>
    <col min="3839" max="3839" width="15.7109375" customWidth="1"/>
    <col min="3840" max="3840" width="14.28515625" customWidth="1"/>
    <col min="3841" max="3841" width="17.42578125" customWidth="1"/>
    <col min="3842" max="3842" width="14.28515625" customWidth="1"/>
    <col min="3843" max="3843" width="14.85546875" customWidth="1"/>
    <col min="3844" max="3846" width="11.42578125" customWidth="1"/>
    <col min="3847" max="3847" width="13.5703125" customWidth="1"/>
    <col min="3848" max="3848" width="11.42578125" customWidth="1"/>
    <col min="3849" max="3849" width="14.85546875" customWidth="1"/>
    <col min="3850" max="3850" width="14.5703125" customWidth="1"/>
    <col min="3851" max="3851" width="14.85546875" customWidth="1"/>
    <col min="3852" max="3852" width="14.42578125" customWidth="1"/>
    <col min="3853" max="3853" width="17" customWidth="1"/>
    <col min="3854" max="3854" width="12.85546875" customWidth="1"/>
    <col min="3855" max="3855" width="13.85546875" customWidth="1"/>
    <col min="3856" max="3856" width="15" customWidth="1"/>
    <col min="3857" max="3857" width="15.42578125" customWidth="1"/>
    <col min="3858" max="3858" width="15.140625" bestFit="1" customWidth="1"/>
    <col min="3859" max="3859" width="14" customWidth="1"/>
    <col min="3860" max="3860" width="14.85546875" customWidth="1"/>
    <col min="3861" max="4067" width="11.42578125" customWidth="1"/>
    <col min="4068" max="4068" width="0.28515625" customWidth="1"/>
    <col min="4069" max="4069" width="32.28515625" customWidth="1"/>
    <col min="4078" max="4078" width="15.28515625" customWidth="1"/>
    <col min="4079" max="4079" width="32.28515625" customWidth="1"/>
    <col min="4080" max="4082" width="11.42578125" customWidth="1"/>
    <col min="4083" max="4083" width="14.28515625" customWidth="1"/>
    <col min="4084" max="4084" width="18" customWidth="1"/>
    <col min="4085" max="4085" width="15" customWidth="1"/>
    <col min="4086" max="4086" width="15.140625" customWidth="1"/>
    <col min="4087" max="4093" width="11.5703125" customWidth="1"/>
    <col min="4094" max="4094" width="17.28515625" customWidth="1"/>
    <col min="4095" max="4095" width="15.7109375" customWidth="1"/>
    <col min="4096" max="4096" width="14.28515625" customWidth="1"/>
    <col min="4097" max="4097" width="17.42578125" customWidth="1"/>
    <col min="4098" max="4098" width="14.28515625" customWidth="1"/>
    <col min="4099" max="4099" width="14.85546875" customWidth="1"/>
    <col min="4100" max="4102" width="11.42578125" customWidth="1"/>
    <col min="4103" max="4103" width="13.5703125" customWidth="1"/>
    <col min="4104" max="4104" width="11.42578125" customWidth="1"/>
    <col min="4105" max="4105" width="14.85546875" customWidth="1"/>
    <col min="4106" max="4106" width="14.5703125" customWidth="1"/>
    <col min="4107" max="4107" width="14.85546875" customWidth="1"/>
    <col min="4108" max="4108" width="14.42578125" customWidth="1"/>
    <col min="4109" max="4109" width="17" customWidth="1"/>
    <col min="4110" max="4110" width="12.85546875" customWidth="1"/>
    <col min="4111" max="4111" width="13.85546875" customWidth="1"/>
    <col min="4112" max="4112" width="15" customWidth="1"/>
    <col min="4113" max="4113" width="15.42578125" customWidth="1"/>
    <col min="4114" max="4114" width="15.140625" bestFit="1" customWidth="1"/>
    <col min="4115" max="4115" width="14" customWidth="1"/>
    <col min="4116" max="4116" width="14.85546875" customWidth="1"/>
    <col min="4117" max="4323" width="11.42578125" customWidth="1"/>
    <col min="4324" max="4324" width="0.28515625" customWidth="1"/>
    <col min="4325" max="4325" width="32.28515625" customWidth="1"/>
    <col min="4334" max="4334" width="15.28515625" customWidth="1"/>
    <col min="4335" max="4335" width="32.28515625" customWidth="1"/>
    <col min="4336" max="4338" width="11.42578125" customWidth="1"/>
    <col min="4339" max="4339" width="14.28515625" customWidth="1"/>
    <col min="4340" max="4340" width="18" customWidth="1"/>
    <col min="4341" max="4341" width="15" customWidth="1"/>
    <col min="4342" max="4342" width="15.140625" customWidth="1"/>
    <col min="4343" max="4349" width="11.5703125" customWidth="1"/>
    <col min="4350" max="4350" width="17.28515625" customWidth="1"/>
    <col min="4351" max="4351" width="15.7109375" customWidth="1"/>
    <col min="4352" max="4352" width="14.28515625" customWidth="1"/>
    <col min="4353" max="4353" width="17.42578125" customWidth="1"/>
    <col min="4354" max="4354" width="14.28515625" customWidth="1"/>
    <col min="4355" max="4355" width="14.85546875" customWidth="1"/>
    <col min="4356" max="4358" width="11.42578125" customWidth="1"/>
    <col min="4359" max="4359" width="13.5703125" customWidth="1"/>
    <col min="4360" max="4360" width="11.42578125" customWidth="1"/>
    <col min="4361" max="4361" width="14.85546875" customWidth="1"/>
    <col min="4362" max="4362" width="14.5703125" customWidth="1"/>
    <col min="4363" max="4363" width="14.85546875" customWidth="1"/>
    <col min="4364" max="4364" width="14.42578125" customWidth="1"/>
    <col min="4365" max="4365" width="17" customWidth="1"/>
    <col min="4366" max="4366" width="12.85546875" customWidth="1"/>
    <col min="4367" max="4367" width="13.85546875" customWidth="1"/>
    <col min="4368" max="4368" width="15" customWidth="1"/>
    <col min="4369" max="4369" width="15.42578125" customWidth="1"/>
    <col min="4370" max="4370" width="15.140625" bestFit="1" customWidth="1"/>
    <col min="4371" max="4371" width="14" customWidth="1"/>
    <col min="4372" max="4372" width="14.85546875" customWidth="1"/>
    <col min="4373" max="4579" width="11.42578125" customWidth="1"/>
    <col min="4580" max="4580" width="0.28515625" customWidth="1"/>
    <col min="4581" max="4581" width="32.28515625" customWidth="1"/>
    <col min="4590" max="4590" width="15.28515625" customWidth="1"/>
    <col min="4591" max="4591" width="32.28515625" customWidth="1"/>
    <col min="4592" max="4594" width="11.42578125" customWidth="1"/>
    <col min="4595" max="4595" width="14.28515625" customWidth="1"/>
    <col min="4596" max="4596" width="18" customWidth="1"/>
    <col min="4597" max="4597" width="15" customWidth="1"/>
    <col min="4598" max="4598" width="15.140625" customWidth="1"/>
    <col min="4599" max="4605" width="11.5703125" customWidth="1"/>
    <col min="4606" max="4606" width="17.28515625" customWidth="1"/>
    <col min="4607" max="4607" width="15.7109375" customWidth="1"/>
    <col min="4608" max="4608" width="14.28515625" customWidth="1"/>
    <col min="4609" max="4609" width="17.42578125" customWidth="1"/>
    <col min="4610" max="4610" width="14.28515625" customWidth="1"/>
    <col min="4611" max="4611" width="14.85546875" customWidth="1"/>
    <col min="4612" max="4614" width="11.42578125" customWidth="1"/>
    <col min="4615" max="4615" width="13.5703125" customWidth="1"/>
    <col min="4616" max="4616" width="11.42578125" customWidth="1"/>
    <col min="4617" max="4617" width="14.85546875" customWidth="1"/>
    <col min="4618" max="4618" width="14.5703125" customWidth="1"/>
    <col min="4619" max="4619" width="14.85546875" customWidth="1"/>
    <col min="4620" max="4620" width="14.42578125" customWidth="1"/>
    <col min="4621" max="4621" width="17" customWidth="1"/>
    <col min="4622" max="4622" width="12.85546875" customWidth="1"/>
    <col min="4623" max="4623" width="13.85546875" customWidth="1"/>
    <col min="4624" max="4624" width="15" customWidth="1"/>
    <col min="4625" max="4625" width="15.42578125" customWidth="1"/>
    <col min="4626" max="4626" width="15.140625" bestFit="1" customWidth="1"/>
    <col min="4627" max="4627" width="14" customWidth="1"/>
    <col min="4628" max="4628" width="14.85546875" customWidth="1"/>
    <col min="4629" max="4835" width="11.42578125" customWidth="1"/>
    <col min="4836" max="4836" width="0.28515625" customWidth="1"/>
    <col min="4837" max="4837" width="32.28515625" customWidth="1"/>
    <col min="4846" max="4846" width="15.28515625" customWidth="1"/>
    <col min="4847" max="4847" width="32.28515625" customWidth="1"/>
    <col min="4848" max="4850" width="11.42578125" customWidth="1"/>
    <col min="4851" max="4851" width="14.28515625" customWidth="1"/>
    <col min="4852" max="4852" width="18" customWidth="1"/>
    <col min="4853" max="4853" width="15" customWidth="1"/>
    <col min="4854" max="4854" width="15.140625" customWidth="1"/>
    <col min="4855" max="4861" width="11.5703125" customWidth="1"/>
    <col min="4862" max="4862" width="17.28515625" customWidth="1"/>
    <col min="4863" max="4863" width="15.7109375" customWidth="1"/>
    <col min="4864" max="4864" width="14.28515625" customWidth="1"/>
    <col min="4865" max="4865" width="17.42578125" customWidth="1"/>
    <col min="4866" max="4866" width="14.28515625" customWidth="1"/>
    <col min="4867" max="4867" width="14.85546875" customWidth="1"/>
    <col min="4868" max="4870" width="11.42578125" customWidth="1"/>
    <col min="4871" max="4871" width="13.5703125" customWidth="1"/>
    <col min="4872" max="4872" width="11.42578125" customWidth="1"/>
    <col min="4873" max="4873" width="14.85546875" customWidth="1"/>
    <col min="4874" max="4874" width="14.5703125" customWidth="1"/>
    <col min="4875" max="4875" width="14.85546875" customWidth="1"/>
    <col min="4876" max="4876" width="14.42578125" customWidth="1"/>
    <col min="4877" max="4877" width="17" customWidth="1"/>
    <col min="4878" max="4878" width="12.85546875" customWidth="1"/>
    <col min="4879" max="4879" width="13.85546875" customWidth="1"/>
    <col min="4880" max="4880" width="15" customWidth="1"/>
    <col min="4881" max="4881" width="15.42578125" customWidth="1"/>
    <col min="4882" max="4882" width="15.140625" bestFit="1" customWidth="1"/>
    <col min="4883" max="4883" width="14" customWidth="1"/>
    <col min="4884" max="4884" width="14.85546875" customWidth="1"/>
    <col min="4885" max="5091" width="11.42578125" customWidth="1"/>
    <col min="5092" max="5092" width="0.28515625" customWidth="1"/>
    <col min="5093" max="5093" width="32.28515625" customWidth="1"/>
    <col min="5102" max="5102" width="15.28515625" customWidth="1"/>
    <col min="5103" max="5103" width="32.28515625" customWidth="1"/>
    <col min="5104" max="5106" width="11.42578125" customWidth="1"/>
    <col min="5107" max="5107" width="14.28515625" customWidth="1"/>
    <col min="5108" max="5108" width="18" customWidth="1"/>
    <col min="5109" max="5109" width="15" customWidth="1"/>
    <col min="5110" max="5110" width="15.140625" customWidth="1"/>
    <col min="5111" max="5117" width="11.5703125" customWidth="1"/>
    <col min="5118" max="5118" width="17.28515625" customWidth="1"/>
    <col min="5119" max="5119" width="15.7109375" customWidth="1"/>
    <col min="5120" max="5120" width="14.28515625" customWidth="1"/>
    <col min="5121" max="5121" width="17.42578125" customWidth="1"/>
    <col min="5122" max="5122" width="14.28515625" customWidth="1"/>
    <col min="5123" max="5123" width="14.85546875" customWidth="1"/>
    <col min="5124" max="5126" width="11.42578125" customWidth="1"/>
    <col min="5127" max="5127" width="13.5703125" customWidth="1"/>
    <col min="5128" max="5128" width="11.42578125" customWidth="1"/>
    <col min="5129" max="5129" width="14.85546875" customWidth="1"/>
    <col min="5130" max="5130" width="14.5703125" customWidth="1"/>
    <col min="5131" max="5131" width="14.85546875" customWidth="1"/>
    <col min="5132" max="5132" width="14.42578125" customWidth="1"/>
    <col min="5133" max="5133" width="17" customWidth="1"/>
    <col min="5134" max="5134" width="12.85546875" customWidth="1"/>
    <col min="5135" max="5135" width="13.85546875" customWidth="1"/>
    <col min="5136" max="5136" width="15" customWidth="1"/>
    <col min="5137" max="5137" width="15.42578125" customWidth="1"/>
    <col min="5138" max="5138" width="15.140625" bestFit="1" customWidth="1"/>
    <col min="5139" max="5139" width="14" customWidth="1"/>
    <col min="5140" max="5140" width="14.85546875" customWidth="1"/>
    <col min="5141" max="5347" width="11.42578125" customWidth="1"/>
    <col min="5348" max="5348" width="0.28515625" customWidth="1"/>
    <col min="5349" max="5349" width="32.28515625" customWidth="1"/>
    <col min="5358" max="5358" width="15.28515625" customWidth="1"/>
    <col min="5359" max="5359" width="32.28515625" customWidth="1"/>
    <col min="5360" max="5362" width="11.42578125" customWidth="1"/>
    <col min="5363" max="5363" width="14.28515625" customWidth="1"/>
    <col min="5364" max="5364" width="18" customWidth="1"/>
    <col min="5365" max="5365" width="15" customWidth="1"/>
    <col min="5366" max="5366" width="15.140625" customWidth="1"/>
    <col min="5367" max="5373" width="11.5703125" customWidth="1"/>
    <col min="5374" max="5374" width="17.28515625" customWidth="1"/>
    <col min="5375" max="5375" width="15.7109375" customWidth="1"/>
    <col min="5376" max="5376" width="14.28515625" customWidth="1"/>
    <col min="5377" max="5377" width="17.42578125" customWidth="1"/>
    <col min="5378" max="5378" width="14.28515625" customWidth="1"/>
    <col min="5379" max="5379" width="14.85546875" customWidth="1"/>
    <col min="5380" max="5382" width="11.42578125" customWidth="1"/>
    <col min="5383" max="5383" width="13.5703125" customWidth="1"/>
    <col min="5384" max="5384" width="11.42578125" customWidth="1"/>
    <col min="5385" max="5385" width="14.85546875" customWidth="1"/>
    <col min="5386" max="5386" width="14.5703125" customWidth="1"/>
    <col min="5387" max="5387" width="14.85546875" customWidth="1"/>
    <col min="5388" max="5388" width="14.42578125" customWidth="1"/>
    <col min="5389" max="5389" width="17" customWidth="1"/>
    <col min="5390" max="5390" width="12.85546875" customWidth="1"/>
    <col min="5391" max="5391" width="13.85546875" customWidth="1"/>
    <col min="5392" max="5392" width="15" customWidth="1"/>
    <col min="5393" max="5393" width="15.42578125" customWidth="1"/>
    <col min="5394" max="5394" width="15.140625" bestFit="1" customWidth="1"/>
    <col min="5395" max="5395" width="14" customWidth="1"/>
    <col min="5396" max="5396" width="14.85546875" customWidth="1"/>
    <col min="5397" max="5603" width="11.42578125" customWidth="1"/>
    <col min="5604" max="5604" width="0.28515625" customWidth="1"/>
    <col min="5605" max="5605" width="32.28515625" customWidth="1"/>
    <col min="5614" max="5614" width="15.28515625" customWidth="1"/>
    <col min="5615" max="5615" width="32.28515625" customWidth="1"/>
    <col min="5616" max="5618" width="11.42578125" customWidth="1"/>
    <col min="5619" max="5619" width="14.28515625" customWidth="1"/>
    <col min="5620" max="5620" width="18" customWidth="1"/>
    <col min="5621" max="5621" width="15" customWidth="1"/>
    <col min="5622" max="5622" width="15.140625" customWidth="1"/>
    <col min="5623" max="5629" width="11.5703125" customWidth="1"/>
    <col min="5630" max="5630" width="17.28515625" customWidth="1"/>
    <col min="5631" max="5631" width="15.7109375" customWidth="1"/>
    <col min="5632" max="5632" width="14.28515625" customWidth="1"/>
    <col min="5633" max="5633" width="17.42578125" customWidth="1"/>
    <col min="5634" max="5634" width="14.28515625" customWidth="1"/>
    <col min="5635" max="5635" width="14.85546875" customWidth="1"/>
    <col min="5636" max="5638" width="11.42578125" customWidth="1"/>
    <col min="5639" max="5639" width="13.5703125" customWidth="1"/>
    <col min="5640" max="5640" width="11.42578125" customWidth="1"/>
    <col min="5641" max="5641" width="14.85546875" customWidth="1"/>
    <col min="5642" max="5642" width="14.5703125" customWidth="1"/>
    <col min="5643" max="5643" width="14.85546875" customWidth="1"/>
    <col min="5644" max="5644" width="14.42578125" customWidth="1"/>
    <col min="5645" max="5645" width="17" customWidth="1"/>
    <col min="5646" max="5646" width="12.85546875" customWidth="1"/>
    <col min="5647" max="5647" width="13.85546875" customWidth="1"/>
    <col min="5648" max="5648" width="15" customWidth="1"/>
    <col min="5649" max="5649" width="15.42578125" customWidth="1"/>
    <col min="5650" max="5650" width="15.140625" bestFit="1" customWidth="1"/>
    <col min="5651" max="5651" width="14" customWidth="1"/>
    <col min="5652" max="5652" width="14.85546875" customWidth="1"/>
    <col min="5653" max="5859" width="11.42578125" customWidth="1"/>
    <col min="5860" max="5860" width="0.28515625" customWidth="1"/>
    <col min="5861" max="5861" width="32.28515625" customWidth="1"/>
    <col min="5870" max="5870" width="15.28515625" customWidth="1"/>
    <col min="5871" max="5871" width="32.28515625" customWidth="1"/>
    <col min="5872" max="5874" width="11.42578125" customWidth="1"/>
    <col min="5875" max="5875" width="14.28515625" customWidth="1"/>
    <col min="5876" max="5876" width="18" customWidth="1"/>
    <col min="5877" max="5877" width="15" customWidth="1"/>
    <col min="5878" max="5878" width="15.140625" customWidth="1"/>
    <col min="5879" max="5885" width="11.5703125" customWidth="1"/>
    <col min="5886" max="5886" width="17.28515625" customWidth="1"/>
    <col min="5887" max="5887" width="15.7109375" customWidth="1"/>
    <col min="5888" max="5888" width="14.28515625" customWidth="1"/>
    <col min="5889" max="5889" width="17.42578125" customWidth="1"/>
    <col min="5890" max="5890" width="14.28515625" customWidth="1"/>
    <col min="5891" max="5891" width="14.85546875" customWidth="1"/>
    <col min="5892" max="5894" width="11.42578125" customWidth="1"/>
    <col min="5895" max="5895" width="13.5703125" customWidth="1"/>
    <col min="5896" max="5896" width="11.42578125" customWidth="1"/>
    <col min="5897" max="5897" width="14.85546875" customWidth="1"/>
    <col min="5898" max="5898" width="14.5703125" customWidth="1"/>
    <col min="5899" max="5899" width="14.85546875" customWidth="1"/>
    <col min="5900" max="5900" width="14.42578125" customWidth="1"/>
    <col min="5901" max="5901" width="17" customWidth="1"/>
    <col min="5902" max="5902" width="12.85546875" customWidth="1"/>
    <col min="5903" max="5903" width="13.85546875" customWidth="1"/>
    <col min="5904" max="5904" width="15" customWidth="1"/>
    <col min="5905" max="5905" width="15.42578125" customWidth="1"/>
    <col min="5906" max="5906" width="15.140625" bestFit="1" customWidth="1"/>
    <col min="5907" max="5907" width="14" customWidth="1"/>
    <col min="5908" max="5908" width="14.85546875" customWidth="1"/>
    <col min="5909" max="6115" width="11.42578125" customWidth="1"/>
    <col min="6116" max="6116" width="0.28515625" customWidth="1"/>
    <col min="6117" max="6117" width="32.28515625" customWidth="1"/>
    <col min="6126" max="6126" width="15.28515625" customWidth="1"/>
    <col min="6127" max="6127" width="32.28515625" customWidth="1"/>
    <col min="6128" max="6130" width="11.42578125" customWidth="1"/>
    <col min="6131" max="6131" width="14.28515625" customWidth="1"/>
    <col min="6132" max="6132" width="18" customWidth="1"/>
    <col min="6133" max="6133" width="15" customWidth="1"/>
    <col min="6134" max="6134" width="15.140625" customWidth="1"/>
    <col min="6135" max="6141" width="11.5703125" customWidth="1"/>
    <col min="6142" max="6142" width="17.28515625" customWidth="1"/>
    <col min="6143" max="6143" width="15.7109375" customWidth="1"/>
    <col min="6144" max="6144" width="14.28515625" customWidth="1"/>
    <col min="6145" max="6145" width="17.42578125" customWidth="1"/>
    <col min="6146" max="6146" width="14.28515625" customWidth="1"/>
    <col min="6147" max="6147" width="14.85546875" customWidth="1"/>
    <col min="6148" max="6150" width="11.42578125" customWidth="1"/>
    <col min="6151" max="6151" width="13.5703125" customWidth="1"/>
    <col min="6152" max="6152" width="11.42578125" customWidth="1"/>
    <col min="6153" max="6153" width="14.85546875" customWidth="1"/>
    <col min="6154" max="6154" width="14.5703125" customWidth="1"/>
    <col min="6155" max="6155" width="14.85546875" customWidth="1"/>
    <col min="6156" max="6156" width="14.42578125" customWidth="1"/>
    <col min="6157" max="6157" width="17" customWidth="1"/>
    <col min="6158" max="6158" width="12.85546875" customWidth="1"/>
    <col min="6159" max="6159" width="13.85546875" customWidth="1"/>
    <col min="6160" max="6160" width="15" customWidth="1"/>
    <col min="6161" max="6161" width="15.42578125" customWidth="1"/>
    <col min="6162" max="6162" width="15.140625" bestFit="1" customWidth="1"/>
    <col min="6163" max="6163" width="14" customWidth="1"/>
    <col min="6164" max="6164" width="14.85546875" customWidth="1"/>
    <col min="6165" max="6371" width="11.42578125" customWidth="1"/>
    <col min="6372" max="6372" width="0.28515625" customWidth="1"/>
    <col min="6373" max="6373" width="32.28515625" customWidth="1"/>
    <col min="6382" max="6382" width="15.28515625" customWidth="1"/>
    <col min="6383" max="6383" width="32.28515625" customWidth="1"/>
    <col min="6384" max="6386" width="11.42578125" customWidth="1"/>
    <col min="6387" max="6387" width="14.28515625" customWidth="1"/>
    <col min="6388" max="6388" width="18" customWidth="1"/>
    <col min="6389" max="6389" width="15" customWidth="1"/>
    <col min="6390" max="6390" width="15.140625" customWidth="1"/>
    <col min="6391" max="6397" width="11.5703125" customWidth="1"/>
    <col min="6398" max="6398" width="17.28515625" customWidth="1"/>
    <col min="6399" max="6399" width="15.7109375" customWidth="1"/>
    <col min="6400" max="6400" width="14.28515625" customWidth="1"/>
    <col min="6401" max="6401" width="17.42578125" customWidth="1"/>
    <col min="6402" max="6402" width="14.28515625" customWidth="1"/>
    <col min="6403" max="6403" width="14.85546875" customWidth="1"/>
    <col min="6404" max="6406" width="11.42578125" customWidth="1"/>
    <col min="6407" max="6407" width="13.5703125" customWidth="1"/>
    <col min="6408" max="6408" width="11.42578125" customWidth="1"/>
    <col min="6409" max="6409" width="14.85546875" customWidth="1"/>
    <col min="6410" max="6410" width="14.5703125" customWidth="1"/>
    <col min="6411" max="6411" width="14.85546875" customWidth="1"/>
    <col min="6412" max="6412" width="14.42578125" customWidth="1"/>
    <col min="6413" max="6413" width="17" customWidth="1"/>
    <col min="6414" max="6414" width="12.85546875" customWidth="1"/>
    <col min="6415" max="6415" width="13.85546875" customWidth="1"/>
    <col min="6416" max="6416" width="15" customWidth="1"/>
    <col min="6417" max="6417" width="15.42578125" customWidth="1"/>
    <col min="6418" max="6418" width="15.140625" bestFit="1" customWidth="1"/>
    <col min="6419" max="6419" width="14" customWidth="1"/>
    <col min="6420" max="6420" width="14.85546875" customWidth="1"/>
    <col min="6421" max="6627" width="11.42578125" customWidth="1"/>
    <col min="6628" max="6628" width="0.28515625" customWidth="1"/>
    <col min="6629" max="6629" width="32.28515625" customWidth="1"/>
    <col min="6638" max="6638" width="15.28515625" customWidth="1"/>
    <col min="6639" max="6639" width="32.28515625" customWidth="1"/>
    <col min="6640" max="6642" width="11.42578125" customWidth="1"/>
    <col min="6643" max="6643" width="14.28515625" customWidth="1"/>
    <col min="6644" max="6644" width="18" customWidth="1"/>
    <col min="6645" max="6645" width="15" customWidth="1"/>
    <col min="6646" max="6646" width="15.140625" customWidth="1"/>
    <col min="6647" max="6653" width="11.5703125" customWidth="1"/>
    <col min="6654" max="6654" width="17.28515625" customWidth="1"/>
    <col min="6655" max="6655" width="15.7109375" customWidth="1"/>
    <col min="6656" max="6656" width="14.28515625" customWidth="1"/>
    <col min="6657" max="6657" width="17.42578125" customWidth="1"/>
    <col min="6658" max="6658" width="14.28515625" customWidth="1"/>
    <col min="6659" max="6659" width="14.85546875" customWidth="1"/>
    <col min="6660" max="6662" width="11.42578125" customWidth="1"/>
    <col min="6663" max="6663" width="13.5703125" customWidth="1"/>
    <col min="6664" max="6664" width="11.42578125" customWidth="1"/>
    <col min="6665" max="6665" width="14.85546875" customWidth="1"/>
    <col min="6666" max="6666" width="14.5703125" customWidth="1"/>
    <col min="6667" max="6667" width="14.85546875" customWidth="1"/>
    <col min="6668" max="6668" width="14.42578125" customWidth="1"/>
    <col min="6669" max="6669" width="17" customWidth="1"/>
    <col min="6670" max="6670" width="12.85546875" customWidth="1"/>
    <col min="6671" max="6671" width="13.85546875" customWidth="1"/>
    <col min="6672" max="6672" width="15" customWidth="1"/>
    <col min="6673" max="6673" width="15.42578125" customWidth="1"/>
    <col min="6674" max="6674" width="15.140625" bestFit="1" customWidth="1"/>
    <col min="6675" max="6675" width="14" customWidth="1"/>
    <col min="6676" max="6676" width="14.85546875" customWidth="1"/>
    <col min="6677" max="6883" width="11.42578125" customWidth="1"/>
    <col min="6884" max="6884" width="0.28515625" customWidth="1"/>
    <col min="6885" max="6885" width="32.28515625" customWidth="1"/>
    <col min="6894" max="6894" width="15.28515625" customWidth="1"/>
    <col min="6895" max="6895" width="32.28515625" customWidth="1"/>
    <col min="6896" max="6898" width="11.42578125" customWidth="1"/>
    <col min="6899" max="6899" width="14.28515625" customWidth="1"/>
    <col min="6900" max="6900" width="18" customWidth="1"/>
    <col min="6901" max="6901" width="15" customWidth="1"/>
    <col min="6902" max="6902" width="15.140625" customWidth="1"/>
    <col min="6903" max="6909" width="11.5703125" customWidth="1"/>
    <col min="6910" max="6910" width="17.28515625" customWidth="1"/>
    <col min="6911" max="6911" width="15.7109375" customWidth="1"/>
    <col min="6912" max="6912" width="14.28515625" customWidth="1"/>
    <col min="6913" max="6913" width="17.42578125" customWidth="1"/>
    <col min="6914" max="6914" width="14.28515625" customWidth="1"/>
    <col min="6915" max="6915" width="14.85546875" customWidth="1"/>
    <col min="6916" max="6918" width="11.42578125" customWidth="1"/>
    <col min="6919" max="6919" width="13.5703125" customWidth="1"/>
    <col min="6920" max="6920" width="11.42578125" customWidth="1"/>
    <col min="6921" max="6921" width="14.85546875" customWidth="1"/>
    <col min="6922" max="6922" width="14.5703125" customWidth="1"/>
    <col min="6923" max="6923" width="14.85546875" customWidth="1"/>
    <col min="6924" max="6924" width="14.42578125" customWidth="1"/>
    <col min="6925" max="6925" width="17" customWidth="1"/>
    <col min="6926" max="6926" width="12.85546875" customWidth="1"/>
    <col min="6927" max="6927" width="13.85546875" customWidth="1"/>
    <col min="6928" max="6928" width="15" customWidth="1"/>
    <col min="6929" max="6929" width="15.42578125" customWidth="1"/>
    <col min="6930" max="6930" width="15.140625" bestFit="1" customWidth="1"/>
    <col min="6931" max="6931" width="14" customWidth="1"/>
    <col min="6932" max="6932" width="14.85546875" customWidth="1"/>
    <col min="6933" max="7139" width="11.42578125" customWidth="1"/>
    <col min="7140" max="7140" width="0.28515625" customWidth="1"/>
    <col min="7141" max="7141" width="32.28515625" customWidth="1"/>
    <col min="7150" max="7150" width="15.28515625" customWidth="1"/>
    <col min="7151" max="7151" width="32.28515625" customWidth="1"/>
    <col min="7152" max="7154" width="11.42578125" customWidth="1"/>
    <col min="7155" max="7155" width="14.28515625" customWidth="1"/>
    <col min="7156" max="7156" width="18" customWidth="1"/>
    <col min="7157" max="7157" width="15" customWidth="1"/>
    <col min="7158" max="7158" width="15.140625" customWidth="1"/>
    <col min="7159" max="7165" width="11.5703125" customWidth="1"/>
    <col min="7166" max="7166" width="17.28515625" customWidth="1"/>
    <col min="7167" max="7167" width="15.7109375" customWidth="1"/>
    <col min="7168" max="7168" width="14.28515625" customWidth="1"/>
    <col min="7169" max="7169" width="17.42578125" customWidth="1"/>
    <col min="7170" max="7170" width="14.28515625" customWidth="1"/>
    <col min="7171" max="7171" width="14.85546875" customWidth="1"/>
    <col min="7172" max="7174" width="11.42578125" customWidth="1"/>
    <col min="7175" max="7175" width="13.5703125" customWidth="1"/>
    <col min="7176" max="7176" width="11.42578125" customWidth="1"/>
    <col min="7177" max="7177" width="14.85546875" customWidth="1"/>
    <col min="7178" max="7178" width="14.5703125" customWidth="1"/>
    <col min="7179" max="7179" width="14.85546875" customWidth="1"/>
    <col min="7180" max="7180" width="14.42578125" customWidth="1"/>
    <col min="7181" max="7181" width="17" customWidth="1"/>
    <col min="7182" max="7182" width="12.85546875" customWidth="1"/>
    <col min="7183" max="7183" width="13.85546875" customWidth="1"/>
    <col min="7184" max="7184" width="15" customWidth="1"/>
    <col min="7185" max="7185" width="15.42578125" customWidth="1"/>
    <col min="7186" max="7186" width="15.140625" bestFit="1" customWidth="1"/>
    <col min="7187" max="7187" width="14" customWidth="1"/>
    <col min="7188" max="7188" width="14.85546875" customWidth="1"/>
    <col min="7189" max="7395" width="11.42578125" customWidth="1"/>
    <col min="7396" max="7396" width="0.28515625" customWidth="1"/>
    <col min="7397" max="7397" width="32.28515625" customWidth="1"/>
    <col min="7406" max="7406" width="15.28515625" customWidth="1"/>
    <col min="7407" max="7407" width="32.28515625" customWidth="1"/>
    <col min="7408" max="7410" width="11.42578125" customWidth="1"/>
    <col min="7411" max="7411" width="14.28515625" customWidth="1"/>
    <col min="7412" max="7412" width="18" customWidth="1"/>
    <col min="7413" max="7413" width="15" customWidth="1"/>
    <col min="7414" max="7414" width="15.140625" customWidth="1"/>
    <col min="7415" max="7421" width="11.5703125" customWidth="1"/>
    <col min="7422" max="7422" width="17.28515625" customWidth="1"/>
    <col min="7423" max="7423" width="15.7109375" customWidth="1"/>
    <col min="7424" max="7424" width="14.28515625" customWidth="1"/>
    <col min="7425" max="7425" width="17.42578125" customWidth="1"/>
    <col min="7426" max="7426" width="14.28515625" customWidth="1"/>
    <col min="7427" max="7427" width="14.85546875" customWidth="1"/>
    <col min="7428" max="7430" width="11.42578125" customWidth="1"/>
    <col min="7431" max="7431" width="13.5703125" customWidth="1"/>
    <col min="7432" max="7432" width="11.42578125" customWidth="1"/>
    <col min="7433" max="7433" width="14.85546875" customWidth="1"/>
    <col min="7434" max="7434" width="14.5703125" customWidth="1"/>
    <col min="7435" max="7435" width="14.85546875" customWidth="1"/>
    <col min="7436" max="7436" width="14.42578125" customWidth="1"/>
    <col min="7437" max="7437" width="17" customWidth="1"/>
    <col min="7438" max="7438" width="12.85546875" customWidth="1"/>
    <col min="7439" max="7439" width="13.85546875" customWidth="1"/>
    <col min="7440" max="7440" width="15" customWidth="1"/>
    <col min="7441" max="7441" width="15.42578125" customWidth="1"/>
    <col min="7442" max="7442" width="15.140625" bestFit="1" customWidth="1"/>
    <col min="7443" max="7443" width="14" customWidth="1"/>
    <col min="7444" max="7444" width="14.85546875" customWidth="1"/>
    <col min="7445" max="7651" width="11.42578125" customWidth="1"/>
    <col min="7652" max="7652" width="0.28515625" customWidth="1"/>
    <col min="7653" max="7653" width="32.28515625" customWidth="1"/>
    <col min="7662" max="7662" width="15.28515625" customWidth="1"/>
    <col min="7663" max="7663" width="32.28515625" customWidth="1"/>
    <col min="7664" max="7666" width="11.42578125" customWidth="1"/>
    <col min="7667" max="7667" width="14.28515625" customWidth="1"/>
    <col min="7668" max="7668" width="18" customWidth="1"/>
    <col min="7669" max="7669" width="15" customWidth="1"/>
    <col min="7670" max="7670" width="15.140625" customWidth="1"/>
    <col min="7671" max="7677" width="11.5703125" customWidth="1"/>
    <col min="7678" max="7678" width="17.28515625" customWidth="1"/>
    <col min="7679" max="7679" width="15.7109375" customWidth="1"/>
    <col min="7680" max="7680" width="14.28515625" customWidth="1"/>
    <col min="7681" max="7681" width="17.42578125" customWidth="1"/>
    <col min="7682" max="7682" width="14.28515625" customWidth="1"/>
    <col min="7683" max="7683" width="14.85546875" customWidth="1"/>
    <col min="7684" max="7686" width="11.42578125" customWidth="1"/>
    <col min="7687" max="7687" width="13.5703125" customWidth="1"/>
    <col min="7688" max="7688" width="11.42578125" customWidth="1"/>
    <col min="7689" max="7689" width="14.85546875" customWidth="1"/>
    <col min="7690" max="7690" width="14.5703125" customWidth="1"/>
    <col min="7691" max="7691" width="14.85546875" customWidth="1"/>
    <col min="7692" max="7692" width="14.42578125" customWidth="1"/>
    <col min="7693" max="7693" width="17" customWidth="1"/>
    <col min="7694" max="7694" width="12.85546875" customWidth="1"/>
    <col min="7695" max="7695" width="13.85546875" customWidth="1"/>
    <col min="7696" max="7696" width="15" customWidth="1"/>
    <col min="7697" max="7697" width="15.42578125" customWidth="1"/>
    <col min="7698" max="7698" width="15.140625" bestFit="1" customWidth="1"/>
    <col min="7699" max="7699" width="14" customWidth="1"/>
    <col min="7700" max="7700" width="14.85546875" customWidth="1"/>
    <col min="7701" max="7907" width="11.42578125" customWidth="1"/>
    <col min="7908" max="7908" width="0.28515625" customWidth="1"/>
    <col min="7909" max="7909" width="32.28515625" customWidth="1"/>
    <col min="7918" max="7918" width="15.28515625" customWidth="1"/>
    <col min="7919" max="7919" width="32.28515625" customWidth="1"/>
    <col min="7920" max="7922" width="11.42578125" customWidth="1"/>
    <col min="7923" max="7923" width="14.28515625" customWidth="1"/>
    <col min="7924" max="7924" width="18" customWidth="1"/>
    <col min="7925" max="7925" width="15" customWidth="1"/>
    <col min="7926" max="7926" width="15.140625" customWidth="1"/>
    <col min="7927" max="7933" width="11.5703125" customWidth="1"/>
    <col min="7934" max="7934" width="17.28515625" customWidth="1"/>
    <col min="7935" max="7935" width="15.7109375" customWidth="1"/>
    <col min="7936" max="7936" width="14.28515625" customWidth="1"/>
    <col min="7937" max="7937" width="17.42578125" customWidth="1"/>
    <col min="7938" max="7938" width="14.28515625" customWidth="1"/>
    <col min="7939" max="7939" width="14.85546875" customWidth="1"/>
    <col min="7940" max="7942" width="11.42578125" customWidth="1"/>
    <col min="7943" max="7943" width="13.5703125" customWidth="1"/>
    <col min="7944" max="7944" width="11.42578125" customWidth="1"/>
    <col min="7945" max="7945" width="14.85546875" customWidth="1"/>
    <col min="7946" max="7946" width="14.5703125" customWidth="1"/>
    <col min="7947" max="7947" width="14.85546875" customWidth="1"/>
    <col min="7948" max="7948" width="14.42578125" customWidth="1"/>
    <col min="7949" max="7949" width="17" customWidth="1"/>
    <col min="7950" max="7950" width="12.85546875" customWidth="1"/>
    <col min="7951" max="7951" width="13.85546875" customWidth="1"/>
    <col min="7952" max="7952" width="15" customWidth="1"/>
    <col min="7953" max="7953" width="15.42578125" customWidth="1"/>
    <col min="7954" max="7954" width="15.140625" bestFit="1" customWidth="1"/>
    <col min="7955" max="7955" width="14" customWidth="1"/>
    <col min="7956" max="7956" width="14.85546875" customWidth="1"/>
    <col min="7957" max="8163" width="11.42578125" customWidth="1"/>
    <col min="8164" max="8164" width="0.28515625" customWidth="1"/>
    <col min="8165" max="8165" width="32.28515625" customWidth="1"/>
    <col min="8174" max="8174" width="15.28515625" customWidth="1"/>
    <col min="8175" max="8175" width="32.28515625" customWidth="1"/>
    <col min="8176" max="8178" width="11.42578125" customWidth="1"/>
    <col min="8179" max="8179" width="14.28515625" customWidth="1"/>
    <col min="8180" max="8180" width="18" customWidth="1"/>
    <col min="8181" max="8181" width="15" customWidth="1"/>
    <col min="8182" max="8182" width="15.140625" customWidth="1"/>
    <col min="8183" max="8189" width="11.5703125" customWidth="1"/>
    <col min="8190" max="8190" width="17.28515625" customWidth="1"/>
    <col min="8191" max="8191" width="15.7109375" customWidth="1"/>
    <col min="8192" max="8192" width="14.28515625" customWidth="1"/>
    <col min="8193" max="8193" width="17.42578125" customWidth="1"/>
    <col min="8194" max="8194" width="14.28515625" customWidth="1"/>
    <col min="8195" max="8195" width="14.85546875" customWidth="1"/>
    <col min="8196" max="8198" width="11.42578125" customWidth="1"/>
    <col min="8199" max="8199" width="13.5703125" customWidth="1"/>
    <col min="8200" max="8200" width="11.42578125" customWidth="1"/>
    <col min="8201" max="8201" width="14.85546875" customWidth="1"/>
    <col min="8202" max="8202" width="14.5703125" customWidth="1"/>
    <col min="8203" max="8203" width="14.85546875" customWidth="1"/>
    <col min="8204" max="8204" width="14.42578125" customWidth="1"/>
    <col min="8205" max="8205" width="17" customWidth="1"/>
    <col min="8206" max="8206" width="12.85546875" customWidth="1"/>
    <col min="8207" max="8207" width="13.85546875" customWidth="1"/>
    <col min="8208" max="8208" width="15" customWidth="1"/>
    <col min="8209" max="8209" width="15.42578125" customWidth="1"/>
    <col min="8210" max="8210" width="15.140625" bestFit="1" customWidth="1"/>
    <col min="8211" max="8211" width="14" customWidth="1"/>
    <col min="8212" max="8212" width="14.85546875" customWidth="1"/>
    <col min="8213" max="8419" width="11.42578125" customWidth="1"/>
    <col min="8420" max="8420" width="0.28515625" customWidth="1"/>
    <col min="8421" max="8421" width="32.28515625" customWidth="1"/>
    <col min="8430" max="8430" width="15.28515625" customWidth="1"/>
    <col min="8431" max="8431" width="32.28515625" customWidth="1"/>
    <col min="8432" max="8434" width="11.42578125" customWidth="1"/>
    <col min="8435" max="8435" width="14.28515625" customWidth="1"/>
    <col min="8436" max="8436" width="18" customWidth="1"/>
    <col min="8437" max="8437" width="15" customWidth="1"/>
    <col min="8438" max="8438" width="15.140625" customWidth="1"/>
    <col min="8439" max="8445" width="11.5703125" customWidth="1"/>
    <col min="8446" max="8446" width="17.28515625" customWidth="1"/>
    <col min="8447" max="8447" width="15.7109375" customWidth="1"/>
    <col min="8448" max="8448" width="14.28515625" customWidth="1"/>
    <col min="8449" max="8449" width="17.42578125" customWidth="1"/>
    <col min="8450" max="8450" width="14.28515625" customWidth="1"/>
    <col min="8451" max="8451" width="14.85546875" customWidth="1"/>
    <col min="8452" max="8454" width="11.42578125" customWidth="1"/>
    <col min="8455" max="8455" width="13.5703125" customWidth="1"/>
    <col min="8456" max="8456" width="11.42578125" customWidth="1"/>
    <col min="8457" max="8457" width="14.85546875" customWidth="1"/>
    <col min="8458" max="8458" width="14.5703125" customWidth="1"/>
    <col min="8459" max="8459" width="14.85546875" customWidth="1"/>
    <col min="8460" max="8460" width="14.42578125" customWidth="1"/>
    <col min="8461" max="8461" width="17" customWidth="1"/>
    <col min="8462" max="8462" width="12.85546875" customWidth="1"/>
    <col min="8463" max="8463" width="13.85546875" customWidth="1"/>
    <col min="8464" max="8464" width="15" customWidth="1"/>
    <col min="8465" max="8465" width="15.42578125" customWidth="1"/>
    <col min="8466" max="8466" width="15.140625" bestFit="1" customWidth="1"/>
    <col min="8467" max="8467" width="14" customWidth="1"/>
    <col min="8468" max="8468" width="14.85546875" customWidth="1"/>
    <col min="8469" max="8675" width="11.42578125" customWidth="1"/>
    <col min="8676" max="8676" width="0.28515625" customWidth="1"/>
    <col min="8677" max="8677" width="32.28515625" customWidth="1"/>
    <col min="8686" max="8686" width="15.28515625" customWidth="1"/>
    <col min="8687" max="8687" width="32.28515625" customWidth="1"/>
    <col min="8688" max="8690" width="11.42578125" customWidth="1"/>
    <col min="8691" max="8691" width="14.28515625" customWidth="1"/>
    <col min="8692" max="8692" width="18" customWidth="1"/>
    <col min="8693" max="8693" width="15" customWidth="1"/>
    <col min="8694" max="8694" width="15.140625" customWidth="1"/>
    <col min="8695" max="8701" width="11.5703125" customWidth="1"/>
    <col min="8702" max="8702" width="17.28515625" customWidth="1"/>
    <col min="8703" max="8703" width="15.7109375" customWidth="1"/>
    <col min="8704" max="8704" width="14.28515625" customWidth="1"/>
    <col min="8705" max="8705" width="17.42578125" customWidth="1"/>
    <col min="8706" max="8706" width="14.28515625" customWidth="1"/>
    <col min="8707" max="8707" width="14.85546875" customWidth="1"/>
    <col min="8708" max="8710" width="11.42578125" customWidth="1"/>
    <col min="8711" max="8711" width="13.5703125" customWidth="1"/>
    <col min="8712" max="8712" width="11.42578125" customWidth="1"/>
    <col min="8713" max="8713" width="14.85546875" customWidth="1"/>
    <col min="8714" max="8714" width="14.5703125" customWidth="1"/>
    <col min="8715" max="8715" width="14.85546875" customWidth="1"/>
    <col min="8716" max="8716" width="14.42578125" customWidth="1"/>
    <col min="8717" max="8717" width="17" customWidth="1"/>
    <col min="8718" max="8718" width="12.85546875" customWidth="1"/>
    <col min="8719" max="8719" width="13.85546875" customWidth="1"/>
    <col min="8720" max="8720" width="15" customWidth="1"/>
    <col min="8721" max="8721" width="15.42578125" customWidth="1"/>
    <col min="8722" max="8722" width="15.140625" bestFit="1" customWidth="1"/>
    <col min="8723" max="8723" width="14" customWidth="1"/>
    <col min="8724" max="8724" width="14.85546875" customWidth="1"/>
    <col min="8725" max="8931" width="11.42578125" customWidth="1"/>
    <col min="8932" max="8932" width="0.28515625" customWidth="1"/>
    <col min="8933" max="8933" width="32.28515625" customWidth="1"/>
    <col min="8942" max="8942" width="15.28515625" customWidth="1"/>
    <col min="8943" max="8943" width="32.28515625" customWidth="1"/>
    <col min="8944" max="8946" width="11.42578125" customWidth="1"/>
    <col min="8947" max="8947" width="14.28515625" customWidth="1"/>
    <col min="8948" max="8948" width="18" customWidth="1"/>
    <col min="8949" max="8949" width="15" customWidth="1"/>
    <col min="8950" max="8950" width="15.140625" customWidth="1"/>
    <col min="8951" max="8957" width="11.5703125" customWidth="1"/>
    <col min="8958" max="8958" width="17.28515625" customWidth="1"/>
    <col min="8959" max="8959" width="15.7109375" customWidth="1"/>
    <col min="8960" max="8960" width="14.28515625" customWidth="1"/>
    <col min="8961" max="8961" width="17.42578125" customWidth="1"/>
    <col min="8962" max="8962" width="14.28515625" customWidth="1"/>
    <col min="8963" max="8963" width="14.85546875" customWidth="1"/>
    <col min="8964" max="8966" width="11.42578125" customWidth="1"/>
    <col min="8967" max="8967" width="13.5703125" customWidth="1"/>
    <col min="8968" max="8968" width="11.42578125" customWidth="1"/>
    <col min="8969" max="8969" width="14.85546875" customWidth="1"/>
    <col min="8970" max="8970" width="14.5703125" customWidth="1"/>
    <col min="8971" max="8971" width="14.85546875" customWidth="1"/>
    <col min="8972" max="8972" width="14.42578125" customWidth="1"/>
    <col min="8973" max="8973" width="17" customWidth="1"/>
    <col min="8974" max="8974" width="12.85546875" customWidth="1"/>
    <col min="8975" max="8975" width="13.85546875" customWidth="1"/>
    <col min="8976" max="8976" width="15" customWidth="1"/>
    <col min="8977" max="8977" width="15.42578125" customWidth="1"/>
    <col min="8978" max="8978" width="15.140625" bestFit="1" customWidth="1"/>
    <col min="8979" max="8979" width="14" customWidth="1"/>
    <col min="8980" max="8980" width="14.85546875" customWidth="1"/>
    <col min="8981" max="9187" width="11.42578125" customWidth="1"/>
    <col min="9188" max="9188" width="0.28515625" customWidth="1"/>
    <col min="9189" max="9189" width="32.28515625" customWidth="1"/>
    <col min="9198" max="9198" width="15.28515625" customWidth="1"/>
    <col min="9199" max="9199" width="32.28515625" customWidth="1"/>
    <col min="9200" max="9202" width="11.42578125" customWidth="1"/>
    <col min="9203" max="9203" width="14.28515625" customWidth="1"/>
    <col min="9204" max="9204" width="18" customWidth="1"/>
    <col min="9205" max="9205" width="15" customWidth="1"/>
    <col min="9206" max="9206" width="15.140625" customWidth="1"/>
    <col min="9207" max="9213" width="11.5703125" customWidth="1"/>
    <col min="9214" max="9214" width="17.28515625" customWidth="1"/>
    <col min="9215" max="9215" width="15.7109375" customWidth="1"/>
    <col min="9216" max="9216" width="14.28515625" customWidth="1"/>
    <col min="9217" max="9217" width="17.42578125" customWidth="1"/>
    <col min="9218" max="9218" width="14.28515625" customWidth="1"/>
    <col min="9219" max="9219" width="14.85546875" customWidth="1"/>
    <col min="9220" max="9222" width="11.42578125" customWidth="1"/>
    <col min="9223" max="9223" width="13.5703125" customWidth="1"/>
    <col min="9224" max="9224" width="11.42578125" customWidth="1"/>
    <col min="9225" max="9225" width="14.85546875" customWidth="1"/>
    <col min="9226" max="9226" width="14.5703125" customWidth="1"/>
    <col min="9227" max="9227" width="14.85546875" customWidth="1"/>
    <col min="9228" max="9228" width="14.42578125" customWidth="1"/>
    <col min="9229" max="9229" width="17" customWidth="1"/>
    <col min="9230" max="9230" width="12.85546875" customWidth="1"/>
    <col min="9231" max="9231" width="13.85546875" customWidth="1"/>
    <col min="9232" max="9232" width="15" customWidth="1"/>
    <col min="9233" max="9233" width="15.42578125" customWidth="1"/>
    <col min="9234" max="9234" width="15.140625" bestFit="1" customWidth="1"/>
    <col min="9235" max="9235" width="14" customWidth="1"/>
    <col min="9236" max="9236" width="14.85546875" customWidth="1"/>
    <col min="9237" max="9443" width="11.42578125" customWidth="1"/>
    <col min="9444" max="9444" width="0.28515625" customWidth="1"/>
    <col min="9445" max="9445" width="32.28515625" customWidth="1"/>
    <col min="9454" max="9454" width="15.28515625" customWidth="1"/>
    <col min="9455" max="9455" width="32.28515625" customWidth="1"/>
    <col min="9456" max="9458" width="11.42578125" customWidth="1"/>
    <col min="9459" max="9459" width="14.28515625" customWidth="1"/>
    <col min="9460" max="9460" width="18" customWidth="1"/>
    <col min="9461" max="9461" width="15" customWidth="1"/>
    <col min="9462" max="9462" width="15.140625" customWidth="1"/>
    <col min="9463" max="9469" width="11.5703125" customWidth="1"/>
    <col min="9470" max="9470" width="17.28515625" customWidth="1"/>
    <col min="9471" max="9471" width="15.7109375" customWidth="1"/>
    <col min="9472" max="9472" width="14.28515625" customWidth="1"/>
    <col min="9473" max="9473" width="17.42578125" customWidth="1"/>
    <col min="9474" max="9474" width="14.28515625" customWidth="1"/>
    <col min="9475" max="9475" width="14.85546875" customWidth="1"/>
    <col min="9476" max="9478" width="11.42578125" customWidth="1"/>
    <col min="9479" max="9479" width="13.5703125" customWidth="1"/>
    <col min="9480" max="9480" width="11.42578125" customWidth="1"/>
    <col min="9481" max="9481" width="14.85546875" customWidth="1"/>
    <col min="9482" max="9482" width="14.5703125" customWidth="1"/>
    <col min="9483" max="9483" width="14.85546875" customWidth="1"/>
    <col min="9484" max="9484" width="14.42578125" customWidth="1"/>
    <col min="9485" max="9485" width="17" customWidth="1"/>
    <col min="9486" max="9486" width="12.85546875" customWidth="1"/>
    <col min="9487" max="9487" width="13.85546875" customWidth="1"/>
    <col min="9488" max="9488" width="15" customWidth="1"/>
    <col min="9489" max="9489" width="15.42578125" customWidth="1"/>
    <col min="9490" max="9490" width="15.140625" bestFit="1" customWidth="1"/>
    <col min="9491" max="9491" width="14" customWidth="1"/>
    <col min="9492" max="9492" width="14.85546875" customWidth="1"/>
    <col min="9493" max="9699" width="11.42578125" customWidth="1"/>
    <col min="9700" max="9700" width="0.28515625" customWidth="1"/>
    <col min="9701" max="9701" width="32.28515625" customWidth="1"/>
    <col min="9710" max="9710" width="15.28515625" customWidth="1"/>
    <col min="9711" max="9711" width="32.28515625" customWidth="1"/>
    <col min="9712" max="9714" width="11.42578125" customWidth="1"/>
    <col min="9715" max="9715" width="14.28515625" customWidth="1"/>
    <col min="9716" max="9716" width="18" customWidth="1"/>
    <col min="9717" max="9717" width="15" customWidth="1"/>
    <col min="9718" max="9718" width="15.140625" customWidth="1"/>
    <col min="9719" max="9725" width="11.5703125" customWidth="1"/>
    <col min="9726" max="9726" width="17.28515625" customWidth="1"/>
    <col min="9727" max="9727" width="15.7109375" customWidth="1"/>
    <col min="9728" max="9728" width="14.28515625" customWidth="1"/>
    <col min="9729" max="9729" width="17.42578125" customWidth="1"/>
    <col min="9730" max="9730" width="14.28515625" customWidth="1"/>
    <col min="9731" max="9731" width="14.85546875" customWidth="1"/>
    <col min="9732" max="9734" width="11.42578125" customWidth="1"/>
    <col min="9735" max="9735" width="13.5703125" customWidth="1"/>
    <col min="9736" max="9736" width="11.42578125" customWidth="1"/>
    <col min="9737" max="9737" width="14.85546875" customWidth="1"/>
    <col min="9738" max="9738" width="14.5703125" customWidth="1"/>
    <col min="9739" max="9739" width="14.85546875" customWidth="1"/>
    <col min="9740" max="9740" width="14.42578125" customWidth="1"/>
    <col min="9741" max="9741" width="17" customWidth="1"/>
    <col min="9742" max="9742" width="12.85546875" customWidth="1"/>
    <col min="9743" max="9743" width="13.85546875" customWidth="1"/>
    <col min="9744" max="9744" width="15" customWidth="1"/>
    <col min="9745" max="9745" width="15.42578125" customWidth="1"/>
    <col min="9746" max="9746" width="15.140625" bestFit="1" customWidth="1"/>
    <col min="9747" max="9747" width="14" customWidth="1"/>
    <col min="9748" max="9748" width="14.85546875" customWidth="1"/>
    <col min="9749" max="9955" width="11.42578125" customWidth="1"/>
    <col min="9956" max="9956" width="0.28515625" customWidth="1"/>
    <col min="9957" max="9957" width="32.28515625" customWidth="1"/>
    <col min="9966" max="9966" width="15.28515625" customWidth="1"/>
    <col min="9967" max="9967" width="32.28515625" customWidth="1"/>
    <col min="9968" max="9970" width="11.42578125" customWidth="1"/>
    <col min="9971" max="9971" width="14.28515625" customWidth="1"/>
    <col min="9972" max="9972" width="18" customWidth="1"/>
    <col min="9973" max="9973" width="15" customWidth="1"/>
    <col min="9974" max="9974" width="15.140625" customWidth="1"/>
    <col min="9975" max="9981" width="11.5703125" customWidth="1"/>
    <col min="9982" max="9982" width="17.28515625" customWidth="1"/>
    <col min="9983" max="9983" width="15.7109375" customWidth="1"/>
    <col min="9984" max="9984" width="14.28515625" customWidth="1"/>
    <col min="9985" max="9985" width="17.42578125" customWidth="1"/>
    <col min="9986" max="9986" width="14.28515625" customWidth="1"/>
    <col min="9987" max="9987" width="14.85546875" customWidth="1"/>
    <col min="9988" max="9990" width="11.42578125" customWidth="1"/>
    <col min="9991" max="9991" width="13.5703125" customWidth="1"/>
    <col min="9992" max="9992" width="11.42578125" customWidth="1"/>
    <col min="9993" max="9993" width="14.85546875" customWidth="1"/>
    <col min="9994" max="9994" width="14.5703125" customWidth="1"/>
    <col min="9995" max="9995" width="14.85546875" customWidth="1"/>
    <col min="9996" max="9996" width="14.42578125" customWidth="1"/>
    <col min="9997" max="9997" width="17" customWidth="1"/>
    <col min="9998" max="9998" width="12.85546875" customWidth="1"/>
    <col min="9999" max="9999" width="13.85546875" customWidth="1"/>
    <col min="10000" max="10000" width="15" customWidth="1"/>
    <col min="10001" max="10001" width="15.42578125" customWidth="1"/>
    <col min="10002" max="10002" width="15.140625" bestFit="1" customWidth="1"/>
    <col min="10003" max="10003" width="14" customWidth="1"/>
    <col min="10004" max="10004" width="14.85546875" customWidth="1"/>
    <col min="10005" max="10211" width="11.42578125" customWidth="1"/>
    <col min="10212" max="10212" width="0.28515625" customWidth="1"/>
    <col min="10213" max="10213" width="32.28515625" customWidth="1"/>
    <col min="10222" max="10222" width="15.28515625" customWidth="1"/>
    <col min="10223" max="10223" width="32.28515625" customWidth="1"/>
    <col min="10224" max="10226" width="11.42578125" customWidth="1"/>
    <col min="10227" max="10227" width="14.28515625" customWidth="1"/>
    <col min="10228" max="10228" width="18" customWidth="1"/>
    <col min="10229" max="10229" width="15" customWidth="1"/>
    <col min="10230" max="10230" width="15.140625" customWidth="1"/>
    <col min="10231" max="10237" width="11.5703125" customWidth="1"/>
    <col min="10238" max="10238" width="17.28515625" customWidth="1"/>
    <col min="10239" max="10239" width="15.7109375" customWidth="1"/>
    <col min="10240" max="10240" width="14.28515625" customWidth="1"/>
    <col min="10241" max="10241" width="17.42578125" customWidth="1"/>
    <col min="10242" max="10242" width="14.28515625" customWidth="1"/>
    <col min="10243" max="10243" width="14.85546875" customWidth="1"/>
    <col min="10244" max="10246" width="11.42578125" customWidth="1"/>
    <col min="10247" max="10247" width="13.5703125" customWidth="1"/>
    <col min="10248" max="10248" width="11.42578125" customWidth="1"/>
    <col min="10249" max="10249" width="14.85546875" customWidth="1"/>
    <col min="10250" max="10250" width="14.5703125" customWidth="1"/>
    <col min="10251" max="10251" width="14.85546875" customWidth="1"/>
    <col min="10252" max="10252" width="14.42578125" customWidth="1"/>
    <col min="10253" max="10253" width="17" customWidth="1"/>
    <col min="10254" max="10254" width="12.85546875" customWidth="1"/>
    <col min="10255" max="10255" width="13.85546875" customWidth="1"/>
    <col min="10256" max="10256" width="15" customWidth="1"/>
    <col min="10257" max="10257" width="15.42578125" customWidth="1"/>
    <col min="10258" max="10258" width="15.140625" bestFit="1" customWidth="1"/>
    <col min="10259" max="10259" width="14" customWidth="1"/>
    <col min="10260" max="10260" width="14.85546875" customWidth="1"/>
    <col min="10261" max="10467" width="11.42578125" customWidth="1"/>
    <col min="10468" max="10468" width="0.28515625" customWidth="1"/>
    <col min="10469" max="10469" width="32.28515625" customWidth="1"/>
    <col min="10478" max="10478" width="15.28515625" customWidth="1"/>
    <col min="10479" max="10479" width="32.28515625" customWidth="1"/>
    <col min="10480" max="10482" width="11.42578125" customWidth="1"/>
    <col min="10483" max="10483" width="14.28515625" customWidth="1"/>
    <col min="10484" max="10484" width="18" customWidth="1"/>
    <col min="10485" max="10485" width="15" customWidth="1"/>
    <col min="10486" max="10486" width="15.140625" customWidth="1"/>
    <col min="10487" max="10493" width="11.5703125" customWidth="1"/>
    <col min="10494" max="10494" width="17.28515625" customWidth="1"/>
    <col min="10495" max="10495" width="15.7109375" customWidth="1"/>
    <col min="10496" max="10496" width="14.28515625" customWidth="1"/>
    <col min="10497" max="10497" width="17.42578125" customWidth="1"/>
    <col min="10498" max="10498" width="14.28515625" customWidth="1"/>
    <col min="10499" max="10499" width="14.85546875" customWidth="1"/>
    <col min="10500" max="10502" width="11.42578125" customWidth="1"/>
    <col min="10503" max="10503" width="13.5703125" customWidth="1"/>
    <col min="10504" max="10504" width="11.42578125" customWidth="1"/>
    <col min="10505" max="10505" width="14.85546875" customWidth="1"/>
    <col min="10506" max="10506" width="14.5703125" customWidth="1"/>
    <col min="10507" max="10507" width="14.85546875" customWidth="1"/>
    <col min="10508" max="10508" width="14.42578125" customWidth="1"/>
    <col min="10509" max="10509" width="17" customWidth="1"/>
    <col min="10510" max="10510" width="12.85546875" customWidth="1"/>
    <col min="10511" max="10511" width="13.85546875" customWidth="1"/>
    <col min="10512" max="10512" width="15" customWidth="1"/>
    <col min="10513" max="10513" width="15.42578125" customWidth="1"/>
    <col min="10514" max="10514" width="15.140625" bestFit="1" customWidth="1"/>
    <col min="10515" max="10515" width="14" customWidth="1"/>
    <col min="10516" max="10516" width="14.85546875" customWidth="1"/>
    <col min="10517" max="10723" width="11.42578125" customWidth="1"/>
    <col min="10724" max="10724" width="0.28515625" customWidth="1"/>
    <col min="10725" max="10725" width="32.28515625" customWidth="1"/>
    <col min="10734" max="10734" width="15.28515625" customWidth="1"/>
    <col min="10735" max="10735" width="32.28515625" customWidth="1"/>
    <col min="10736" max="10738" width="11.42578125" customWidth="1"/>
    <col min="10739" max="10739" width="14.28515625" customWidth="1"/>
    <col min="10740" max="10740" width="18" customWidth="1"/>
    <col min="10741" max="10741" width="15" customWidth="1"/>
    <col min="10742" max="10742" width="15.140625" customWidth="1"/>
    <col min="10743" max="10749" width="11.5703125" customWidth="1"/>
    <col min="10750" max="10750" width="17.28515625" customWidth="1"/>
    <col min="10751" max="10751" width="15.7109375" customWidth="1"/>
    <col min="10752" max="10752" width="14.28515625" customWidth="1"/>
    <col min="10753" max="10753" width="17.42578125" customWidth="1"/>
    <col min="10754" max="10754" width="14.28515625" customWidth="1"/>
    <col min="10755" max="10755" width="14.85546875" customWidth="1"/>
    <col min="10756" max="10758" width="11.42578125" customWidth="1"/>
    <col min="10759" max="10759" width="13.5703125" customWidth="1"/>
    <col min="10760" max="10760" width="11.42578125" customWidth="1"/>
    <col min="10761" max="10761" width="14.85546875" customWidth="1"/>
    <col min="10762" max="10762" width="14.5703125" customWidth="1"/>
    <col min="10763" max="10763" width="14.85546875" customWidth="1"/>
    <col min="10764" max="10764" width="14.42578125" customWidth="1"/>
    <col min="10765" max="10765" width="17" customWidth="1"/>
    <col min="10766" max="10766" width="12.85546875" customWidth="1"/>
    <col min="10767" max="10767" width="13.85546875" customWidth="1"/>
    <col min="10768" max="10768" width="15" customWidth="1"/>
    <col min="10769" max="10769" width="15.42578125" customWidth="1"/>
    <col min="10770" max="10770" width="15.140625" bestFit="1" customWidth="1"/>
    <col min="10771" max="10771" width="14" customWidth="1"/>
    <col min="10772" max="10772" width="14.85546875" customWidth="1"/>
    <col min="10773" max="10979" width="11.42578125" customWidth="1"/>
    <col min="10980" max="10980" width="0.28515625" customWidth="1"/>
    <col min="10981" max="10981" width="32.28515625" customWidth="1"/>
    <col min="10990" max="10990" width="15.28515625" customWidth="1"/>
    <col min="10991" max="10991" width="32.28515625" customWidth="1"/>
    <col min="10992" max="10994" width="11.42578125" customWidth="1"/>
    <col min="10995" max="10995" width="14.28515625" customWidth="1"/>
    <col min="10996" max="10996" width="18" customWidth="1"/>
    <col min="10997" max="10997" width="15" customWidth="1"/>
    <col min="10998" max="10998" width="15.140625" customWidth="1"/>
    <col min="10999" max="11005" width="11.5703125" customWidth="1"/>
    <col min="11006" max="11006" width="17.28515625" customWidth="1"/>
    <col min="11007" max="11007" width="15.7109375" customWidth="1"/>
    <col min="11008" max="11008" width="14.28515625" customWidth="1"/>
    <col min="11009" max="11009" width="17.42578125" customWidth="1"/>
    <col min="11010" max="11010" width="14.28515625" customWidth="1"/>
    <col min="11011" max="11011" width="14.85546875" customWidth="1"/>
    <col min="11012" max="11014" width="11.42578125" customWidth="1"/>
    <col min="11015" max="11015" width="13.5703125" customWidth="1"/>
    <col min="11016" max="11016" width="11.42578125" customWidth="1"/>
    <col min="11017" max="11017" width="14.85546875" customWidth="1"/>
    <col min="11018" max="11018" width="14.5703125" customWidth="1"/>
    <col min="11019" max="11019" width="14.85546875" customWidth="1"/>
    <col min="11020" max="11020" width="14.42578125" customWidth="1"/>
    <col min="11021" max="11021" width="17" customWidth="1"/>
    <col min="11022" max="11022" width="12.85546875" customWidth="1"/>
    <col min="11023" max="11023" width="13.85546875" customWidth="1"/>
    <col min="11024" max="11024" width="15" customWidth="1"/>
    <col min="11025" max="11025" width="15.42578125" customWidth="1"/>
    <col min="11026" max="11026" width="15.140625" bestFit="1" customWidth="1"/>
    <col min="11027" max="11027" width="14" customWidth="1"/>
    <col min="11028" max="11028" width="14.85546875" customWidth="1"/>
    <col min="11029" max="11235" width="11.42578125" customWidth="1"/>
    <col min="11236" max="11236" width="0.28515625" customWidth="1"/>
    <col min="11237" max="11237" width="32.28515625" customWidth="1"/>
    <col min="11246" max="11246" width="15.28515625" customWidth="1"/>
    <col min="11247" max="11247" width="32.28515625" customWidth="1"/>
    <col min="11248" max="11250" width="11.42578125" customWidth="1"/>
    <col min="11251" max="11251" width="14.28515625" customWidth="1"/>
    <col min="11252" max="11252" width="18" customWidth="1"/>
    <col min="11253" max="11253" width="15" customWidth="1"/>
    <col min="11254" max="11254" width="15.140625" customWidth="1"/>
    <col min="11255" max="11261" width="11.5703125" customWidth="1"/>
    <col min="11262" max="11262" width="17.28515625" customWidth="1"/>
    <col min="11263" max="11263" width="15.7109375" customWidth="1"/>
    <col min="11264" max="11264" width="14.28515625" customWidth="1"/>
    <col min="11265" max="11265" width="17.42578125" customWidth="1"/>
    <col min="11266" max="11266" width="14.28515625" customWidth="1"/>
    <col min="11267" max="11267" width="14.85546875" customWidth="1"/>
    <col min="11268" max="11270" width="11.42578125" customWidth="1"/>
    <col min="11271" max="11271" width="13.5703125" customWidth="1"/>
    <col min="11272" max="11272" width="11.42578125" customWidth="1"/>
    <col min="11273" max="11273" width="14.85546875" customWidth="1"/>
    <col min="11274" max="11274" width="14.5703125" customWidth="1"/>
    <col min="11275" max="11275" width="14.85546875" customWidth="1"/>
    <col min="11276" max="11276" width="14.42578125" customWidth="1"/>
    <col min="11277" max="11277" width="17" customWidth="1"/>
    <col min="11278" max="11278" width="12.85546875" customWidth="1"/>
    <col min="11279" max="11279" width="13.85546875" customWidth="1"/>
    <col min="11280" max="11280" width="15" customWidth="1"/>
    <col min="11281" max="11281" width="15.42578125" customWidth="1"/>
    <col min="11282" max="11282" width="15.140625" bestFit="1" customWidth="1"/>
    <col min="11283" max="11283" width="14" customWidth="1"/>
    <col min="11284" max="11284" width="14.85546875" customWidth="1"/>
    <col min="11285" max="11491" width="11.42578125" customWidth="1"/>
    <col min="11492" max="11492" width="0.28515625" customWidth="1"/>
    <col min="11493" max="11493" width="32.28515625" customWidth="1"/>
    <col min="11502" max="11502" width="15.28515625" customWidth="1"/>
    <col min="11503" max="11503" width="32.28515625" customWidth="1"/>
    <col min="11504" max="11506" width="11.42578125" customWidth="1"/>
    <col min="11507" max="11507" width="14.28515625" customWidth="1"/>
    <col min="11508" max="11508" width="18" customWidth="1"/>
    <col min="11509" max="11509" width="15" customWidth="1"/>
    <col min="11510" max="11510" width="15.140625" customWidth="1"/>
    <col min="11511" max="11517" width="11.5703125" customWidth="1"/>
    <col min="11518" max="11518" width="17.28515625" customWidth="1"/>
    <col min="11519" max="11519" width="15.7109375" customWidth="1"/>
    <col min="11520" max="11520" width="14.28515625" customWidth="1"/>
    <col min="11521" max="11521" width="17.42578125" customWidth="1"/>
    <col min="11522" max="11522" width="14.28515625" customWidth="1"/>
    <col min="11523" max="11523" width="14.85546875" customWidth="1"/>
    <col min="11524" max="11526" width="11.42578125" customWidth="1"/>
    <col min="11527" max="11527" width="13.5703125" customWidth="1"/>
    <col min="11528" max="11528" width="11.42578125" customWidth="1"/>
    <col min="11529" max="11529" width="14.85546875" customWidth="1"/>
    <col min="11530" max="11530" width="14.5703125" customWidth="1"/>
    <col min="11531" max="11531" width="14.85546875" customWidth="1"/>
    <col min="11532" max="11532" width="14.42578125" customWidth="1"/>
    <col min="11533" max="11533" width="17" customWidth="1"/>
    <col min="11534" max="11534" width="12.85546875" customWidth="1"/>
    <col min="11535" max="11535" width="13.85546875" customWidth="1"/>
    <col min="11536" max="11536" width="15" customWidth="1"/>
    <col min="11537" max="11537" width="15.42578125" customWidth="1"/>
    <col min="11538" max="11538" width="15.140625" bestFit="1" customWidth="1"/>
    <col min="11539" max="11539" width="14" customWidth="1"/>
    <col min="11540" max="11540" width="14.85546875" customWidth="1"/>
    <col min="11541" max="11747" width="11.42578125" customWidth="1"/>
    <col min="11748" max="11748" width="0.28515625" customWidth="1"/>
    <col min="11749" max="11749" width="32.28515625" customWidth="1"/>
    <col min="11758" max="11758" width="15.28515625" customWidth="1"/>
    <col min="11759" max="11759" width="32.28515625" customWidth="1"/>
    <col min="11760" max="11762" width="11.42578125" customWidth="1"/>
    <col min="11763" max="11763" width="14.28515625" customWidth="1"/>
    <col min="11764" max="11764" width="18" customWidth="1"/>
    <col min="11765" max="11765" width="15" customWidth="1"/>
    <col min="11766" max="11766" width="15.140625" customWidth="1"/>
    <col min="11767" max="11773" width="11.5703125" customWidth="1"/>
    <col min="11774" max="11774" width="17.28515625" customWidth="1"/>
    <col min="11775" max="11775" width="15.7109375" customWidth="1"/>
    <col min="11776" max="11776" width="14.28515625" customWidth="1"/>
    <col min="11777" max="11777" width="17.42578125" customWidth="1"/>
    <col min="11778" max="11778" width="14.28515625" customWidth="1"/>
    <col min="11779" max="11779" width="14.85546875" customWidth="1"/>
    <col min="11780" max="11782" width="11.42578125" customWidth="1"/>
    <col min="11783" max="11783" width="13.5703125" customWidth="1"/>
    <col min="11784" max="11784" width="11.42578125" customWidth="1"/>
    <col min="11785" max="11785" width="14.85546875" customWidth="1"/>
    <col min="11786" max="11786" width="14.5703125" customWidth="1"/>
    <col min="11787" max="11787" width="14.85546875" customWidth="1"/>
    <col min="11788" max="11788" width="14.42578125" customWidth="1"/>
    <col min="11789" max="11789" width="17" customWidth="1"/>
    <col min="11790" max="11790" width="12.85546875" customWidth="1"/>
    <col min="11791" max="11791" width="13.85546875" customWidth="1"/>
    <col min="11792" max="11792" width="15" customWidth="1"/>
    <col min="11793" max="11793" width="15.42578125" customWidth="1"/>
    <col min="11794" max="11794" width="15.140625" bestFit="1" customWidth="1"/>
    <col min="11795" max="11795" width="14" customWidth="1"/>
    <col min="11796" max="11796" width="14.85546875" customWidth="1"/>
    <col min="11797" max="12003" width="11.42578125" customWidth="1"/>
    <col min="12004" max="12004" width="0.28515625" customWidth="1"/>
    <col min="12005" max="12005" width="32.28515625" customWidth="1"/>
    <col min="12014" max="12014" width="15.28515625" customWidth="1"/>
    <col min="12015" max="12015" width="32.28515625" customWidth="1"/>
    <col min="12016" max="12018" width="11.42578125" customWidth="1"/>
    <col min="12019" max="12019" width="14.28515625" customWidth="1"/>
    <col min="12020" max="12020" width="18" customWidth="1"/>
    <col min="12021" max="12021" width="15" customWidth="1"/>
    <col min="12022" max="12022" width="15.140625" customWidth="1"/>
    <col min="12023" max="12029" width="11.5703125" customWidth="1"/>
    <col min="12030" max="12030" width="17.28515625" customWidth="1"/>
    <col min="12031" max="12031" width="15.7109375" customWidth="1"/>
    <col min="12032" max="12032" width="14.28515625" customWidth="1"/>
    <col min="12033" max="12033" width="17.42578125" customWidth="1"/>
    <col min="12034" max="12034" width="14.28515625" customWidth="1"/>
    <col min="12035" max="12035" width="14.85546875" customWidth="1"/>
    <col min="12036" max="12038" width="11.42578125" customWidth="1"/>
    <col min="12039" max="12039" width="13.5703125" customWidth="1"/>
    <col min="12040" max="12040" width="11.42578125" customWidth="1"/>
    <col min="12041" max="12041" width="14.85546875" customWidth="1"/>
    <col min="12042" max="12042" width="14.5703125" customWidth="1"/>
    <col min="12043" max="12043" width="14.85546875" customWidth="1"/>
    <col min="12044" max="12044" width="14.42578125" customWidth="1"/>
    <col min="12045" max="12045" width="17" customWidth="1"/>
    <col min="12046" max="12046" width="12.85546875" customWidth="1"/>
    <col min="12047" max="12047" width="13.85546875" customWidth="1"/>
    <col min="12048" max="12048" width="15" customWidth="1"/>
    <col min="12049" max="12049" width="15.42578125" customWidth="1"/>
    <col min="12050" max="12050" width="15.140625" bestFit="1" customWidth="1"/>
    <col min="12051" max="12051" width="14" customWidth="1"/>
    <col min="12052" max="12052" width="14.85546875" customWidth="1"/>
    <col min="12053" max="12259" width="11.42578125" customWidth="1"/>
    <col min="12260" max="12260" width="0.28515625" customWidth="1"/>
    <col min="12261" max="12261" width="32.28515625" customWidth="1"/>
    <col min="12270" max="12270" width="15.28515625" customWidth="1"/>
    <col min="12271" max="12271" width="32.28515625" customWidth="1"/>
    <col min="12272" max="12274" width="11.42578125" customWidth="1"/>
    <col min="12275" max="12275" width="14.28515625" customWidth="1"/>
    <col min="12276" max="12276" width="18" customWidth="1"/>
    <col min="12277" max="12277" width="15" customWidth="1"/>
    <col min="12278" max="12278" width="15.140625" customWidth="1"/>
    <col min="12279" max="12285" width="11.5703125" customWidth="1"/>
    <col min="12286" max="12286" width="17.28515625" customWidth="1"/>
    <col min="12287" max="12287" width="15.7109375" customWidth="1"/>
    <col min="12288" max="12288" width="14.28515625" customWidth="1"/>
    <col min="12289" max="12289" width="17.42578125" customWidth="1"/>
    <col min="12290" max="12290" width="14.28515625" customWidth="1"/>
    <col min="12291" max="12291" width="14.85546875" customWidth="1"/>
    <col min="12292" max="12294" width="11.42578125" customWidth="1"/>
    <col min="12295" max="12295" width="13.5703125" customWidth="1"/>
    <col min="12296" max="12296" width="11.42578125" customWidth="1"/>
    <col min="12297" max="12297" width="14.85546875" customWidth="1"/>
    <col min="12298" max="12298" width="14.5703125" customWidth="1"/>
    <col min="12299" max="12299" width="14.85546875" customWidth="1"/>
    <col min="12300" max="12300" width="14.42578125" customWidth="1"/>
    <col min="12301" max="12301" width="17" customWidth="1"/>
    <col min="12302" max="12302" width="12.85546875" customWidth="1"/>
    <col min="12303" max="12303" width="13.85546875" customWidth="1"/>
    <col min="12304" max="12304" width="15" customWidth="1"/>
    <col min="12305" max="12305" width="15.42578125" customWidth="1"/>
    <col min="12306" max="12306" width="15.140625" bestFit="1" customWidth="1"/>
    <col min="12307" max="12307" width="14" customWidth="1"/>
    <col min="12308" max="12308" width="14.85546875" customWidth="1"/>
    <col min="12309" max="12515" width="11.42578125" customWidth="1"/>
    <col min="12516" max="12516" width="0.28515625" customWidth="1"/>
    <col min="12517" max="12517" width="32.28515625" customWidth="1"/>
    <col min="12526" max="12526" width="15.28515625" customWidth="1"/>
    <col min="12527" max="12527" width="32.28515625" customWidth="1"/>
    <col min="12528" max="12530" width="11.42578125" customWidth="1"/>
    <col min="12531" max="12531" width="14.28515625" customWidth="1"/>
    <col min="12532" max="12532" width="18" customWidth="1"/>
    <col min="12533" max="12533" width="15" customWidth="1"/>
    <col min="12534" max="12534" width="15.140625" customWidth="1"/>
    <col min="12535" max="12541" width="11.5703125" customWidth="1"/>
    <col min="12542" max="12542" width="17.28515625" customWidth="1"/>
    <col min="12543" max="12543" width="15.7109375" customWidth="1"/>
    <col min="12544" max="12544" width="14.28515625" customWidth="1"/>
    <col min="12545" max="12545" width="17.42578125" customWidth="1"/>
    <col min="12546" max="12546" width="14.28515625" customWidth="1"/>
    <col min="12547" max="12547" width="14.85546875" customWidth="1"/>
    <col min="12548" max="12550" width="11.42578125" customWidth="1"/>
    <col min="12551" max="12551" width="13.5703125" customWidth="1"/>
    <col min="12552" max="12552" width="11.42578125" customWidth="1"/>
    <col min="12553" max="12553" width="14.85546875" customWidth="1"/>
    <col min="12554" max="12554" width="14.5703125" customWidth="1"/>
    <col min="12555" max="12555" width="14.85546875" customWidth="1"/>
    <col min="12556" max="12556" width="14.42578125" customWidth="1"/>
    <col min="12557" max="12557" width="17" customWidth="1"/>
    <col min="12558" max="12558" width="12.85546875" customWidth="1"/>
    <col min="12559" max="12559" width="13.85546875" customWidth="1"/>
    <col min="12560" max="12560" width="15" customWidth="1"/>
    <col min="12561" max="12561" width="15.42578125" customWidth="1"/>
    <col min="12562" max="12562" width="15.140625" bestFit="1" customWidth="1"/>
    <col min="12563" max="12563" width="14" customWidth="1"/>
    <col min="12564" max="12564" width="14.85546875" customWidth="1"/>
    <col min="12565" max="12771" width="11.42578125" customWidth="1"/>
    <col min="12772" max="12772" width="0.28515625" customWidth="1"/>
    <col min="12773" max="12773" width="32.28515625" customWidth="1"/>
    <col min="12782" max="12782" width="15.28515625" customWidth="1"/>
    <col min="12783" max="12783" width="32.28515625" customWidth="1"/>
    <col min="12784" max="12786" width="11.42578125" customWidth="1"/>
    <col min="12787" max="12787" width="14.28515625" customWidth="1"/>
    <col min="12788" max="12788" width="18" customWidth="1"/>
    <col min="12789" max="12789" width="15" customWidth="1"/>
    <col min="12790" max="12790" width="15.140625" customWidth="1"/>
    <col min="12791" max="12797" width="11.5703125" customWidth="1"/>
    <col min="12798" max="12798" width="17.28515625" customWidth="1"/>
    <col min="12799" max="12799" width="15.7109375" customWidth="1"/>
    <col min="12800" max="12800" width="14.28515625" customWidth="1"/>
    <col min="12801" max="12801" width="17.42578125" customWidth="1"/>
    <col min="12802" max="12802" width="14.28515625" customWidth="1"/>
    <col min="12803" max="12803" width="14.85546875" customWidth="1"/>
    <col min="12804" max="12806" width="11.42578125" customWidth="1"/>
    <col min="12807" max="12807" width="13.5703125" customWidth="1"/>
    <col min="12808" max="12808" width="11.42578125" customWidth="1"/>
    <col min="12809" max="12809" width="14.85546875" customWidth="1"/>
    <col min="12810" max="12810" width="14.5703125" customWidth="1"/>
    <col min="12811" max="12811" width="14.85546875" customWidth="1"/>
    <col min="12812" max="12812" width="14.42578125" customWidth="1"/>
    <col min="12813" max="12813" width="17" customWidth="1"/>
    <col min="12814" max="12814" width="12.85546875" customWidth="1"/>
    <col min="12815" max="12815" width="13.85546875" customWidth="1"/>
    <col min="12816" max="12816" width="15" customWidth="1"/>
    <col min="12817" max="12817" width="15.42578125" customWidth="1"/>
    <col min="12818" max="12818" width="15.140625" bestFit="1" customWidth="1"/>
    <col min="12819" max="12819" width="14" customWidth="1"/>
    <col min="12820" max="12820" width="14.85546875" customWidth="1"/>
    <col min="12821" max="13027" width="11.42578125" customWidth="1"/>
    <col min="13028" max="13028" width="0.28515625" customWidth="1"/>
    <col min="13029" max="13029" width="32.28515625" customWidth="1"/>
    <col min="13038" max="13038" width="15.28515625" customWidth="1"/>
    <col min="13039" max="13039" width="32.28515625" customWidth="1"/>
    <col min="13040" max="13042" width="11.42578125" customWidth="1"/>
    <col min="13043" max="13043" width="14.28515625" customWidth="1"/>
    <col min="13044" max="13044" width="18" customWidth="1"/>
    <col min="13045" max="13045" width="15" customWidth="1"/>
    <col min="13046" max="13046" width="15.140625" customWidth="1"/>
    <col min="13047" max="13053" width="11.5703125" customWidth="1"/>
    <col min="13054" max="13054" width="17.28515625" customWidth="1"/>
    <col min="13055" max="13055" width="15.7109375" customWidth="1"/>
    <col min="13056" max="13056" width="14.28515625" customWidth="1"/>
    <col min="13057" max="13057" width="17.42578125" customWidth="1"/>
    <col min="13058" max="13058" width="14.28515625" customWidth="1"/>
    <col min="13059" max="13059" width="14.85546875" customWidth="1"/>
    <col min="13060" max="13062" width="11.42578125" customWidth="1"/>
    <col min="13063" max="13063" width="13.5703125" customWidth="1"/>
    <col min="13064" max="13064" width="11.42578125" customWidth="1"/>
    <col min="13065" max="13065" width="14.85546875" customWidth="1"/>
    <col min="13066" max="13066" width="14.5703125" customWidth="1"/>
    <col min="13067" max="13067" width="14.85546875" customWidth="1"/>
    <col min="13068" max="13068" width="14.42578125" customWidth="1"/>
    <col min="13069" max="13069" width="17" customWidth="1"/>
    <col min="13070" max="13070" width="12.85546875" customWidth="1"/>
    <col min="13071" max="13071" width="13.85546875" customWidth="1"/>
    <col min="13072" max="13072" width="15" customWidth="1"/>
    <col min="13073" max="13073" width="15.42578125" customWidth="1"/>
    <col min="13074" max="13074" width="15.140625" bestFit="1" customWidth="1"/>
    <col min="13075" max="13075" width="14" customWidth="1"/>
    <col min="13076" max="13076" width="14.85546875" customWidth="1"/>
    <col min="13077" max="13283" width="11.42578125" customWidth="1"/>
    <col min="13284" max="13284" width="0.28515625" customWidth="1"/>
    <col min="13285" max="13285" width="32.28515625" customWidth="1"/>
    <col min="13294" max="13294" width="15.28515625" customWidth="1"/>
    <col min="13295" max="13295" width="32.28515625" customWidth="1"/>
    <col min="13296" max="13298" width="11.42578125" customWidth="1"/>
    <col min="13299" max="13299" width="14.28515625" customWidth="1"/>
    <col min="13300" max="13300" width="18" customWidth="1"/>
    <col min="13301" max="13301" width="15" customWidth="1"/>
    <col min="13302" max="13302" width="15.140625" customWidth="1"/>
    <col min="13303" max="13309" width="11.5703125" customWidth="1"/>
    <col min="13310" max="13310" width="17.28515625" customWidth="1"/>
    <col min="13311" max="13311" width="15.7109375" customWidth="1"/>
    <col min="13312" max="13312" width="14.28515625" customWidth="1"/>
    <col min="13313" max="13313" width="17.42578125" customWidth="1"/>
    <col min="13314" max="13314" width="14.28515625" customWidth="1"/>
    <col min="13315" max="13315" width="14.85546875" customWidth="1"/>
    <col min="13316" max="13318" width="11.42578125" customWidth="1"/>
    <col min="13319" max="13319" width="13.5703125" customWidth="1"/>
    <col min="13320" max="13320" width="11.42578125" customWidth="1"/>
    <col min="13321" max="13321" width="14.85546875" customWidth="1"/>
    <col min="13322" max="13322" width="14.5703125" customWidth="1"/>
    <col min="13323" max="13323" width="14.85546875" customWidth="1"/>
    <col min="13324" max="13324" width="14.42578125" customWidth="1"/>
    <col min="13325" max="13325" width="17" customWidth="1"/>
    <col min="13326" max="13326" width="12.85546875" customWidth="1"/>
    <col min="13327" max="13327" width="13.85546875" customWidth="1"/>
    <col min="13328" max="13328" width="15" customWidth="1"/>
    <col min="13329" max="13329" width="15.42578125" customWidth="1"/>
    <col min="13330" max="13330" width="15.140625" bestFit="1" customWidth="1"/>
    <col min="13331" max="13331" width="14" customWidth="1"/>
    <col min="13332" max="13332" width="14.85546875" customWidth="1"/>
    <col min="13333" max="13539" width="11.42578125" customWidth="1"/>
    <col min="13540" max="13540" width="0.28515625" customWidth="1"/>
    <col min="13541" max="13541" width="32.28515625" customWidth="1"/>
    <col min="13550" max="13550" width="15.28515625" customWidth="1"/>
    <col min="13551" max="13551" width="32.28515625" customWidth="1"/>
    <col min="13552" max="13554" width="11.42578125" customWidth="1"/>
    <col min="13555" max="13555" width="14.28515625" customWidth="1"/>
    <col min="13556" max="13556" width="18" customWidth="1"/>
    <col min="13557" max="13557" width="15" customWidth="1"/>
    <col min="13558" max="13558" width="15.140625" customWidth="1"/>
    <col min="13559" max="13565" width="11.5703125" customWidth="1"/>
    <col min="13566" max="13566" width="17.28515625" customWidth="1"/>
    <col min="13567" max="13567" width="15.7109375" customWidth="1"/>
    <col min="13568" max="13568" width="14.28515625" customWidth="1"/>
    <col min="13569" max="13569" width="17.42578125" customWidth="1"/>
    <col min="13570" max="13570" width="14.28515625" customWidth="1"/>
    <col min="13571" max="13571" width="14.85546875" customWidth="1"/>
    <col min="13572" max="13574" width="11.42578125" customWidth="1"/>
    <col min="13575" max="13575" width="13.5703125" customWidth="1"/>
    <col min="13576" max="13576" width="11.42578125" customWidth="1"/>
    <col min="13577" max="13577" width="14.85546875" customWidth="1"/>
    <col min="13578" max="13578" width="14.5703125" customWidth="1"/>
    <col min="13579" max="13579" width="14.85546875" customWidth="1"/>
    <col min="13580" max="13580" width="14.42578125" customWidth="1"/>
    <col min="13581" max="13581" width="17" customWidth="1"/>
    <col min="13582" max="13582" width="12.85546875" customWidth="1"/>
    <col min="13583" max="13583" width="13.85546875" customWidth="1"/>
    <col min="13584" max="13584" width="15" customWidth="1"/>
    <col min="13585" max="13585" width="15.42578125" customWidth="1"/>
    <col min="13586" max="13586" width="15.140625" bestFit="1" customWidth="1"/>
    <col min="13587" max="13587" width="14" customWidth="1"/>
    <col min="13588" max="13588" width="14.85546875" customWidth="1"/>
    <col min="13589" max="13795" width="11.42578125" customWidth="1"/>
    <col min="13796" max="13796" width="0.28515625" customWidth="1"/>
    <col min="13797" max="13797" width="32.28515625" customWidth="1"/>
    <col min="13806" max="13806" width="15.28515625" customWidth="1"/>
    <col min="13807" max="13807" width="32.28515625" customWidth="1"/>
    <col min="13808" max="13810" width="11.42578125" customWidth="1"/>
    <col min="13811" max="13811" width="14.28515625" customWidth="1"/>
    <col min="13812" max="13812" width="18" customWidth="1"/>
    <col min="13813" max="13813" width="15" customWidth="1"/>
    <col min="13814" max="13814" width="15.140625" customWidth="1"/>
    <col min="13815" max="13821" width="11.5703125" customWidth="1"/>
    <col min="13822" max="13822" width="17.28515625" customWidth="1"/>
    <col min="13823" max="13823" width="15.7109375" customWidth="1"/>
    <col min="13824" max="13824" width="14.28515625" customWidth="1"/>
    <col min="13825" max="13825" width="17.42578125" customWidth="1"/>
    <col min="13826" max="13826" width="14.28515625" customWidth="1"/>
    <col min="13827" max="13827" width="14.85546875" customWidth="1"/>
    <col min="13828" max="13830" width="11.42578125" customWidth="1"/>
    <col min="13831" max="13831" width="13.5703125" customWidth="1"/>
    <col min="13832" max="13832" width="11.42578125" customWidth="1"/>
    <col min="13833" max="13833" width="14.85546875" customWidth="1"/>
    <col min="13834" max="13834" width="14.5703125" customWidth="1"/>
    <col min="13835" max="13835" width="14.85546875" customWidth="1"/>
    <col min="13836" max="13836" width="14.42578125" customWidth="1"/>
    <col min="13837" max="13837" width="17" customWidth="1"/>
    <col min="13838" max="13838" width="12.85546875" customWidth="1"/>
    <col min="13839" max="13839" width="13.85546875" customWidth="1"/>
    <col min="13840" max="13840" width="15" customWidth="1"/>
    <col min="13841" max="13841" width="15.42578125" customWidth="1"/>
    <col min="13842" max="13842" width="15.140625" bestFit="1" customWidth="1"/>
    <col min="13843" max="13843" width="14" customWidth="1"/>
    <col min="13844" max="13844" width="14.85546875" customWidth="1"/>
    <col min="13845" max="14051" width="11.42578125" customWidth="1"/>
    <col min="14052" max="14052" width="0.28515625" customWidth="1"/>
    <col min="14053" max="14053" width="32.28515625" customWidth="1"/>
    <col min="14062" max="14062" width="15.28515625" customWidth="1"/>
    <col min="14063" max="14063" width="32.28515625" customWidth="1"/>
    <col min="14064" max="14066" width="11.42578125" customWidth="1"/>
    <col min="14067" max="14067" width="14.28515625" customWidth="1"/>
    <col min="14068" max="14068" width="18" customWidth="1"/>
    <col min="14069" max="14069" width="15" customWidth="1"/>
    <col min="14070" max="14070" width="15.140625" customWidth="1"/>
    <col min="14071" max="14077" width="11.5703125" customWidth="1"/>
    <col min="14078" max="14078" width="17.28515625" customWidth="1"/>
    <col min="14079" max="14079" width="15.7109375" customWidth="1"/>
    <col min="14080" max="14080" width="14.28515625" customWidth="1"/>
    <col min="14081" max="14081" width="17.42578125" customWidth="1"/>
    <col min="14082" max="14082" width="14.28515625" customWidth="1"/>
    <col min="14083" max="14083" width="14.85546875" customWidth="1"/>
    <col min="14084" max="14086" width="11.42578125" customWidth="1"/>
    <col min="14087" max="14087" width="13.5703125" customWidth="1"/>
    <col min="14088" max="14088" width="11.42578125" customWidth="1"/>
    <col min="14089" max="14089" width="14.85546875" customWidth="1"/>
    <col min="14090" max="14090" width="14.5703125" customWidth="1"/>
    <col min="14091" max="14091" width="14.85546875" customWidth="1"/>
    <col min="14092" max="14092" width="14.42578125" customWidth="1"/>
    <col min="14093" max="14093" width="17" customWidth="1"/>
    <col min="14094" max="14094" width="12.85546875" customWidth="1"/>
    <col min="14095" max="14095" width="13.85546875" customWidth="1"/>
    <col min="14096" max="14096" width="15" customWidth="1"/>
    <col min="14097" max="14097" width="15.42578125" customWidth="1"/>
    <col min="14098" max="14098" width="15.140625" bestFit="1" customWidth="1"/>
    <col min="14099" max="14099" width="14" customWidth="1"/>
    <col min="14100" max="14100" width="14.85546875" customWidth="1"/>
    <col min="14101" max="14307" width="11.42578125" customWidth="1"/>
    <col min="14308" max="14308" width="0.28515625" customWidth="1"/>
    <col min="14309" max="14309" width="32.28515625" customWidth="1"/>
    <col min="14318" max="14318" width="15.28515625" customWidth="1"/>
    <col min="14319" max="14319" width="32.28515625" customWidth="1"/>
    <col min="14320" max="14322" width="11.42578125" customWidth="1"/>
    <col min="14323" max="14323" width="14.28515625" customWidth="1"/>
    <col min="14324" max="14324" width="18" customWidth="1"/>
    <col min="14325" max="14325" width="15" customWidth="1"/>
    <col min="14326" max="14326" width="15.140625" customWidth="1"/>
    <col min="14327" max="14333" width="11.5703125" customWidth="1"/>
    <col min="14334" max="14334" width="17.28515625" customWidth="1"/>
    <col min="14335" max="14335" width="15.7109375" customWidth="1"/>
    <col min="14336" max="14336" width="14.28515625" customWidth="1"/>
    <col min="14337" max="14337" width="17.42578125" customWidth="1"/>
    <col min="14338" max="14338" width="14.28515625" customWidth="1"/>
    <col min="14339" max="14339" width="14.85546875" customWidth="1"/>
    <col min="14340" max="14342" width="11.42578125" customWidth="1"/>
    <col min="14343" max="14343" width="13.5703125" customWidth="1"/>
    <col min="14344" max="14344" width="11.42578125" customWidth="1"/>
    <col min="14345" max="14345" width="14.85546875" customWidth="1"/>
    <col min="14346" max="14346" width="14.5703125" customWidth="1"/>
    <col min="14347" max="14347" width="14.85546875" customWidth="1"/>
    <col min="14348" max="14348" width="14.42578125" customWidth="1"/>
    <col min="14349" max="14349" width="17" customWidth="1"/>
    <col min="14350" max="14350" width="12.85546875" customWidth="1"/>
    <col min="14351" max="14351" width="13.85546875" customWidth="1"/>
    <col min="14352" max="14352" width="15" customWidth="1"/>
    <col min="14353" max="14353" width="15.42578125" customWidth="1"/>
    <col min="14354" max="14354" width="15.140625" bestFit="1" customWidth="1"/>
    <col min="14355" max="14355" width="14" customWidth="1"/>
    <col min="14356" max="14356" width="14.85546875" customWidth="1"/>
    <col min="14357" max="14563" width="11.42578125" customWidth="1"/>
    <col min="14564" max="14564" width="0.28515625" customWidth="1"/>
    <col min="14565" max="14565" width="32.28515625" customWidth="1"/>
    <col min="14574" max="14574" width="15.28515625" customWidth="1"/>
    <col min="14575" max="14575" width="32.28515625" customWidth="1"/>
    <col min="14576" max="14578" width="11.42578125" customWidth="1"/>
    <col min="14579" max="14579" width="14.28515625" customWidth="1"/>
    <col min="14580" max="14580" width="18" customWidth="1"/>
    <col min="14581" max="14581" width="15" customWidth="1"/>
    <col min="14582" max="14582" width="15.140625" customWidth="1"/>
    <col min="14583" max="14589" width="11.5703125" customWidth="1"/>
    <col min="14590" max="14590" width="17.28515625" customWidth="1"/>
    <col min="14591" max="14591" width="15.7109375" customWidth="1"/>
    <col min="14592" max="14592" width="14.28515625" customWidth="1"/>
    <col min="14593" max="14593" width="17.42578125" customWidth="1"/>
    <col min="14594" max="14594" width="14.28515625" customWidth="1"/>
    <col min="14595" max="14595" width="14.85546875" customWidth="1"/>
    <col min="14596" max="14598" width="11.42578125" customWidth="1"/>
    <col min="14599" max="14599" width="13.5703125" customWidth="1"/>
    <col min="14600" max="14600" width="11.42578125" customWidth="1"/>
    <col min="14601" max="14601" width="14.85546875" customWidth="1"/>
    <col min="14602" max="14602" width="14.5703125" customWidth="1"/>
    <col min="14603" max="14603" width="14.85546875" customWidth="1"/>
    <col min="14604" max="14604" width="14.42578125" customWidth="1"/>
    <col min="14605" max="14605" width="17" customWidth="1"/>
    <col min="14606" max="14606" width="12.85546875" customWidth="1"/>
    <col min="14607" max="14607" width="13.85546875" customWidth="1"/>
    <col min="14608" max="14608" width="15" customWidth="1"/>
    <col min="14609" max="14609" width="15.42578125" customWidth="1"/>
    <col min="14610" max="14610" width="15.140625" bestFit="1" customWidth="1"/>
    <col min="14611" max="14611" width="14" customWidth="1"/>
    <col min="14612" max="14612" width="14.85546875" customWidth="1"/>
    <col min="14613" max="14819" width="11.42578125" customWidth="1"/>
    <col min="14820" max="14820" width="0.28515625" customWidth="1"/>
    <col min="14821" max="14821" width="32.28515625" customWidth="1"/>
    <col min="14830" max="14830" width="15.28515625" customWidth="1"/>
    <col min="14831" max="14831" width="32.28515625" customWidth="1"/>
    <col min="14832" max="14834" width="11.42578125" customWidth="1"/>
    <col min="14835" max="14835" width="14.28515625" customWidth="1"/>
    <col min="14836" max="14836" width="18" customWidth="1"/>
    <col min="14837" max="14837" width="15" customWidth="1"/>
    <col min="14838" max="14838" width="15.140625" customWidth="1"/>
    <col min="14839" max="14845" width="11.5703125" customWidth="1"/>
    <col min="14846" max="14846" width="17.28515625" customWidth="1"/>
    <col min="14847" max="14847" width="15.7109375" customWidth="1"/>
    <col min="14848" max="14848" width="14.28515625" customWidth="1"/>
    <col min="14849" max="14849" width="17.42578125" customWidth="1"/>
    <col min="14850" max="14850" width="14.28515625" customWidth="1"/>
    <col min="14851" max="14851" width="14.85546875" customWidth="1"/>
    <col min="14852" max="14854" width="11.42578125" customWidth="1"/>
    <col min="14855" max="14855" width="13.5703125" customWidth="1"/>
    <col min="14856" max="14856" width="11.42578125" customWidth="1"/>
    <col min="14857" max="14857" width="14.85546875" customWidth="1"/>
    <col min="14858" max="14858" width="14.5703125" customWidth="1"/>
    <col min="14859" max="14859" width="14.85546875" customWidth="1"/>
    <col min="14860" max="14860" width="14.42578125" customWidth="1"/>
    <col min="14861" max="14861" width="17" customWidth="1"/>
    <col min="14862" max="14862" width="12.85546875" customWidth="1"/>
    <col min="14863" max="14863" width="13.85546875" customWidth="1"/>
    <col min="14864" max="14864" width="15" customWidth="1"/>
    <col min="14865" max="14865" width="15.42578125" customWidth="1"/>
    <col min="14866" max="14866" width="15.140625" bestFit="1" customWidth="1"/>
    <col min="14867" max="14867" width="14" customWidth="1"/>
    <col min="14868" max="14868" width="14.85546875" customWidth="1"/>
    <col min="14869" max="15075" width="11.42578125" customWidth="1"/>
    <col min="15076" max="15076" width="0.28515625" customWidth="1"/>
    <col min="15077" max="15077" width="32.28515625" customWidth="1"/>
    <col min="15086" max="15086" width="15.28515625" customWidth="1"/>
    <col min="15087" max="15087" width="32.28515625" customWidth="1"/>
    <col min="15088" max="15090" width="11.42578125" customWidth="1"/>
    <col min="15091" max="15091" width="14.28515625" customWidth="1"/>
    <col min="15092" max="15092" width="18" customWidth="1"/>
    <col min="15093" max="15093" width="15" customWidth="1"/>
    <col min="15094" max="15094" width="15.140625" customWidth="1"/>
    <col min="15095" max="15101" width="11.5703125" customWidth="1"/>
    <col min="15102" max="15102" width="17.28515625" customWidth="1"/>
    <col min="15103" max="15103" width="15.7109375" customWidth="1"/>
    <col min="15104" max="15104" width="14.28515625" customWidth="1"/>
    <col min="15105" max="15105" width="17.42578125" customWidth="1"/>
    <col min="15106" max="15106" width="14.28515625" customWidth="1"/>
    <col min="15107" max="15107" width="14.85546875" customWidth="1"/>
    <col min="15108" max="15110" width="11.42578125" customWidth="1"/>
    <col min="15111" max="15111" width="13.5703125" customWidth="1"/>
    <col min="15112" max="15112" width="11.42578125" customWidth="1"/>
    <col min="15113" max="15113" width="14.85546875" customWidth="1"/>
    <col min="15114" max="15114" width="14.5703125" customWidth="1"/>
    <col min="15115" max="15115" width="14.85546875" customWidth="1"/>
    <col min="15116" max="15116" width="14.42578125" customWidth="1"/>
    <col min="15117" max="15117" width="17" customWidth="1"/>
    <col min="15118" max="15118" width="12.85546875" customWidth="1"/>
    <col min="15119" max="15119" width="13.85546875" customWidth="1"/>
    <col min="15120" max="15120" width="15" customWidth="1"/>
    <col min="15121" max="15121" width="15.42578125" customWidth="1"/>
    <col min="15122" max="15122" width="15.140625" bestFit="1" customWidth="1"/>
    <col min="15123" max="15123" width="14" customWidth="1"/>
    <col min="15124" max="15124" width="14.85546875" customWidth="1"/>
    <col min="15125" max="15331" width="11.42578125" customWidth="1"/>
    <col min="15332" max="15332" width="0.28515625" customWidth="1"/>
    <col min="15333" max="15333" width="32.28515625" customWidth="1"/>
    <col min="15342" max="15342" width="15.28515625" customWidth="1"/>
    <col min="15343" max="15343" width="32.28515625" customWidth="1"/>
    <col min="15344" max="15346" width="11.42578125" customWidth="1"/>
    <col min="15347" max="15347" width="14.28515625" customWidth="1"/>
    <col min="15348" max="15348" width="18" customWidth="1"/>
    <col min="15349" max="15349" width="15" customWidth="1"/>
    <col min="15350" max="15350" width="15.140625" customWidth="1"/>
    <col min="15351" max="15357" width="11.5703125" customWidth="1"/>
    <col min="15358" max="15358" width="17.28515625" customWidth="1"/>
    <col min="15359" max="15359" width="15.7109375" customWidth="1"/>
    <col min="15360" max="15360" width="14.28515625" customWidth="1"/>
    <col min="15361" max="15361" width="17.42578125" customWidth="1"/>
    <col min="15362" max="15362" width="14.28515625" customWidth="1"/>
    <col min="15363" max="15363" width="14.85546875" customWidth="1"/>
    <col min="15364" max="15366" width="11.42578125" customWidth="1"/>
    <col min="15367" max="15367" width="13.5703125" customWidth="1"/>
    <col min="15368" max="15368" width="11.42578125" customWidth="1"/>
    <col min="15369" max="15369" width="14.85546875" customWidth="1"/>
    <col min="15370" max="15370" width="14.5703125" customWidth="1"/>
    <col min="15371" max="15371" width="14.85546875" customWidth="1"/>
    <col min="15372" max="15372" width="14.42578125" customWidth="1"/>
    <col min="15373" max="15373" width="17" customWidth="1"/>
    <col min="15374" max="15374" width="12.85546875" customWidth="1"/>
    <col min="15375" max="15375" width="13.85546875" customWidth="1"/>
    <col min="15376" max="15376" width="15" customWidth="1"/>
    <col min="15377" max="15377" width="15.42578125" customWidth="1"/>
    <col min="15378" max="15378" width="15.140625" bestFit="1" customWidth="1"/>
    <col min="15379" max="15379" width="14" customWidth="1"/>
    <col min="15380" max="15380" width="14.85546875" customWidth="1"/>
    <col min="15381" max="15587" width="11.42578125" customWidth="1"/>
    <col min="15588" max="15588" width="0.28515625" customWidth="1"/>
    <col min="15589" max="15589" width="32.28515625" customWidth="1"/>
    <col min="15598" max="15598" width="15.28515625" customWidth="1"/>
    <col min="15599" max="15599" width="32.28515625" customWidth="1"/>
    <col min="15600" max="15602" width="11.42578125" customWidth="1"/>
    <col min="15603" max="15603" width="14.28515625" customWidth="1"/>
    <col min="15604" max="15604" width="18" customWidth="1"/>
    <col min="15605" max="15605" width="15" customWidth="1"/>
    <col min="15606" max="15606" width="15.140625" customWidth="1"/>
    <col min="15607" max="15613" width="11.5703125" customWidth="1"/>
    <col min="15614" max="15614" width="17.28515625" customWidth="1"/>
    <col min="15615" max="15615" width="15.7109375" customWidth="1"/>
    <col min="15616" max="15616" width="14.28515625" customWidth="1"/>
    <col min="15617" max="15617" width="17.42578125" customWidth="1"/>
    <col min="15618" max="15618" width="14.28515625" customWidth="1"/>
    <col min="15619" max="15619" width="14.85546875" customWidth="1"/>
    <col min="15620" max="15622" width="11.42578125" customWidth="1"/>
    <col min="15623" max="15623" width="13.5703125" customWidth="1"/>
    <col min="15624" max="15624" width="11.42578125" customWidth="1"/>
    <col min="15625" max="15625" width="14.85546875" customWidth="1"/>
    <col min="15626" max="15626" width="14.5703125" customWidth="1"/>
    <col min="15627" max="15627" width="14.85546875" customWidth="1"/>
    <col min="15628" max="15628" width="14.42578125" customWidth="1"/>
    <col min="15629" max="15629" width="17" customWidth="1"/>
    <col min="15630" max="15630" width="12.85546875" customWidth="1"/>
    <col min="15631" max="15631" width="13.85546875" customWidth="1"/>
    <col min="15632" max="15632" width="15" customWidth="1"/>
    <col min="15633" max="15633" width="15.42578125" customWidth="1"/>
    <col min="15634" max="15634" width="15.140625" bestFit="1" customWidth="1"/>
    <col min="15635" max="15635" width="14" customWidth="1"/>
    <col min="15636" max="15636" width="14.85546875" customWidth="1"/>
    <col min="15637" max="15843" width="11.42578125" customWidth="1"/>
    <col min="15844" max="15844" width="0.28515625" customWidth="1"/>
    <col min="15845" max="15845" width="32.28515625" customWidth="1"/>
    <col min="15854" max="15854" width="15.28515625" customWidth="1"/>
    <col min="15855" max="15855" width="32.28515625" customWidth="1"/>
    <col min="15856" max="15858" width="11.42578125" customWidth="1"/>
    <col min="15859" max="15859" width="14.28515625" customWidth="1"/>
    <col min="15860" max="15860" width="18" customWidth="1"/>
    <col min="15861" max="15861" width="15" customWidth="1"/>
    <col min="15862" max="15862" width="15.140625" customWidth="1"/>
    <col min="15863" max="15869" width="11.5703125" customWidth="1"/>
    <col min="15870" max="15870" width="17.28515625" customWidth="1"/>
    <col min="15871" max="15871" width="15.7109375" customWidth="1"/>
    <col min="15872" max="15872" width="14.28515625" customWidth="1"/>
    <col min="15873" max="15873" width="17.42578125" customWidth="1"/>
    <col min="15874" max="15874" width="14.28515625" customWidth="1"/>
    <col min="15875" max="15875" width="14.85546875" customWidth="1"/>
    <col min="15876" max="15878" width="11.42578125" customWidth="1"/>
    <col min="15879" max="15879" width="13.5703125" customWidth="1"/>
    <col min="15880" max="15880" width="11.42578125" customWidth="1"/>
    <col min="15881" max="15881" width="14.85546875" customWidth="1"/>
    <col min="15882" max="15882" width="14.5703125" customWidth="1"/>
    <col min="15883" max="15883" width="14.85546875" customWidth="1"/>
    <col min="15884" max="15884" width="14.42578125" customWidth="1"/>
    <col min="15885" max="15885" width="17" customWidth="1"/>
    <col min="15886" max="15886" width="12.85546875" customWidth="1"/>
    <col min="15887" max="15887" width="13.85546875" customWidth="1"/>
    <col min="15888" max="15888" width="15" customWidth="1"/>
    <col min="15889" max="15889" width="15.42578125" customWidth="1"/>
    <col min="15890" max="15890" width="15.140625" bestFit="1" customWidth="1"/>
    <col min="15891" max="15891" width="14" customWidth="1"/>
    <col min="15892" max="15892" width="14.85546875" customWidth="1"/>
    <col min="15893" max="16099" width="11.42578125" customWidth="1"/>
    <col min="16100" max="16100" width="0.28515625" customWidth="1"/>
    <col min="16101" max="16101" width="32.28515625" customWidth="1"/>
    <col min="16110" max="16110" width="15.28515625" customWidth="1"/>
    <col min="16111" max="16111" width="32.28515625" customWidth="1"/>
    <col min="16112" max="16114" width="11.42578125" customWidth="1"/>
    <col min="16115" max="16115" width="14.28515625" customWidth="1"/>
    <col min="16116" max="16116" width="18" customWidth="1"/>
    <col min="16117" max="16117" width="15" customWidth="1"/>
    <col min="16118" max="16118" width="15.140625" customWidth="1"/>
    <col min="16119" max="16125" width="11.5703125" customWidth="1"/>
    <col min="16126" max="16126" width="17.28515625" customWidth="1"/>
    <col min="16127" max="16127" width="15.7109375" customWidth="1"/>
    <col min="16128" max="16128" width="14.28515625" customWidth="1"/>
    <col min="16129" max="16129" width="17.42578125" customWidth="1"/>
    <col min="16130" max="16130" width="14.28515625" customWidth="1"/>
    <col min="16131" max="16131" width="14.85546875" customWidth="1"/>
    <col min="16132" max="16134" width="11.42578125" customWidth="1"/>
    <col min="16135" max="16135" width="13.5703125" customWidth="1"/>
    <col min="16136" max="16136" width="11.42578125" customWidth="1"/>
    <col min="16137" max="16137" width="14.85546875" customWidth="1"/>
    <col min="16138" max="16138" width="14.5703125" customWidth="1"/>
    <col min="16139" max="16139" width="14.85546875" customWidth="1"/>
    <col min="16140" max="16140" width="14.42578125" customWidth="1"/>
    <col min="16141" max="16141" width="17" customWidth="1"/>
    <col min="16142" max="16142" width="12.85546875" customWidth="1"/>
    <col min="16143" max="16143" width="13.85546875" customWidth="1"/>
    <col min="16144" max="16144" width="15" customWidth="1"/>
    <col min="16145" max="16145" width="15.42578125" customWidth="1"/>
    <col min="16146" max="16146" width="15.140625" bestFit="1" customWidth="1"/>
    <col min="16147" max="16147" width="14" customWidth="1"/>
    <col min="16148" max="16148" width="14.85546875" customWidth="1"/>
    <col min="16149" max="16355" width="11.42578125" customWidth="1"/>
    <col min="16356" max="16356" width="0.28515625" customWidth="1"/>
    <col min="16357" max="16357" width="32.28515625" customWidth="1"/>
  </cols>
  <sheetData>
    <row r="1" spans="1:37" s="42" customFormat="1" ht="42.75" x14ac:dyDescent="0.25">
      <c r="A1" s="37" t="s">
        <v>2</v>
      </c>
      <c r="B1" s="38" t="s">
        <v>136</v>
      </c>
      <c r="C1" s="37" t="s">
        <v>0</v>
      </c>
      <c r="D1" s="39" t="s">
        <v>1</v>
      </c>
      <c r="E1" s="40" t="s">
        <v>2</v>
      </c>
      <c r="F1" s="37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41" t="s">
        <v>11</v>
      </c>
      <c r="O1" s="41" t="s">
        <v>12</v>
      </c>
      <c r="P1" s="41" t="s">
        <v>13</v>
      </c>
      <c r="Q1" s="41" t="s">
        <v>14</v>
      </c>
      <c r="R1" s="41" t="s">
        <v>15</v>
      </c>
      <c r="S1" s="41" t="s">
        <v>16</v>
      </c>
      <c r="T1" s="41" t="s">
        <v>17</v>
      </c>
      <c r="U1" s="41" t="s">
        <v>18</v>
      </c>
      <c r="V1" s="41" t="s">
        <v>19</v>
      </c>
      <c r="W1" s="41" t="s">
        <v>20</v>
      </c>
      <c r="X1" s="43" t="s">
        <v>21</v>
      </c>
      <c r="Y1" s="43" t="s">
        <v>22</v>
      </c>
      <c r="Z1" s="44" t="s">
        <v>23</v>
      </c>
      <c r="AA1" s="44" t="s">
        <v>24</v>
      </c>
      <c r="AB1" s="44" t="s">
        <v>25</v>
      </c>
      <c r="AC1" s="44" t="s">
        <v>26</v>
      </c>
      <c r="AD1" s="45" t="s">
        <v>27</v>
      </c>
      <c r="AE1" s="46" t="s">
        <v>28</v>
      </c>
      <c r="AF1" s="47" t="s">
        <v>29</v>
      </c>
      <c r="AG1" s="48" t="s">
        <v>30</v>
      </c>
      <c r="AH1" s="49" t="s">
        <v>135</v>
      </c>
      <c r="AI1" s="50" t="s">
        <v>31</v>
      </c>
      <c r="AJ1" s="51" t="s">
        <v>32</v>
      </c>
      <c r="AK1" s="52" t="s">
        <v>33</v>
      </c>
    </row>
    <row r="2" spans="1:37" x14ac:dyDescent="0.25">
      <c r="A2" s="5">
        <v>42505349</v>
      </c>
      <c r="B2" s="26" t="s">
        <v>34</v>
      </c>
      <c r="C2" s="8" t="s">
        <v>35</v>
      </c>
      <c r="D2" s="25">
        <v>44971</v>
      </c>
      <c r="E2" s="26">
        <v>42505349</v>
      </c>
      <c r="F2" s="5">
        <v>238</v>
      </c>
      <c r="G2" s="27">
        <v>1000</v>
      </c>
      <c r="H2" s="27">
        <v>1000</v>
      </c>
      <c r="I2" s="27">
        <v>1000</v>
      </c>
      <c r="J2" s="27">
        <v>100</v>
      </c>
      <c r="K2" s="27">
        <v>100</v>
      </c>
      <c r="L2" s="27">
        <v>100</v>
      </c>
      <c r="M2" s="27">
        <v>100</v>
      </c>
      <c r="N2" s="27">
        <v>100</v>
      </c>
      <c r="O2" s="27">
        <v>100</v>
      </c>
      <c r="P2" s="27">
        <v>100</v>
      </c>
      <c r="Q2" s="27">
        <v>100</v>
      </c>
      <c r="R2" s="27">
        <v>100</v>
      </c>
      <c r="S2" s="27">
        <v>0</v>
      </c>
      <c r="T2" s="27">
        <v>1000</v>
      </c>
      <c r="U2" s="29">
        <v>100</v>
      </c>
      <c r="V2" s="27"/>
      <c r="W2" s="18"/>
      <c r="X2" s="1">
        <v>0</v>
      </c>
      <c r="Y2" s="1"/>
      <c r="Z2" s="10">
        <f t="shared" ref="Z2:Z65" si="0">((G2/200)*(1.5*X2))</f>
        <v>0</v>
      </c>
      <c r="AA2" s="10">
        <f t="shared" ref="AA2:AA33" si="1">((G2/200)*(2*Y2))</f>
        <v>0</v>
      </c>
      <c r="AB2" s="11">
        <f t="shared" ref="AB2:AB65" si="2">Z2+AA2</f>
        <v>0</v>
      </c>
      <c r="AC2" s="15">
        <v>10</v>
      </c>
      <c r="AD2" s="15">
        <v>10</v>
      </c>
      <c r="AE2" s="15">
        <f>IF(AD2-(AC2+AB2)&gt;=0,(AD2-(AC2+AB2)),0)</f>
        <v>0</v>
      </c>
      <c r="AF2" s="11"/>
      <c r="AG2" s="13"/>
      <c r="AH2" s="11">
        <f t="shared" ref="AH2:AH33" si="3">(T2+U2+V2+W2)-(AE2+AF2+AG2)</f>
        <v>1100</v>
      </c>
      <c r="AI2" s="10">
        <f t="shared" ref="AI2:AI65" si="4">IF(T2+V2&gt;=AH2,AH2,(T2+V2))</f>
        <v>1000</v>
      </c>
      <c r="AJ2" s="2">
        <f>AH2-AI2</f>
        <v>100</v>
      </c>
      <c r="AK2" s="11">
        <f t="shared" ref="AK2:AK33" si="5">IF((AB2+AC2-AD2)&gt;=0,(AB2+AC2-AD2),0)</f>
        <v>0</v>
      </c>
    </row>
    <row r="3" spans="1:37" x14ac:dyDescent="0.25">
      <c r="A3" s="5">
        <v>25540701</v>
      </c>
      <c r="B3" s="26" t="s">
        <v>36</v>
      </c>
      <c r="C3" s="8" t="s">
        <v>37</v>
      </c>
      <c r="D3" s="25">
        <v>43360</v>
      </c>
      <c r="E3" s="26">
        <v>25540701</v>
      </c>
      <c r="F3" s="5">
        <v>70</v>
      </c>
      <c r="G3" s="27">
        <v>1000</v>
      </c>
      <c r="H3" s="27">
        <v>1000</v>
      </c>
      <c r="I3" s="27">
        <v>1000</v>
      </c>
      <c r="J3" s="27">
        <v>100</v>
      </c>
      <c r="K3" s="27">
        <v>100</v>
      </c>
      <c r="L3" s="27">
        <v>100</v>
      </c>
      <c r="M3" s="27">
        <v>100</v>
      </c>
      <c r="N3" s="27">
        <v>100</v>
      </c>
      <c r="O3" s="27">
        <v>100</v>
      </c>
      <c r="P3" s="27">
        <v>100</v>
      </c>
      <c r="Q3" s="27">
        <v>100</v>
      </c>
      <c r="R3" s="27">
        <v>100</v>
      </c>
      <c r="S3" s="27">
        <v>0</v>
      </c>
      <c r="T3" s="27">
        <v>1000</v>
      </c>
      <c r="U3" s="29">
        <v>100</v>
      </c>
      <c r="V3" s="27"/>
      <c r="W3" s="19">
        <v>10000</v>
      </c>
      <c r="X3" s="1">
        <v>43</v>
      </c>
      <c r="Y3" s="3"/>
      <c r="Z3" s="10">
        <f t="shared" si="0"/>
        <v>322.5</v>
      </c>
      <c r="AA3" s="10">
        <f t="shared" si="1"/>
        <v>0</v>
      </c>
      <c r="AB3" s="11">
        <f t="shared" si="2"/>
        <v>322.5</v>
      </c>
      <c r="AC3" s="15">
        <v>10</v>
      </c>
      <c r="AD3" s="15">
        <v>10</v>
      </c>
      <c r="AE3" s="15">
        <f t="shared" ref="AE3:AE66" si="6">IF(AD3-(AC3+AB3)&gt;=0,(AD3-(AC3+AB3)),0)</f>
        <v>0</v>
      </c>
      <c r="AF3" s="12"/>
      <c r="AG3" s="13"/>
      <c r="AH3" s="11">
        <f t="shared" si="3"/>
        <v>11100</v>
      </c>
      <c r="AI3" s="10">
        <f t="shared" si="4"/>
        <v>1000</v>
      </c>
      <c r="AJ3" s="2">
        <f t="shared" ref="AJ3:AJ66" si="7">AH3-AI3</f>
        <v>10100</v>
      </c>
      <c r="AK3" s="11">
        <f t="shared" si="5"/>
        <v>322.5</v>
      </c>
    </row>
    <row r="4" spans="1:37" x14ac:dyDescent="0.25">
      <c r="A4" s="30">
        <v>36857386</v>
      </c>
      <c r="B4" s="31" t="s">
        <v>38</v>
      </c>
      <c r="C4" s="32" t="s">
        <v>39</v>
      </c>
      <c r="D4" s="33">
        <v>45110</v>
      </c>
      <c r="E4" s="31">
        <v>36857386</v>
      </c>
      <c r="F4" s="30">
        <v>256</v>
      </c>
      <c r="G4" s="27">
        <v>1000</v>
      </c>
      <c r="H4" s="27">
        <v>1000</v>
      </c>
      <c r="I4" s="27">
        <v>1000</v>
      </c>
      <c r="J4" s="27">
        <v>100</v>
      </c>
      <c r="K4" s="27">
        <v>100</v>
      </c>
      <c r="L4" s="27">
        <v>100</v>
      </c>
      <c r="M4" s="27">
        <v>100</v>
      </c>
      <c r="N4" s="27">
        <v>100</v>
      </c>
      <c r="O4" s="27">
        <v>100</v>
      </c>
      <c r="P4" s="27">
        <v>100</v>
      </c>
      <c r="Q4" s="27">
        <v>100</v>
      </c>
      <c r="R4" s="27">
        <v>100</v>
      </c>
      <c r="S4" s="27">
        <v>0</v>
      </c>
      <c r="T4" s="27">
        <v>1000</v>
      </c>
      <c r="U4" s="29">
        <v>100</v>
      </c>
      <c r="V4" s="27"/>
      <c r="W4" s="19"/>
      <c r="X4" s="3">
        <v>0</v>
      </c>
      <c r="Y4" s="3"/>
      <c r="Z4" s="10">
        <f t="shared" si="0"/>
        <v>0</v>
      </c>
      <c r="AA4" s="10">
        <f t="shared" si="1"/>
        <v>0</v>
      </c>
      <c r="AB4" s="11">
        <f t="shared" si="2"/>
        <v>0</v>
      </c>
      <c r="AC4" s="15">
        <v>10</v>
      </c>
      <c r="AD4" s="15">
        <v>10</v>
      </c>
      <c r="AE4" s="15">
        <f t="shared" si="6"/>
        <v>0</v>
      </c>
      <c r="AF4" s="12"/>
      <c r="AG4" s="14"/>
      <c r="AH4" s="11">
        <f t="shared" si="3"/>
        <v>1100</v>
      </c>
      <c r="AI4" s="10">
        <f t="shared" si="4"/>
        <v>1000</v>
      </c>
      <c r="AJ4" s="2">
        <f t="shared" si="7"/>
        <v>100</v>
      </c>
      <c r="AK4" s="11">
        <f t="shared" si="5"/>
        <v>0</v>
      </c>
    </row>
    <row r="5" spans="1:37" x14ac:dyDescent="0.25">
      <c r="A5" s="5">
        <v>37137835</v>
      </c>
      <c r="B5" s="26" t="s">
        <v>40</v>
      </c>
      <c r="C5" s="8" t="s">
        <v>41</v>
      </c>
      <c r="D5" s="25">
        <v>45282</v>
      </c>
      <c r="E5" s="26">
        <v>37137835</v>
      </c>
      <c r="F5" s="5">
        <v>279</v>
      </c>
      <c r="G5" s="27">
        <v>1000</v>
      </c>
      <c r="H5" s="27">
        <v>1000</v>
      </c>
      <c r="I5" s="27">
        <v>1000</v>
      </c>
      <c r="J5" s="27">
        <v>100</v>
      </c>
      <c r="K5" s="27">
        <v>100</v>
      </c>
      <c r="L5" s="27">
        <v>100</v>
      </c>
      <c r="M5" s="27">
        <v>100</v>
      </c>
      <c r="N5" s="27">
        <v>100</v>
      </c>
      <c r="O5" s="27">
        <v>100</v>
      </c>
      <c r="P5" s="27">
        <v>100</v>
      </c>
      <c r="Q5" s="27">
        <v>100</v>
      </c>
      <c r="R5" s="27">
        <v>100</v>
      </c>
      <c r="S5" s="27">
        <v>0</v>
      </c>
      <c r="T5" s="27">
        <v>1000</v>
      </c>
      <c r="U5" s="29">
        <v>100</v>
      </c>
      <c r="V5" s="27"/>
      <c r="W5" s="18"/>
      <c r="X5" s="1">
        <v>6</v>
      </c>
      <c r="Y5" s="1"/>
      <c r="Z5" s="10">
        <f t="shared" si="0"/>
        <v>45</v>
      </c>
      <c r="AA5" s="10">
        <f t="shared" si="1"/>
        <v>0</v>
      </c>
      <c r="AB5" s="11">
        <f t="shared" si="2"/>
        <v>45</v>
      </c>
      <c r="AC5" s="15">
        <v>10</v>
      </c>
      <c r="AD5" s="15">
        <v>10</v>
      </c>
      <c r="AE5" s="15">
        <f t="shared" si="6"/>
        <v>0</v>
      </c>
      <c r="AF5" s="11"/>
      <c r="AG5" s="13"/>
      <c r="AH5" s="11">
        <f t="shared" si="3"/>
        <v>1100</v>
      </c>
      <c r="AI5" s="10">
        <f t="shared" si="4"/>
        <v>1000</v>
      </c>
      <c r="AJ5" s="2">
        <v>417613.33</v>
      </c>
      <c r="AK5" s="11">
        <f t="shared" si="5"/>
        <v>45</v>
      </c>
    </row>
    <row r="6" spans="1:37" x14ac:dyDescent="0.25">
      <c r="A6" s="5">
        <v>12416256</v>
      </c>
      <c r="B6" s="26" t="s">
        <v>42</v>
      </c>
      <c r="C6" s="8" t="s">
        <v>43</v>
      </c>
      <c r="D6" s="25">
        <v>42882</v>
      </c>
      <c r="E6" s="26">
        <v>12416256</v>
      </c>
      <c r="F6" s="5">
        <v>55</v>
      </c>
      <c r="G6" s="27">
        <v>1000</v>
      </c>
      <c r="H6" s="27">
        <v>1000</v>
      </c>
      <c r="I6" s="27">
        <v>1000</v>
      </c>
      <c r="J6" s="27">
        <v>100</v>
      </c>
      <c r="K6" s="27">
        <v>100</v>
      </c>
      <c r="L6" s="27">
        <v>100</v>
      </c>
      <c r="M6" s="27">
        <v>100</v>
      </c>
      <c r="N6" s="27">
        <v>100</v>
      </c>
      <c r="O6" s="27">
        <v>100</v>
      </c>
      <c r="P6" s="27">
        <v>100</v>
      </c>
      <c r="Q6" s="27">
        <v>100</v>
      </c>
      <c r="R6" s="27">
        <v>100</v>
      </c>
      <c r="S6" s="27">
        <v>0</v>
      </c>
      <c r="T6" s="27">
        <v>1000</v>
      </c>
      <c r="U6" s="29">
        <v>100</v>
      </c>
      <c r="V6" s="27"/>
      <c r="W6" s="20"/>
      <c r="X6" s="1">
        <v>5</v>
      </c>
      <c r="Y6" s="1"/>
      <c r="Z6" s="10">
        <f t="shared" si="0"/>
        <v>37.5</v>
      </c>
      <c r="AA6" s="10">
        <f t="shared" si="1"/>
        <v>0</v>
      </c>
      <c r="AB6" s="11">
        <f t="shared" si="2"/>
        <v>37.5</v>
      </c>
      <c r="AC6" s="15">
        <v>10</v>
      </c>
      <c r="AD6" s="15">
        <v>10</v>
      </c>
      <c r="AE6" s="15">
        <f t="shared" si="6"/>
        <v>0</v>
      </c>
      <c r="AF6" s="11"/>
      <c r="AG6" s="14"/>
      <c r="AH6" s="11">
        <f t="shared" si="3"/>
        <v>1100</v>
      </c>
      <c r="AI6" s="10">
        <f t="shared" si="4"/>
        <v>1000</v>
      </c>
      <c r="AJ6" s="2">
        <f t="shared" si="7"/>
        <v>100</v>
      </c>
      <c r="AK6" s="11">
        <f t="shared" si="5"/>
        <v>37.5</v>
      </c>
    </row>
    <row r="7" spans="1:37" x14ac:dyDescent="0.25">
      <c r="A7" s="5">
        <v>37614078</v>
      </c>
      <c r="B7" s="26" t="s">
        <v>42</v>
      </c>
      <c r="C7" s="8" t="s">
        <v>44</v>
      </c>
      <c r="D7" s="25">
        <v>45275</v>
      </c>
      <c r="E7" s="26">
        <v>37614078</v>
      </c>
      <c r="F7" s="5">
        <v>278</v>
      </c>
      <c r="G7" s="27">
        <v>1000</v>
      </c>
      <c r="H7" s="27">
        <v>1000</v>
      </c>
      <c r="I7" s="27">
        <v>1000</v>
      </c>
      <c r="J7" s="27">
        <v>100</v>
      </c>
      <c r="K7" s="27">
        <v>100</v>
      </c>
      <c r="L7" s="27">
        <v>100</v>
      </c>
      <c r="M7" s="27">
        <v>100</v>
      </c>
      <c r="N7" s="27">
        <v>100</v>
      </c>
      <c r="O7" s="27">
        <v>100</v>
      </c>
      <c r="P7" s="27">
        <v>100</v>
      </c>
      <c r="Q7" s="27">
        <v>100</v>
      </c>
      <c r="R7" s="27">
        <v>100</v>
      </c>
      <c r="S7" s="27">
        <v>0</v>
      </c>
      <c r="T7" s="27">
        <v>1000</v>
      </c>
      <c r="U7" s="29">
        <v>100</v>
      </c>
      <c r="V7" s="27"/>
      <c r="W7" s="19">
        <v>10000</v>
      </c>
      <c r="X7" s="1">
        <v>0</v>
      </c>
      <c r="Y7" s="3"/>
      <c r="Z7" s="10">
        <f t="shared" si="0"/>
        <v>0</v>
      </c>
      <c r="AA7" s="10">
        <f t="shared" si="1"/>
        <v>0</v>
      </c>
      <c r="AB7" s="11">
        <f t="shared" si="2"/>
        <v>0</v>
      </c>
      <c r="AC7" s="15">
        <v>10</v>
      </c>
      <c r="AD7" s="15">
        <v>10</v>
      </c>
      <c r="AE7" s="15">
        <f t="shared" si="6"/>
        <v>0</v>
      </c>
      <c r="AF7" s="12"/>
      <c r="AG7" s="13"/>
      <c r="AH7" s="11">
        <f t="shared" si="3"/>
        <v>11100</v>
      </c>
      <c r="AI7" s="10">
        <f t="shared" si="4"/>
        <v>1000</v>
      </c>
      <c r="AJ7" s="2">
        <f t="shared" si="7"/>
        <v>10100</v>
      </c>
      <c r="AK7" s="11">
        <f t="shared" si="5"/>
        <v>0</v>
      </c>
    </row>
    <row r="8" spans="1:37" x14ac:dyDescent="0.25">
      <c r="A8" s="5">
        <v>17949384</v>
      </c>
      <c r="B8" s="26" t="s">
        <v>42</v>
      </c>
      <c r="C8" s="8" t="s">
        <v>45</v>
      </c>
      <c r="D8" s="25">
        <v>44470</v>
      </c>
      <c r="E8" s="26">
        <v>17949384</v>
      </c>
      <c r="F8" s="5">
        <v>177</v>
      </c>
      <c r="G8" s="27">
        <v>1000</v>
      </c>
      <c r="H8" s="27">
        <v>1000</v>
      </c>
      <c r="I8" s="27">
        <v>1000</v>
      </c>
      <c r="J8" s="27">
        <v>100</v>
      </c>
      <c r="K8" s="27">
        <v>100</v>
      </c>
      <c r="L8" s="27">
        <v>100</v>
      </c>
      <c r="M8" s="27">
        <v>100</v>
      </c>
      <c r="N8" s="27">
        <v>100</v>
      </c>
      <c r="O8" s="27">
        <v>100</v>
      </c>
      <c r="P8" s="27">
        <v>100</v>
      </c>
      <c r="Q8" s="27">
        <v>100</v>
      </c>
      <c r="R8" s="27">
        <v>100</v>
      </c>
      <c r="S8" s="27">
        <v>0</v>
      </c>
      <c r="T8" s="27">
        <v>1000</v>
      </c>
      <c r="U8" s="29">
        <v>100</v>
      </c>
      <c r="V8" s="27"/>
      <c r="W8" s="19"/>
      <c r="X8" s="1">
        <v>8</v>
      </c>
      <c r="Y8" s="3"/>
      <c r="Z8" s="10">
        <f t="shared" si="0"/>
        <v>60</v>
      </c>
      <c r="AA8" s="10">
        <f t="shared" si="1"/>
        <v>0</v>
      </c>
      <c r="AB8" s="11">
        <f t="shared" si="2"/>
        <v>60</v>
      </c>
      <c r="AC8" s="15">
        <v>10</v>
      </c>
      <c r="AD8" s="15">
        <v>10</v>
      </c>
      <c r="AE8" s="15">
        <f t="shared" si="6"/>
        <v>0</v>
      </c>
      <c r="AF8" s="12"/>
      <c r="AG8" s="13"/>
      <c r="AH8" s="11">
        <f t="shared" si="3"/>
        <v>1100</v>
      </c>
      <c r="AI8" s="10">
        <f t="shared" si="4"/>
        <v>1000</v>
      </c>
      <c r="AJ8" s="2">
        <f t="shared" si="7"/>
        <v>100</v>
      </c>
      <c r="AK8" s="11">
        <f t="shared" si="5"/>
        <v>60</v>
      </c>
    </row>
    <row r="9" spans="1:37" x14ac:dyDescent="0.25">
      <c r="A9" s="5">
        <v>25423490</v>
      </c>
      <c r="B9" s="26" t="s">
        <v>36</v>
      </c>
      <c r="C9" s="8" t="s">
        <v>46</v>
      </c>
      <c r="D9" s="25">
        <v>41426</v>
      </c>
      <c r="E9" s="26">
        <v>25423490</v>
      </c>
      <c r="F9" s="5">
        <v>12</v>
      </c>
      <c r="G9" s="27">
        <v>1000</v>
      </c>
      <c r="H9" s="27">
        <v>1000</v>
      </c>
      <c r="I9" s="27">
        <v>1000</v>
      </c>
      <c r="J9" s="27">
        <v>100</v>
      </c>
      <c r="K9" s="27">
        <v>100</v>
      </c>
      <c r="L9" s="27">
        <v>100</v>
      </c>
      <c r="M9" s="27">
        <v>100</v>
      </c>
      <c r="N9" s="27">
        <v>100</v>
      </c>
      <c r="O9" s="27">
        <v>100</v>
      </c>
      <c r="P9" s="27">
        <v>100</v>
      </c>
      <c r="Q9" s="27">
        <v>100</v>
      </c>
      <c r="R9" s="27">
        <v>100</v>
      </c>
      <c r="S9" s="27">
        <v>0</v>
      </c>
      <c r="T9" s="27">
        <v>1000</v>
      </c>
      <c r="U9" s="29">
        <v>100</v>
      </c>
      <c r="V9" s="27"/>
      <c r="W9" s="19">
        <v>10000</v>
      </c>
      <c r="X9" s="1">
        <v>8</v>
      </c>
      <c r="Y9" s="4"/>
      <c r="Z9" s="10">
        <f t="shared" si="0"/>
        <v>60</v>
      </c>
      <c r="AA9" s="10">
        <f t="shared" si="1"/>
        <v>0</v>
      </c>
      <c r="AB9" s="11">
        <f t="shared" si="2"/>
        <v>60</v>
      </c>
      <c r="AC9" s="15">
        <v>10</v>
      </c>
      <c r="AD9" s="15">
        <v>10</v>
      </c>
      <c r="AE9" s="15">
        <f t="shared" si="6"/>
        <v>0</v>
      </c>
      <c r="AF9" s="12"/>
      <c r="AG9" s="13"/>
      <c r="AH9" s="11">
        <f t="shared" si="3"/>
        <v>11100</v>
      </c>
      <c r="AI9" s="10">
        <f t="shared" si="4"/>
        <v>1000</v>
      </c>
      <c r="AJ9" s="2">
        <f t="shared" si="7"/>
        <v>10100</v>
      </c>
      <c r="AK9" s="11">
        <f t="shared" si="5"/>
        <v>60</v>
      </c>
    </row>
    <row r="10" spans="1:37" x14ac:dyDescent="0.25">
      <c r="A10" s="5">
        <v>40272332</v>
      </c>
      <c r="B10" s="26" t="s">
        <v>34</v>
      </c>
      <c r="C10" s="8" t="s">
        <v>47</v>
      </c>
      <c r="D10" s="25">
        <v>44835</v>
      </c>
      <c r="E10" s="26">
        <v>40272332</v>
      </c>
      <c r="F10" s="5">
        <v>229</v>
      </c>
      <c r="G10" s="27">
        <v>1000</v>
      </c>
      <c r="H10" s="27">
        <v>1000</v>
      </c>
      <c r="I10" s="27">
        <v>1000</v>
      </c>
      <c r="J10" s="27">
        <v>100</v>
      </c>
      <c r="K10" s="27">
        <v>100</v>
      </c>
      <c r="L10" s="27">
        <v>100</v>
      </c>
      <c r="M10" s="27">
        <v>100</v>
      </c>
      <c r="N10" s="27">
        <v>100</v>
      </c>
      <c r="O10" s="27">
        <v>100</v>
      </c>
      <c r="P10" s="27">
        <v>100</v>
      </c>
      <c r="Q10" s="27">
        <v>100</v>
      </c>
      <c r="R10" s="27">
        <v>100</v>
      </c>
      <c r="S10" s="27">
        <v>0</v>
      </c>
      <c r="T10" s="27">
        <v>1000</v>
      </c>
      <c r="U10" s="29">
        <v>100</v>
      </c>
      <c r="V10" s="27"/>
      <c r="W10" s="20"/>
      <c r="X10" s="1">
        <v>0</v>
      </c>
      <c r="Y10" s="5"/>
      <c r="Z10" s="10">
        <f t="shared" si="0"/>
        <v>0</v>
      </c>
      <c r="AA10" s="10">
        <f t="shared" si="1"/>
        <v>0</v>
      </c>
      <c r="AB10" s="11">
        <f t="shared" si="2"/>
        <v>0</v>
      </c>
      <c r="AC10" s="15">
        <v>10</v>
      </c>
      <c r="AD10" s="15">
        <v>10</v>
      </c>
      <c r="AE10" s="15">
        <f t="shared" si="6"/>
        <v>0</v>
      </c>
      <c r="AF10" s="15"/>
      <c r="AG10" s="13"/>
      <c r="AH10" s="11">
        <f t="shared" si="3"/>
        <v>1100</v>
      </c>
      <c r="AI10" s="10">
        <f t="shared" si="4"/>
        <v>1000</v>
      </c>
      <c r="AJ10" s="2">
        <f t="shared" si="7"/>
        <v>100</v>
      </c>
      <c r="AK10" s="11">
        <f t="shared" si="5"/>
        <v>0</v>
      </c>
    </row>
    <row r="11" spans="1:37" x14ac:dyDescent="0.25">
      <c r="A11" s="5">
        <v>21985039</v>
      </c>
      <c r="B11" s="26" t="s">
        <v>40</v>
      </c>
      <c r="C11" s="8" t="s">
        <v>48</v>
      </c>
      <c r="D11" s="25">
        <v>42814</v>
      </c>
      <c r="E11" s="26">
        <v>21985039</v>
      </c>
      <c r="F11" s="5">
        <v>9</v>
      </c>
      <c r="G11" s="27">
        <v>1000</v>
      </c>
      <c r="H11" s="27">
        <v>1000</v>
      </c>
      <c r="I11" s="27">
        <v>1000</v>
      </c>
      <c r="J11" s="27">
        <v>100</v>
      </c>
      <c r="K11" s="27">
        <v>100</v>
      </c>
      <c r="L11" s="27">
        <v>100</v>
      </c>
      <c r="M11" s="27">
        <v>100</v>
      </c>
      <c r="N11" s="27">
        <v>100</v>
      </c>
      <c r="O11" s="27">
        <v>100</v>
      </c>
      <c r="P11" s="27">
        <v>100</v>
      </c>
      <c r="Q11" s="27">
        <v>100</v>
      </c>
      <c r="R11" s="27">
        <v>100</v>
      </c>
      <c r="S11" s="27">
        <v>0</v>
      </c>
      <c r="T11" s="27">
        <v>1000</v>
      </c>
      <c r="U11" s="29">
        <v>100</v>
      </c>
      <c r="V11" s="27">
        <v>106385.99634999999</v>
      </c>
      <c r="W11" s="20"/>
      <c r="X11" s="1">
        <v>0</v>
      </c>
      <c r="Y11" s="5"/>
      <c r="Z11" s="10">
        <f t="shared" si="0"/>
        <v>0</v>
      </c>
      <c r="AA11" s="10">
        <f t="shared" si="1"/>
        <v>0</v>
      </c>
      <c r="AB11" s="11">
        <f t="shared" si="2"/>
        <v>0</v>
      </c>
      <c r="AC11" s="15">
        <v>10</v>
      </c>
      <c r="AD11" s="15">
        <v>10</v>
      </c>
      <c r="AE11" s="15">
        <f t="shared" si="6"/>
        <v>0</v>
      </c>
      <c r="AF11" s="15"/>
      <c r="AG11" s="13"/>
      <c r="AH11" s="11">
        <f t="shared" si="3"/>
        <v>107485.99634999999</v>
      </c>
      <c r="AI11" s="10">
        <f t="shared" si="4"/>
        <v>107385.99634999999</v>
      </c>
      <c r="AJ11" s="2">
        <f t="shared" si="7"/>
        <v>100</v>
      </c>
      <c r="AK11" s="11">
        <f t="shared" si="5"/>
        <v>0</v>
      </c>
    </row>
    <row r="12" spans="1:37" x14ac:dyDescent="0.25">
      <c r="A12" s="5">
        <v>36964277</v>
      </c>
      <c r="B12" s="26" t="s">
        <v>42</v>
      </c>
      <c r="C12" s="8" t="s">
        <v>49</v>
      </c>
      <c r="D12" s="25">
        <v>44440</v>
      </c>
      <c r="E12" s="26">
        <v>36964277</v>
      </c>
      <c r="F12" s="5">
        <v>162</v>
      </c>
      <c r="G12" s="27">
        <v>1000</v>
      </c>
      <c r="H12" s="27">
        <v>1000</v>
      </c>
      <c r="I12" s="27">
        <v>1000</v>
      </c>
      <c r="J12" s="27">
        <v>100</v>
      </c>
      <c r="K12" s="27">
        <v>100</v>
      </c>
      <c r="L12" s="27">
        <v>100</v>
      </c>
      <c r="M12" s="27">
        <v>100</v>
      </c>
      <c r="N12" s="27">
        <v>100</v>
      </c>
      <c r="O12" s="27">
        <v>100</v>
      </c>
      <c r="P12" s="27">
        <v>100</v>
      </c>
      <c r="Q12" s="27">
        <v>100</v>
      </c>
      <c r="R12" s="27">
        <v>100</v>
      </c>
      <c r="S12" s="27">
        <v>0</v>
      </c>
      <c r="T12" s="27">
        <v>1000</v>
      </c>
      <c r="U12" s="29">
        <v>100</v>
      </c>
      <c r="V12" s="27"/>
      <c r="W12" s="19"/>
      <c r="X12" s="1">
        <v>0</v>
      </c>
      <c r="Y12" s="1"/>
      <c r="Z12" s="10">
        <f t="shared" si="0"/>
        <v>0</v>
      </c>
      <c r="AA12" s="10">
        <f t="shared" si="1"/>
        <v>0</v>
      </c>
      <c r="AB12" s="11">
        <f t="shared" si="2"/>
        <v>0</v>
      </c>
      <c r="AC12" s="15">
        <v>10</v>
      </c>
      <c r="AD12" s="15">
        <v>10</v>
      </c>
      <c r="AE12" s="15">
        <f t="shared" si="6"/>
        <v>0</v>
      </c>
      <c r="AF12" s="12"/>
      <c r="AG12" s="13"/>
      <c r="AH12" s="11">
        <f t="shared" si="3"/>
        <v>1100</v>
      </c>
      <c r="AI12" s="10">
        <f t="shared" si="4"/>
        <v>1000</v>
      </c>
      <c r="AJ12" s="2">
        <f t="shared" si="7"/>
        <v>100</v>
      </c>
      <c r="AK12" s="11">
        <f t="shared" si="5"/>
        <v>0</v>
      </c>
    </row>
    <row r="13" spans="1:37" x14ac:dyDescent="0.25">
      <c r="A13" s="5">
        <v>33570029</v>
      </c>
      <c r="B13" s="26" t="s">
        <v>50</v>
      </c>
      <c r="C13" s="8" t="s">
        <v>51</v>
      </c>
      <c r="D13" s="25">
        <v>42564</v>
      </c>
      <c r="E13" s="26">
        <v>33570029</v>
      </c>
      <c r="F13" s="5">
        <v>32</v>
      </c>
      <c r="G13" s="27">
        <v>1000</v>
      </c>
      <c r="H13" s="27">
        <v>1000</v>
      </c>
      <c r="I13" s="27">
        <v>1000</v>
      </c>
      <c r="J13" s="27">
        <v>100</v>
      </c>
      <c r="K13" s="27">
        <v>100</v>
      </c>
      <c r="L13" s="27">
        <v>100</v>
      </c>
      <c r="M13" s="27">
        <v>100</v>
      </c>
      <c r="N13" s="27">
        <v>100</v>
      </c>
      <c r="O13" s="27">
        <v>100</v>
      </c>
      <c r="P13" s="27">
        <v>100</v>
      </c>
      <c r="Q13" s="27">
        <v>100</v>
      </c>
      <c r="R13" s="27">
        <v>100</v>
      </c>
      <c r="S13" s="27">
        <v>0</v>
      </c>
      <c r="T13" s="27">
        <v>1000</v>
      </c>
      <c r="U13" s="29">
        <v>100</v>
      </c>
      <c r="V13" s="27">
        <v>220718.99820000003</v>
      </c>
      <c r="W13" s="19"/>
      <c r="X13" s="1">
        <v>14</v>
      </c>
      <c r="Y13" s="6"/>
      <c r="Z13" s="10">
        <f t="shared" si="0"/>
        <v>105</v>
      </c>
      <c r="AA13" s="10">
        <f t="shared" si="1"/>
        <v>0</v>
      </c>
      <c r="AB13" s="11">
        <f t="shared" si="2"/>
        <v>105</v>
      </c>
      <c r="AC13" s="15">
        <v>10</v>
      </c>
      <c r="AD13" s="15">
        <v>10</v>
      </c>
      <c r="AE13" s="15">
        <f t="shared" si="6"/>
        <v>0</v>
      </c>
      <c r="AF13" s="16"/>
      <c r="AG13" s="13"/>
      <c r="AH13" s="11">
        <f t="shared" si="3"/>
        <v>221818.99820000003</v>
      </c>
      <c r="AI13" s="10">
        <f t="shared" si="4"/>
        <v>221718.99820000003</v>
      </c>
      <c r="AJ13" s="2">
        <f t="shared" si="7"/>
        <v>100</v>
      </c>
      <c r="AK13" s="11">
        <f t="shared" si="5"/>
        <v>105</v>
      </c>
    </row>
    <row r="14" spans="1:37" x14ac:dyDescent="0.25">
      <c r="A14" s="5">
        <v>94596415</v>
      </c>
      <c r="B14" s="26" t="s">
        <v>42</v>
      </c>
      <c r="C14" s="8" t="s">
        <v>52</v>
      </c>
      <c r="D14" s="25">
        <v>44361</v>
      </c>
      <c r="E14" s="26">
        <v>94596415</v>
      </c>
      <c r="F14" s="5">
        <v>150</v>
      </c>
      <c r="G14" s="27">
        <v>1000</v>
      </c>
      <c r="H14" s="27">
        <v>1000</v>
      </c>
      <c r="I14" s="27">
        <v>1000</v>
      </c>
      <c r="J14" s="27">
        <v>100</v>
      </c>
      <c r="K14" s="27">
        <v>100</v>
      </c>
      <c r="L14" s="27">
        <v>100</v>
      </c>
      <c r="M14" s="27">
        <v>100</v>
      </c>
      <c r="N14" s="27">
        <v>100</v>
      </c>
      <c r="O14" s="27">
        <v>100</v>
      </c>
      <c r="P14" s="27">
        <v>100</v>
      </c>
      <c r="Q14" s="27">
        <v>100</v>
      </c>
      <c r="R14" s="27">
        <v>100</v>
      </c>
      <c r="S14" s="27">
        <v>0</v>
      </c>
      <c r="T14" s="27">
        <v>1000</v>
      </c>
      <c r="U14" s="29">
        <v>100</v>
      </c>
      <c r="V14" s="27"/>
      <c r="W14" s="18">
        <v>10000</v>
      </c>
      <c r="X14" s="1">
        <v>6</v>
      </c>
      <c r="Y14" s="1"/>
      <c r="Z14" s="10">
        <f t="shared" si="0"/>
        <v>45</v>
      </c>
      <c r="AA14" s="10">
        <f t="shared" si="1"/>
        <v>0</v>
      </c>
      <c r="AB14" s="11">
        <f t="shared" si="2"/>
        <v>45</v>
      </c>
      <c r="AC14" s="15">
        <v>10</v>
      </c>
      <c r="AD14" s="15">
        <v>10</v>
      </c>
      <c r="AE14" s="15">
        <f t="shared" si="6"/>
        <v>0</v>
      </c>
      <c r="AF14" s="12"/>
      <c r="AG14" s="14"/>
      <c r="AH14" s="11">
        <f t="shared" si="3"/>
        <v>11100</v>
      </c>
      <c r="AI14" s="10">
        <f t="shared" si="4"/>
        <v>1000</v>
      </c>
      <c r="AJ14" s="2">
        <f t="shared" si="7"/>
        <v>10100</v>
      </c>
      <c r="AK14" s="11">
        <f t="shared" si="5"/>
        <v>45</v>
      </c>
    </row>
    <row r="15" spans="1:37" x14ac:dyDescent="0.25">
      <c r="A15" s="5">
        <v>41884729</v>
      </c>
      <c r="B15" s="26" t="s">
        <v>40</v>
      </c>
      <c r="C15" s="8" t="s">
        <v>53</v>
      </c>
      <c r="D15" s="25">
        <v>45257</v>
      </c>
      <c r="E15" s="26">
        <v>41884729</v>
      </c>
      <c r="F15" s="5">
        <v>276</v>
      </c>
      <c r="G15" s="27">
        <v>1000</v>
      </c>
      <c r="H15" s="27">
        <v>1000</v>
      </c>
      <c r="I15" s="27">
        <v>1000</v>
      </c>
      <c r="J15" s="27">
        <v>100</v>
      </c>
      <c r="K15" s="27">
        <v>100</v>
      </c>
      <c r="L15" s="27">
        <v>100</v>
      </c>
      <c r="M15" s="27">
        <v>100</v>
      </c>
      <c r="N15" s="27">
        <v>100</v>
      </c>
      <c r="O15" s="27">
        <v>100</v>
      </c>
      <c r="P15" s="27">
        <v>100</v>
      </c>
      <c r="Q15" s="27">
        <v>100</v>
      </c>
      <c r="R15" s="27">
        <v>100</v>
      </c>
      <c r="S15" s="27">
        <v>0</v>
      </c>
      <c r="T15" s="27">
        <v>1000</v>
      </c>
      <c r="U15" s="29">
        <v>100</v>
      </c>
      <c r="V15" s="27"/>
      <c r="W15" s="20"/>
      <c r="X15" s="1">
        <v>15</v>
      </c>
      <c r="Y15" s="1"/>
      <c r="Z15" s="10">
        <f t="shared" si="0"/>
        <v>112.5</v>
      </c>
      <c r="AA15" s="10">
        <f t="shared" si="1"/>
        <v>0</v>
      </c>
      <c r="AB15" s="11">
        <f t="shared" si="2"/>
        <v>112.5</v>
      </c>
      <c r="AC15" s="15">
        <v>10</v>
      </c>
      <c r="AD15" s="15">
        <v>10</v>
      </c>
      <c r="AE15" s="15">
        <f t="shared" si="6"/>
        <v>0</v>
      </c>
      <c r="AF15" s="12"/>
      <c r="AG15" s="13"/>
      <c r="AH15" s="11">
        <f t="shared" si="3"/>
        <v>1100</v>
      </c>
      <c r="AI15" s="10">
        <f t="shared" si="4"/>
        <v>1000</v>
      </c>
      <c r="AJ15" s="2">
        <v>436425.985390783</v>
      </c>
      <c r="AK15" s="11">
        <f t="shared" si="5"/>
        <v>112.5</v>
      </c>
    </row>
    <row r="16" spans="1:37" x14ac:dyDescent="0.25">
      <c r="A16" s="5">
        <v>32194919</v>
      </c>
      <c r="B16" s="26" t="s">
        <v>34</v>
      </c>
      <c r="C16" s="8" t="s">
        <v>54</v>
      </c>
      <c r="D16" s="25">
        <v>45124</v>
      </c>
      <c r="E16" s="26">
        <v>32194919</v>
      </c>
      <c r="F16" s="5">
        <v>258</v>
      </c>
      <c r="G16" s="27">
        <v>1000</v>
      </c>
      <c r="H16" s="27">
        <v>1000</v>
      </c>
      <c r="I16" s="27">
        <v>1000</v>
      </c>
      <c r="J16" s="27">
        <v>100</v>
      </c>
      <c r="K16" s="27">
        <v>100</v>
      </c>
      <c r="L16" s="27">
        <v>100</v>
      </c>
      <c r="M16" s="27">
        <v>100</v>
      </c>
      <c r="N16" s="27">
        <v>100</v>
      </c>
      <c r="O16" s="27">
        <v>100</v>
      </c>
      <c r="P16" s="27">
        <v>100</v>
      </c>
      <c r="Q16" s="27">
        <v>100</v>
      </c>
      <c r="R16" s="27">
        <v>100</v>
      </c>
      <c r="S16" s="27">
        <v>0</v>
      </c>
      <c r="T16" s="27">
        <v>1000</v>
      </c>
      <c r="U16" s="29">
        <v>100</v>
      </c>
      <c r="V16" s="27"/>
      <c r="W16" s="18"/>
      <c r="X16" s="1">
        <v>12</v>
      </c>
      <c r="Y16" s="1"/>
      <c r="Z16" s="10">
        <f t="shared" si="0"/>
        <v>90</v>
      </c>
      <c r="AA16" s="10">
        <f t="shared" si="1"/>
        <v>0</v>
      </c>
      <c r="AB16" s="11">
        <f t="shared" si="2"/>
        <v>90</v>
      </c>
      <c r="AC16" s="15">
        <v>10</v>
      </c>
      <c r="AD16" s="15">
        <v>10</v>
      </c>
      <c r="AE16" s="15">
        <f t="shared" si="6"/>
        <v>0</v>
      </c>
      <c r="AF16" s="12"/>
      <c r="AG16" s="12"/>
      <c r="AH16" s="11">
        <f t="shared" si="3"/>
        <v>1100</v>
      </c>
      <c r="AI16" s="10">
        <f t="shared" si="4"/>
        <v>1000</v>
      </c>
      <c r="AJ16" s="2">
        <f t="shared" si="7"/>
        <v>100</v>
      </c>
      <c r="AK16" s="11">
        <f t="shared" si="5"/>
        <v>90</v>
      </c>
    </row>
    <row r="17" spans="1:37" x14ac:dyDescent="0.25">
      <c r="A17" s="5">
        <v>32169313</v>
      </c>
      <c r="B17" s="26" t="s">
        <v>38</v>
      </c>
      <c r="C17" s="8" t="s">
        <v>131</v>
      </c>
      <c r="D17" s="25">
        <v>45369</v>
      </c>
      <c r="E17" s="26">
        <v>32169313</v>
      </c>
      <c r="F17" s="5">
        <v>225</v>
      </c>
      <c r="G17" s="27">
        <v>1000</v>
      </c>
      <c r="H17" s="27">
        <v>1000</v>
      </c>
      <c r="I17" s="27">
        <v>1000</v>
      </c>
      <c r="J17" s="27">
        <v>100</v>
      </c>
      <c r="K17" s="27">
        <v>100</v>
      </c>
      <c r="L17" s="27">
        <v>100</v>
      </c>
      <c r="M17" s="27">
        <v>100</v>
      </c>
      <c r="N17" s="27">
        <v>100</v>
      </c>
      <c r="O17" s="27">
        <v>100</v>
      </c>
      <c r="P17" s="27">
        <v>100</v>
      </c>
      <c r="Q17" s="27">
        <v>100</v>
      </c>
      <c r="R17" s="27">
        <v>100</v>
      </c>
      <c r="S17" s="27">
        <v>0</v>
      </c>
      <c r="T17" s="27">
        <v>1000</v>
      </c>
      <c r="U17" s="29">
        <v>100</v>
      </c>
      <c r="V17" s="27"/>
      <c r="W17" s="19"/>
      <c r="X17" s="1">
        <v>0</v>
      </c>
      <c r="Y17" s="5"/>
      <c r="Z17" s="10">
        <f t="shared" si="0"/>
        <v>0</v>
      </c>
      <c r="AA17" s="10">
        <f t="shared" si="1"/>
        <v>0</v>
      </c>
      <c r="AB17" s="11">
        <f t="shared" si="2"/>
        <v>0</v>
      </c>
      <c r="AC17" s="15">
        <v>10</v>
      </c>
      <c r="AD17" s="15">
        <v>10</v>
      </c>
      <c r="AE17" s="15">
        <f t="shared" si="6"/>
        <v>0</v>
      </c>
      <c r="AF17" s="12"/>
      <c r="AG17" s="13"/>
      <c r="AH17" s="11">
        <f t="shared" si="3"/>
        <v>1100</v>
      </c>
      <c r="AI17" s="10">
        <f t="shared" si="4"/>
        <v>1000</v>
      </c>
      <c r="AJ17" s="2">
        <f t="shared" si="7"/>
        <v>100</v>
      </c>
      <c r="AK17" s="11">
        <f t="shared" si="5"/>
        <v>0</v>
      </c>
    </row>
    <row r="18" spans="1:37" x14ac:dyDescent="0.25">
      <c r="A18" s="5">
        <v>39602991</v>
      </c>
      <c r="B18" s="26" t="s">
        <v>40</v>
      </c>
      <c r="C18" s="8" t="s">
        <v>55</v>
      </c>
      <c r="D18" s="25">
        <v>44621</v>
      </c>
      <c r="E18" s="26">
        <v>39602991</v>
      </c>
      <c r="F18" s="5">
        <v>202</v>
      </c>
      <c r="G18" s="27">
        <v>1000</v>
      </c>
      <c r="H18" s="27">
        <v>1000</v>
      </c>
      <c r="I18" s="27">
        <v>1000</v>
      </c>
      <c r="J18" s="27">
        <v>100</v>
      </c>
      <c r="K18" s="27">
        <v>100</v>
      </c>
      <c r="L18" s="27">
        <v>100</v>
      </c>
      <c r="M18" s="27">
        <v>100</v>
      </c>
      <c r="N18" s="27">
        <v>100</v>
      </c>
      <c r="O18" s="27">
        <v>100</v>
      </c>
      <c r="P18" s="27">
        <v>100</v>
      </c>
      <c r="Q18" s="27">
        <v>100</v>
      </c>
      <c r="R18" s="27">
        <v>100</v>
      </c>
      <c r="S18" s="27">
        <v>0</v>
      </c>
      <c r="T18" s="27">
        <v>1000</v>
      </c>
      <c r="U18" s="29">
        <v>100</v>
      </c>
      <c r="V18" s="27">
        <v>205767.99600000001</v>
      </c>
      <c r="W18" s="18"/>
      <c r="X18" s="1">
        <v>0</v>
      </c>
      <c r="Y18" s="1"/>
      <c r="Z18" s="10">
        <f t="shared" si="0"/>
        <v>0</v>
      </c>
      <c r="AA18" s="10">
        <f t="shared" si="1"/>
        <v>0</v>
      </c>
      <c r="AB18" s="11">
        <f t="shared" si="2"/>
        <v>0</v>
      </c>
      <c r="AC18" s="15">
        <v>10</v>
      </c>
      <c r="AD18" s="15">
        <v>10</v>
      </c>
      <c r="AE18" s="15">
        <f t="shared" si="6"/>
        <v>0</v>
      </c>
      <c r="AF18" s="12"/>
      <c r="AG18" s="13"/>
      <c r="AH18" s="11">
        <f t="shared" si="3"/>
        <v>206867.99600000001</v>
      </c>
      <c r="AI18" s="10">
        <f t="shared" si="4"/>
        <v>206767.99600000001</v>
      </c>
      <c r="AJ18" s="2">
        <f t="shared" si="7"/>
        <v>100</v>
      </c>
      <c r="AK18" s="11">
        <f t="shared" si="5"/>
        <v>0</v>
      </c>
    </row>
    <row r="19" spans="1:37" x14ac:dyDescent="0.25">
      <c r="A19" s="5">
        <v>25008411</v>
      </c>
      <c r="B19" s="26" t="s">
        <v>40</v>
      </c>
      <c r="C19" s="8" t="s">
        <v>56</v>
      </c>
      <c r="D19" s="25">
        <v>44378</v>
      </c>
      <c r="E19" s="26">
        <v>25008411</v>
      </c>
      <c r="F19" s="5">
        <v>157</v>
      </c>
      <c r="G19" s="27">
        <v>1000</v>
      </c>
      <c r="H19" s="27">
        <v>1000</v>
      </c>
      <c r="I19" s="27">
        <v>1000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v>100</v>
      </c>
      <c r="P19" s="27">
        <v>100</v>
      </c>
      <c r="Q19" s="27">
        <v>100</v>
      </c>
      <c r="R19" s="27">
        <v>100</v>
      </c>
      <c r="S19" s="27">
        <v>0</v>
      </c>
      <c r="T19" s="27">
        <v>1000</v>
      </c>
      <c r="U19" s="29">
        <v>100</v>
      </c>
      <c r="V19" s="27"/>
      <c r="W19" s="20"/>
      <c r="X19" s="1">
        <v>0</v>
      </c>
      <c r="Y19" s="3"/>
      <c r="Z19" s="10">
        <f t="shared" si="0"/>
        <v>0</v>
      </c>
      <c r="AA19" s="10">
        <f t="shared" si="1"/>
        <v>0</v>
      </c>
      <c r="AB19" s="11">
        <f t="shared" si="2"/>
        <v>0</v>
      </c>
      <c r="AC19" s="15">
        <v>10</v>
      </c>
      <c r="AD19" s="15">
        <v>10</v>
      </c>
      <c r="AE19" s="15">
        <f t="shared" si="6"/>
        <v>0</v>
      </c>
      <c r="AF19" s="12"/>
      <c r="AG19" s="13"/>
      <c r="AH19" s="11">
        <f t="shared" si="3"/>
        <v>1100</v>
      </c>
      <c r="AI19" s="10">
        <f t="shared" si="4"/>
        <v>1000</v>
      </c>
      <c r="AJ19" s="2">
        <f t="shared" si="7"/>
        <v>100</v>
      </c>
      <c r="AK19" s="11">
        <f t="shared" si="5"/>
        <v>0</v>
      </c>
    </row>
    <row r="20" spans="1:37" x14ac:dyDescent="0.25">
      <c r="A20" s="5">
        <v>37614480</v>
      </c>
      <c r="B20" s="26" t="s">
        <v>40</v>
      </c>
      <c r="C20" s="8" t="s">
        <v>57</v>
      </c>
      <c r="D20" s="25">
        <v>45017</v>
      </c>
      <c r="E20" s="26">
        <v>37614480</v>
      </c>
      <c r="F20" s="5">
        <v>247</v>
      </c>
      <c r="G20" s="27">
        <v>1000</v>
      </c>
      <c r="H20" s="27">
        <v>1000</v>
      </c>
      <c r="I20" s="27">
        <v>1000</v>
      </c>
      <c r="J20" s="27">
        <v>100</v>
      </c>
      <c r="K20" s="27">
        <v>100</v>
      </c>
      <c r="L20" s="27">
        <v>100</v>
      </c>
      <c r="M20" s="27">
        <v>100</v>
      </c>
      <c r="N20" s="27">
        <v>100</v>
      </c>
      <c r="O20" s="27">
        <v>100</v>
      </c>
      <c r="P20" s="27">
        <v>100</v>
      </c>
      <c r="Q20" s="27">
        <v>100</v>
      </c>
      <c r="R20" s="27">
        <v>100</v>
      </c>
      <c r="S20" s="27">
        <v>0</v>
      </c>
      <c r="T20" s="27">
        <v>1000</v>
      </c>
      <c r="U20" s="29">
        <v>100</v>
      </c>
      <c r="V20" s="27"/>
      <c r="W20" s="18"/>
      <c r="X20" s="1">
        <v>16</v>
      </c>
      <c r="Y20" s="3"/>
      <c r="Z20" s="10">
        <f t="shared" si="0"/>
        <v>120</v>
      </c>
      <c r="AA20" s="10">
        <f t="shared" si="1"/>
        <v>0</v>
      </c>
      <c r="AB20" s="11">
        <f t="shared" si="2"/>
        <v>120</v>
      </c>
      <c r="AC20" s="15">
        <v>10</v>
      </c>
      <c r="AD20" s="15">
        <v>10</v>
      </c>
      <c r="AE20" s="15">
        <f t="shared" si="6"/>
        <v>0</v>
      </c>
      <c r="AF20" s="12"/>
      <c r="AG20" s="13">
        <v>0</v>
      </c>
      <c r="AH20" s="11">
        <f t="shared" si="3"/>
        <v>1100</v>
      </c>
      <c r="AI20" s="10">
        <f t="shared" si="4"/>
        <v>1000</v>
      </c>
      <c r="AJ20" s="2">
        <f t="shared" si="7"/>
        <v>100</v>
      </c>
      <c r="AK20" s="11">
        <f t="shared" si="5"/>
        <v>120</v>
      </c>
    </row>
    <row r="21" spans="1:37" x14ac:dyDescent="0.25">
      <c r="A21" s="5">
        <v>31188307</v>
      </c>
      <c r="B21" s="26" t="s">
        <v>34</v>
      </c>
      <c r="C21" s="8" t="s">
        <v>58</v>
      </c>
      <c r="D21" s="25">
        <v>43383</v>
      </c>
      <c r="E21" s="26">
        <v>31188307</v>
      </c>
      <c r="F21" s="5">
        <v>79</v>
      </c>
      <c r="G21" s="27">
        <v>1000</v>
      </c>
      <c r="H21" s="27">
        <v>1000</v>
      </c>
      <c r="I21" s="27">
        <v>1000</v>
      </c>
      <c r="J21" s="27">
        <v>100</v>
      </c>
      <c r="K21" s="27">
        <v>100</v>
      </c>
      <c r="L21" s="27">
        <v>100</v>
      </c>
      <c r="M21" s="27">
        <v>100</v>
      </c>
      <c r="N21" s="27">
        <v>100</v>
      </c>
      <c r="O21" s="27">
        <v>100</v>
      </c>
      <c r="P21" s="27">
        <v>100</v>
      </c>
      <c r="Q21" s="27">
        <v>100</v>
      </c>
      <c r="R21" s="27">
        <v>100</v>
      </c>
      <c r="S21" s="27">
        <v>0</v>
      </c>
      <c r="T21" s="27">
        <v>1000</v>
      </c>
      <c r="U21" s="29">
        <v>100</v>
      </c>
      <c r="V21" s="27">
        <v>161910.00132000004</v>
      </c>
      <c r="W21" s="18"/>
      <c r="X21" s="1">
        <v>0</v>
      </c>
      <c r="Y21" s="1"/>
      <c r="Z21" s="10">
        <f t="shared" si="0"/>
        <v>0</v>
      </c>
      <c r="AA21" s="10">
        <f t="shared" si="1"/>
        <v>0</v>
      </c>
      <c r="AB21" s="11">
        <f t="shared" si="2"/>
        <v>0</v>
      </c>
      <c r="AC21" s="15">
        <v>10</v>
      </c>
      <c r="AD21" s="15">
        <v>10</v>
      </c>
      <c r="AE21" s="15">
        <f t="shared" si="6"/>
        <v>0</v>
      </c>
      <c r="AF21" s="12"/>
      <c r="AG21" s="13"/>
      <c r="AH21" s="11">
        <f t="shared" si="3"/>
        <v>163010.00132000004</v>
      </c>
      <c r="AI21" s="10">
        <f t="shared" si="4"/>
        <v>162910.00132000004</v>
      </c>
      <c r="AJ21" s="2">
        <f t="shared" si="7"/>
        <v>100</v>
      </c>
      <c r="AK21" s="11">
        <f t="shared" si="5"/>
        <v>0</v>
      </c>
    </row>
    <row r="22" spans="1:37" x14ac:dyDescent="0.25">
      <c r="A22" s="5">
        <v>30462348</v>
      </c>
      <c r="B22" s="26" t="s">
        <v>42</v>
      </c>
      <c r="C22" s="8" t="s">
        <v>59</v>
      </c>
      <c r="D22" s="25">
        <v>44655</v>
      </c>
      <c r="E22" s="26">
        <v>30462348</v>
      </c>
      <c r="F22" s="5">
        <v>205</v>
      </c>
      <c r="G22" s="27">
        <v>1000</v>
      </c>
      <c r="H22" s="27">
        <v>1000</v>
      </c>
      <c r="I22" s="27">
        <v>1000</v>
      </c>
      <c r="J22" s="27">
        <v>100</v>
      </c>
      <c r="K22" s="27">
        <v>100</v>
      </c>
      <c r="L22" s="27">
        <v>100</v>
      </c>
      <c r="M22" s="27">
        <v>100</v>
      </c>
      <c r="N22" s="27">
        <v>100</v>
      </c>
      <c r="O22" s="27">
        <v>100</v>
      </c>
      <c r="P22" s="27">
        <v>100</v>
      </c>
      <c r="Q22" s="27">
        <v>100</v>
      </c>
      <c r="R22" s="27">
        <v>100</v>
      </c>
      <c r="S22" s="27">
        <v>0</v>
      </c>
      <c r="T22" s="27">
        <v>1000</v>
      </c>
      <c r="U22" s="29">
        <v>100</v>
      </c>
      <c r="V22" s="27">
        <v>29146.003700000001</v>
      </c>
      <c r="W22" s="19"/>
      <c r="X22" s="1">
        <v>1</v>
      </c>
      <c r="Y22" s="1"/>
      <c r="Z22" s="10">
        <f t="shared" si="0"/>
        <v>7.5</v>
      </c>
      <c r="AA22" s="10">
        <f t="shared" si="1"/>
        <v>0</v>
      </c>
      <c r="AB22" s="11">
        <f t="shared" si="2"/>
        <v>7.5</v>
      </c>
      <c r="AC22" s="15">
        <v>10</v>
      </c>
      <c r="AD22" s="15">
        <v>10</v>
      </c>
      <c r="AE22" s="15">
        <f t="shared" si="6"/>
        <v>0</v>
      </c>
      <c r="AF22" s="12"/>
      <c r="AG22" s="14"/>
      <c r="AH22" s="11">
        <f t="shared" si="3"/>
        <v>30246.003700000001</v>
      </c>
      <c r="AI22" s="10">
        <f t="shared" si="4"/>
        <v>30146.003700000001</v>
      </c>
      <c r="AJ22" s="2">
        <f t="shared" si="7"/>
        <v>100</v>
      </c>
      <c r="AK22" s="11">
        <f t="shared" si="5"/>
        <v>7.5</v>
      </c>
    </row>
    <row r="23" spans="1:37" x14ac:dyDescent="0.25">
      <c r="A23" s="5">
        <v>42210312</v>
      </c>
      <c r="B23" s="26" t="s">
        <v>42</v>
      </c>
      <c r="C23" s="8" t="s">
        <v>60</v>
      </c>
      <c r="D23" s="25">
        <v>44652</v>
      </c>
      <c r="E23" s="26">
        <v>42210312</v>
      </c>
      <c r="F23" s="5">
        <v>203</v>
      </c>
      <c r="G23" s="27">
        <v>1000</v>
      </c>
      <c r="H23" s="27">
        <v>1000</v>
      </c>
      <c r="I23" s="27">
        <v>1000</v>
      </c>
      <c r="J23" s="27">
        <v>100</v>
      </c>
      <c r="K23" s="27">
        <v>100</v>
      </c>
      <c r="L23" s="27">
        <v>100</v>
      </c>
      <c r="M23" s="27">
        <v>100</v>
      </c>
      <c r="N23" s="27">
        <v>100</v>
      </c>
      <c r="O23" s="27">
        <v>100</v>
      </c>
      <c r="P23" s="27">
        <v>100</v>
      </c>
      <c r="Q23" s="27">
        <v>100</v>
      </c>
      <c r="R23" s="27">
        <v>100</v>
      </c>
      <c r="S23" s="27">
        <v>0</v>
      </c>
      <c r="T23" s="27">
        <v>1000</v>
      </c>
      <c r="U23" s="29">
        <v>100</v>
      </c>
      <c r="V23" s="27"/>
      <c r="W23" s="19"/>
      <c r="X23" s="1">
        <v>2</v>
      </c>
      <c r="Y23" s="1"/>
      <c r="Z23" s="10">
        <f t="shared" si="0"/>
        <v>15</v>
      </c>
      <c r="AA23" s="10">
        <f t="shared" si="1"/>
        <v>0</v>
      </c>
      <c r="AB23" s="11">
        <f t="shared" si="2"/>
        <v>15</v>
      </c>
      <c r="AC23" s="15">
        <v>10</v>
      </c>
      <c r="AD23" s="15">
        <v>10</v>
      </c>
      <c r="AE23" s="15">
        <f t="shared" si="6"/>
        <v>0</v>
      </c>
      <c r="AF23" s="12"/>
      <c r="AG23" s="13"/>
      <c r="AH23" s="11">
        <f t="shared" si="3"/>
        <v>1100</v>
      </c>
      <c r="AI23" s="10">
        <f t="shared" si="4"/>
        <v>1000</v>
      </c>
      <c r="AJ23" s="2">
        <f t="shared" si="7"/>
        <v>100</v>
      </c>
      <c r="AK23" s="11">
        <f t="shared" si="5"/>
        <v>15</v>
      </c>
    </row>
    <row r="24" spans="1:37" x14ac:dyDescent="0.25">
      <c r="A24" s="5">
        <v>28179626</v>
      </c>
      <c r="B24" s="26" t="s">
        <v>40</v>
      </c>
      <c r="C24" s="8" t="s">
        <v>61</v>
      </c>
      <c r="D24" s="25">
        <v>45078</v>
      </c>
      <c r="E24" s="26">
        <v>28179626</v>
      </c>
      <c r="F24" s="5">
        <v>252</v>
      </c>
      <c r="G24" s="27">
        <v>1000</v>
      </c>
      <c r="H24" s="27">
        <v>1000</v>
      </c>
      <c r="I24" s="27">
        <v>1000</v>
      </c>
      <c r="J24" s="27">
        <v>100</v>
      </c>
      <c r="K24" s="27">
        <v>100</v>
      </c>
      <c r="L24" s="27">
        <v>100</v>
      </c>
      <c r="M24" s="27">
        <v>100</v>
      </c>
      <c r="N24" s="27">
        <v>100</v>
      </c>
      <c r="O24" s="27">
        <v>100</v>
      </c>
      <c r="P24" s="27">
        <v>100</v>
      </c>
      <c r="Q24" s="27">
        <v>100</v>
      </c>
      <c r="R24" s="27">
        <v>100</v>
      </c>
      <c r="S24" s="27">
        <v>0</v>
      </c>
      <c r="T24" s="27">
        <v>1000</v>
      </c>
      <c r="U24" s="29">
        <v>100</v>
      </c>
      <c r="V24" s="27"/>
      <c r="W24" s="18"/>
      <c r="X24" s="1">
        <v>6</v>
      </c>
      <c r="Y24" s="1"/>
      <c r="Z24" s="10">
        <f t="shared" si="0"/>
        <v>45</v>
      </c>
      <c r="AA24" s="10">
        <f t="shared" si="1"/>
        <v>0</v>
      </c>
      <c r="AB24" s="11">
        <f t="shared" si="2"/>
        <v>45</v>
      </c>
      <c r="AC24" s="15">
        <v>10</v>
      </c>
      <c r="AD24" s="15">
        <v>10</v>
      </c>
      <c r="AE24" s="15">
        <f t="shared" si="6"/>
        <v>0</v>
      </c>
      <c r="AF24" s="12"/>
      <c r="AG24" s="13"/>
      <c r="AH24" s="11">
        <f t="shared" si="3"/>
        <v>1100</v>
      </c>
      <c r="AI24" s="10">
        <f t="shared" si="4"/>
        <v>1000</v>
      </c>
      <c r="AJ24" s="2">
        <f t="shared" si="7"/>
        <v>100</v>
      </c>
      <c r="AK24" s="11">
        <f t="shared" si="5"/>
        <v>45</v>
      </c>
    </row>
    <row r="25" spans="1:37" x14ac:dyDescent="0.25">
      <c r="A25" s="5">
        <v>29540650</v>
      </c>
      <c r="B25" s="26" t="s">
        <v>34</v>
      </c>
      <c r="C25" s="8" t="s">
        <v>62</v>
      </c>
      <c r="D25" s="25">
        <v>43922</v>
      </c>
      <c r="E25" s="26">
        <v>29540650</v>
      </c>
      <c r="F25" s="5">
        <v>120</v>
      </c>
      <c r="G25" s="27">
        <v>1000</v>
      </c>
      <c r="H25" s="27">
        <v>1000</v>
      </c>
      <c r="I25" s="27">
        <v>1000</v>
      </c>
      <c r="J25" s="27">
        <v>100</v>
      </c>
      <c r="K25" s="27">
        <v>100</v>
      </c>
      <c r="L25" s="27">
        <v>100</v>
      </c>
      <c r="M25" s="27">
        <v>100</v>
      </c>
      <c r="N25" s="27">
        <v>100</v>
      </c>
      <c r="O25" s="27">
        <v>100</v>
      </c>
      <c r="P25" s="27">
        <v>100</v>
      </c>
      <c r="Q25" s="27">
        <v>100</v>
      </c>
      <c r="R25" s="27">
        <v>100</v>
      </c>
      <c r="S25" s="27">
        <v>178751.32</v>
      </c>
      <c r="T25" s="27">
        <v>1000</v>
      </c>
      <c r="U25" s="29">
        <v>100</v>
      </c>
      <c r="V25" s="27"/>
      <c r="W25" s="19"/>
      <c r="X25" s="1">
        <v>0</v>
      </c>
      <c r="Y25" s="3"/>
      <c r="Z25" s="10">
        <f t="shared" si="0"/>
        <v>0</v>
      </c>
      <c r="AA25" s="10">
        <f t="shared" si="1"/>
        <v>0</v>
      </c>
      <c r="AB25" s="11">
        <f t="shared" si="2"/>
        <v>0</v>
      </c>
      <c r="AC25" s="15">
        <v>10</v>
      </c>
      <c r="AD25" s="15">
        <v>10</v>
      </c>
      <c r="AE25" s="15">
        <f t="shared" si="6"/>
        <v>0</v>
      </c>
      <c r="AF25" s="12"/>
      <c r="AG25" s="13"/>
      <c r="AH25" s="11">
        <f t="shared" si="3"/>
        <v>1100</v>
      </c>
      <c r="AI25" s="10">
        <f t="shared" si="4"/>
        <v>1000</v>
      </c>
      <c r="AJ25" s="2">
        <f t="shared" si="7"/>
        <v>100</v>
      </c>
      <c r="AK25" s="11">
        <f t="shared" si="5"/>
        <v>0</v>
      </c>
    </row>
    <row r="26" spans="1:37" x14ac:dyDescent="0.25">
      <c r="A26" s="5">
        <v>25008492</v>
      </c>
      <c r="B26" s="26" t="s">
        <v>42</v>
      </c>
      <c r="C26" s="8" t="s">
        <v>63</v>
      </c>
      <c r="D26" s="25">
        <v>43425</v>
      </c>
      <c r="E26" s="26">
        <v>25008492</v>
      </c>
      <c r="F26" s="5">
        <v>85</v>
      </c>
      <c r="G26" s="27">
        <v>1000</v>
      </c>
      <c r="H26" s="27">
        <v>1000</v>
      </c>
      <c r="I26" s="27">
        <v>1000</v>
      </c>
      <c r="J26" s="27">
        <v>100</v>
      </c>
      <c r="K26" s="27">
        <v>100</v>
      </c>
      <c r="L26" s="27">
        <v>100</v>
      </c>
      <c r="M26" s="27">
        <v>100</v>
      </c>
      <c r="N26" s="27">
        <v>100</v>
      </c>
      <c r="O26" s="27">
        <v>100</v>
      </c>
      <c r="P26" s="27">
        <v>100</v>
      </c>
      <c r="Q26" s="27">
        <v>100</v>
      </c>
      <c r="R26" s="27">
        <v>100</v>
      </c>
      <c r="S26" s="27">
        <v>0</v>
      </c>
      <c r="T26" s="27">
        <v>1000</v>
      </c>
      <c r="U26" s="29">
        <v>100</v>
      </c>
      <c r="V26" s="27"/>
      <c r="W26" s="19"/>
      <c r="X26" s="1">
        <v>0</v>
      </c>
      <c r="Y26" s="1"/>
      <c r="Z26" s="10">
        <f t="shared" si="0"/>
        <v>0</v>
      </c>
      <c r="AA26" s="10">
        <f t="shared" si="1"/>
        <v>0</v>
      </c>
      <c r="AB26" s="11">
        <f t="shared" si="2"/>
        <v>0</v>
      </c>
      <c r="AC26" s="15">
        <v>10</v>
      </c>
      <c r="AD26" s="15">
        <v>10</v>
      </c>
      <c r="AE26" s="15">
        <f t="shared" si="6"/>
        <v>0</v>
      </c>
      <c r="AF26" s="12"/>
      <c r="AG26" s="14"/>
      <c r="AH26" s="11">
        <f t="shared" si="3"/>
        <v>1100</v>
      </c>
      <c r="AI26" s="10">
        <f t="shared" si="4"/>
        <v>1000</v>
      </c>
      <c r="AJ26" s="2">
        <f t="shared" si="7"/>
        <v>100</v>
      </c>
      <c r="AK26" s="11">
        <f t="shared" si="5"/>
        <v>0</v>
      </c>
    </row>
    <row r="27" spans="1:37" x14ac:dyDescent="0.25">
      <c r="A27" s="5">
        <v>41766068</v>
      </c>
      <c r="B27" s="26" t="s">
        <v>34</v>
      </c>
      <c r="C27" s="8" t="s">
        <v>64</v>
      </c>
      <c r="D27" s="25">
        <v>44835</v>
      </c>
      <c r="E27" s="26">
        <v>41766068</v>
      </c>
      <c r="F27" s="5">
        <v>230</v>
      </c>
      <c r="G27" s="27">
        <v>1000</v>
      </c>
      <c r="H27" s="27">
        <v>1000</v>
      </c>
      <c r="I27" s="27">
        <v>1000</v>
      </c>
      <c r="J27" s="27">
        <v>100</v>
      </c>
      <c r="K27" s="27">
        <v>100</v>
      </c>
      <c r="L27" s="27">
        <v>100</v>
      </c>
      <c r="M27" s="27">
        <v>100</v>
      </c>
      <c r="N27" s="27">
        <v>100</v>
      </c>
      <c r="O27" s="27">
        <v>100</v>
      </c>
      <c r="P27" s="27">
        <v>100</v>
      </c>
      <c r="Q27" s="27">
        <v>100</v>
      </c>
      <c r="R27" s="27">
        <v>100</v>
      </c>
      <c r="S27" s="27">
        <v>0</v>
      </c>
      <c r="T27" s="27">
        <v>1000</v>
      </c>
      <c r="U27" s="29">
        <v>100</v>
      </c>
      <c r="V27" s="27"/>
      <c r="W27" s="20"/>
      <c r="X27" s="1">
        <v>1</v>
      </c>
      <c r="Y27" s="1"/>
      <c r="Z27" s="10">
        <f t="shared" si="0"/>
        <v>7.5</v>
      </c>
      <c r="AA27" s="10">
        <f t="shared" si="1"/>
        <v>0</v>
      </c>
      <c r="AB27" s="11">
        <f t="shared" si="2"/>
        <v>7.5</v>
      </c>
      <c r="AC27" s="15">
        <v>10</v>
      </c>
      <c r="AD27" s="15">
        <v>10</v>
      </c>
      <c r="AE27" s="15">
        <f t="shared" si="6"/>
        <v>0</v>
      </c>
      <c r="AF27" s="12"/>
      <c r="AG27" s="13"/>
      <c r="AH27" s="11">
        <f t="shared" si="3"/>
        <v>1100</v>
      </c>
      <c r="AI27" s="10">
        <f t="shared" si="4"/>
        <v>1000</v>
      </c>
      <c r="AJ27" s="2">
        <f t="shared" si="7"/>
        <v>100</v>
      </c>
      <c r="AK27" s="11">
        <f t="shared" si="5"/>
        <v>7.5</v>
      </c>
    </row>
    <row r="28" spans="1:37" x14ac:dyDescent="0.25">
      <c r="A28" s="5">
        <v>42509042</v>
      </c>
      <c r="B28" s="26" t="s">
        <v>50</v>
      </c>
      <c r="C28" s="8" t="s">
        <v>65</v>
      </c>
      <c r="D28" s="25">
        <v>45047</v>
      </c>
      <c r="E28" s="26">
        <v>42509042</v>
      </c>
      <c r="F28" s="5">
        <v>251</v>
      </c>
      <c r="G28" s="27">
        <v>1000</v>
      </c>
      <c r="H28" s="27">
        <v>1000</v>
      </c>
      <c r="I28" s="27">
        <v>1000</v>
      </c>
      <c r="J28" s="27">
        <v>100</v>
      </c>
      <c r="K28" s="27">
        <v>100</v>
      </c>
      <c r="L28" s="27">
        <v>100</v>
      </c>
      <c r="M28" s="27">
        <v>100</v>
      </c>
      <c r="N28" s="27">
        <v>100</v>
      </c>
      <c r="O28" s="27">
        <v>100</v>
      </c>
      <c r="P28" s="27">
        <v>100</v>
      </c>
      <c r="Q28" s="27">
        <v>100</v>
      </c>
      <c r="R28" s="27">
        <v>100</v>
      </c>
      <c r="S28" s="27">
        <v>0</v>
      </c>
      <c r="T28" s="27">
        <v>1000</v>
      </c>
      <c r="U28" s="29">
        <v>100</v>
      </c>
      <c r="V28" s="27">
        <v>206279.99705000001</v>
      </c>
      <c r="W28" s="18"/>
      <c r="X28" s="1">
        <v>7</v>
      </c>
      <c r="Y28" s="1"/>
      <c r="Z28" s="10">
        <f t="shared" si="0"/>
        <v>52.5</v>
      </c>
      <c r="AA28" s="10">
        <f t="shared" si="1"/>
        <v>0</v>
      </c>
      <c r="AB28" s="11">
        <f t="shared" si="2"/>
        <v>52.5</v>
      </c>
      <c r="AC28" s="15">
        <v>10</v>
      </c>
      <c r="AD28" s="15">
        <v>10</v>
      </c>
      <c r="AE28" s="15">
        <f t="shared" si="6"/>
        <v>0</v>
      </c>
      <c r="AF28" s="12"/>
      <c r="AG28" s="13"/>
      <c r="AH28" s="11">
        <f t="shared" si="3"/>
        <v>207379.99705000001</v>
      </c>
      <c r="AI28" s="10">
        <f t="shared" si="4"/>
        <v>207279.99705000001</v>
      </c>
      <c r="AJ28" s="2">
        <f t="shared" si="7"/>
        <v>100</v>
      </c>
      <c r="AK28" s="11">
        <f t="shared" si="5"/>
        <v>52.5</v>
      </c>
    </row>
    <row r="29" spans="1:37" x14ac:dyDescent="0.25">
      <c r="A29" s="5">
        <v>37963779</v>
      </c>
      <c r="B29" s="26" t="s">
        <v>34</v>
      </c>
      <c r="C29" s="8" t="s">
        <v>66</v>
      </c>
      <c r="D29" s="25">
        <v>43374</v>
      </c>
      <c r="E29" s="26">
        <v>37963779</v>
      </c>
      <c r="F29" s="5">
        <v>74</v>
      </c>
      <c r="G29" s="27">
        <v>1000</v>
      </c>
      <c r="H29" s="27">
        <v>1000</v>
      </c>
      <c r="I29" s="27">
        <v>1000</v>
      </c>
      <c r="J29" s="27">
        <v>100</v>
      </c>
      <c r="K29" s="27">
        <v>100</v>
      </c>
      <c r="L29" s="27">
        <v>100</v>
      </c>
      <c r="M29" s="27">
        <v>100</v>
      </c>
      <c r="N29" s="27">
        <v>100</v>
      </c>
      <c r="O29" s="27">
        <v>100</v>
      </c>
      <c r="P29" s="27">
        <v>100</v>
      </c>
      <c r="Q29" s="27">
        <v>100</v>
      </c>
      <c r="R29" s="27">
        <v>100</v>
      </c>
      <c r="S29" s="27">
        <v>0</v>
      </c>
      <c r="T29" s="27">
        <v>1000</v>
      </c>
      <c r="U29" s="29">
        <v>100</v>
      </c>
      <c r="V29" s="27"/>
      <c r="W29" s="18"/>
      <c r="X29" s="1">
        <v>6</v>
      </c>
      <c r="Y29" s="1"/>
      <c r="Z29" s="10">
        <f t="shared" si="0"/>
        <v>45</v>
      </c>
      <c r="AA29" s="10">
        <f t="shared" si="1"/>
        <v>0</v>
      </c>
      <c r="AB29" s="11">
        <f t="shared" si="2"/>
        <v>45</v>
      </c>
      <c r="AC29" s="15">
        <v>10</v>
      </c>
      <c r="AD29" s="15">
        <v>10</v>
      </c>
      <c r="AE29" s="15">
        <f t="shared" si="6"/>
        <v>0</v>
      </c>
      <c r="AF29" s="12"/>
      <c r="AG29" s="13"/>
      <c r="AH29" s="11">
        <f t="shared" si="3"/>
        <v>1100</v>
      </c>
      <c r="AI29" s="10">
        <f t="shared" si="4"/>
        <v>1000</v>
      </c>
      <c r="AJ29" s="2">
        <f t="shared" si="7"/>
        <v>100</v>
      </c>
      <c r="AK29" s="11">
        <f t="shared" si="5"/>
        <v>45</v>
      </c>
    </row>
    <row r="30" spans="1:37" x14ac:dyDescent="0.25">
      <c r="A30" s="5">
        <v>38169781</v>
      </c>
      <c r="B30" s="26" t="s">
        <v>40</v>
      </c>
      <c r="C30" s="8" t="s">
        <v>67</v>
      </c>
      <c r="D30" s="25">
        <v>45170</v>
      </c>
      <c r="E30" s="26">
        <v>38169781</v>
      </c>
      <c r="F30" s="5">
        <v>268</v>
      </c>
      <c r="G30" s="27">
        <v>1000</v>
      </c>
      <c r="H30" s="27">
        <v>1000</v>
      </c>
      <c r="I30" s="27">
        <v>1000</v>
      </c>
      <c r="J30" s="27">
        <v>100</v>
      </c>
      <c r="K30" s="27">
        <v>100</v>
      </c>
      <c r="L30" s="27">
        <v>100</v>
      </c>
      <c r="M30" s="27">
        <v>100</v>
      </c>
      <c r="N30" s="27">
        <v>100</v>
      </c>
      <c r="O30" s="27">
        <v>100</v>
      </c>
      <c r="P30" s="27">
        <v>100</v>
      </c>
      <c r="Q30" s="27">
        <v>100</v>
      </c>
      <c r="R30" s="27">
        <v>100</v>
      </c>
      <c r="S30" s="27">
        <v>0</v>
      </c>
      <c r="T30" s="27">
        <v>1000</v>
      </c>
      <c r="U30" s="29">
        <v>100</v>
      </c>
      <c r="V30" s="27"/>
      <c r="W30" s="19"/>
      <c r="X30" s="1">
        <v>18</v>
      </c>
      <c r="Y30" s="1"/>
      <c r="Z30" s="10">
        <f t="shared" si="0"/>
        <v>135</v>
      </c>
      <c r="AA30" s="10">
        <f t="shared" si="1"/>
        <v>0</v>
      </c>
      <c r="AB30" s="11">
        <f t="shared" si="2"/>
        <v>135</v>
      </c>
      <c r="AC30" s="15">
        <v>10</v>
      </c>
      <c r="AD30" s="15">
        <v>10</v>
      </c>
      <c r="AE30" s="15">
        <f t="shared" si="6"/>
        <v>0</v>
      </c>
      <c r="AF30" s="12"/>
      <c r="AG30" s="13"/>
      <c r="AH30" s="11">
        <f t="shared" si="3"/>
        <v>1100</v>
      </c>
      <c r="AI30" s="10">
        <f t="shared" si="4"/>
        <v>1000</v>
      </c>
      <c r="AJ30" s="2">
        <f t="shared" si="7"/>
        <v>100</v>
      </c>
      <c r="AK30" s="11">
        <f t="shared" si="5"/>
        <v>135</v>
      </c>
    </row>
    <row r="31" spans="1:37" x14ac:dyDescent="0.25">
      <c r="A31" s="5">
        <v>35878471</v>
      </c>
      <c r="B31" s="26" t="s">
        <v>50</v>
      </c>
      <c r="C31" s="8" t="s">
        <v>68</v>
      </c>
      <c r="D31" s="25">
        <v>43584</v>
      </c>
      <c r="E31" s="26">
        <v>35878471</v>
      </c>
      <c r="F31" s="5">
        <v>100</v>
      </c>
      <c r="G31" s="27">
        <v>1000</v>
      </c>
      <c r="H31" s="27">
        <v>1000</v>
      </c>
      <c r="I31" s="27">
        <v>1000</v>
      </c>
      <c r="J31" s="27">
        <v>100</v>
      </c>
      <c r="K31" s="27">
        <v>100</v>
      </c>
      <c r="L31" s="27">
        <v>100</v>
      </c>
      <c r="M31" s="27">
        <v>100</v>
      </c>
      <c r="N31" s="27">
        <v>100</v>
      </c>
      <c r="O31" s="27">
        <v>100</v>
      </c>
      <c r="P31" s="27">
        <v>100</v>
      </c>
      <c r="Q31" s="27">
        <v>100</v>
      </c>
      <c r="R31" s="27">
        <v>100</v>
      </c>
      <c r="S31" s="27">
        <v>0</v>
      </c>
      <c r="T31" s="27">
        <v>1000</v>
      </c>
      <c r="U31" s="29">
        <v>100</v>
      </c>
      <c r="V31" s="27"/>
      <c r="W31" s="19"/>
      <c r="X31" s="1">
        <v>1</v>
      </c>
      <c r="Y31" s="3"/>
      <c r="Z31" s="10">
        <f t="shared" si="0"/>
        <v>7.5</v>
      </c>
      <c r="AA31" s="10">
        <f t="shared" si="1"/>
        <v>0</v>
      </c>
      <c r="AB31" s="11">
        <f t="shared" si="2"/>
        <v>7.5</v>
      </c>
      <c r="AC31" s="15">
        <v>10</v>
      </c>
      <c r="AD31" s="15">
        <v>10</v>
      </c>
      <c r="AE31" s="15">
        <f t="shared" si="6"/>
        <v>0</v>
      </c>
      <c r="AF31" s="12"/>
      <c r="AG31" s="13"/>
      <c r="AH31" s="11">
        <f t="shared" si="3"/>
        <v>1100</v>
      </c>
      <c r="AI31" s="10">
        <f t="shared" si="4"/>
        <v>1000</v>
      </c>
      <c r="AJ31" s="2">
        <f t="shared" si="7"/>
        <v>100</v>
      </c>
      <c r="AK31" s="11">
        <f t="shared" si="5"/>
        <v>7.5</v>
      </c>
    </row>
    <row r="32" spans="1:37" x14ac:dyDescent="0.25">
      <c r="A32" s="5">
        <v>32117629</v>
      </c>
      <c r="B32" s="26" t="s">
        <v>50</v>
      </c>
      <c r="C32" s="8" t="s">
        <v>69</v>
      </c>
      <c r="D32" s="25">
        <v>43374</v>
      </c>
      <c r="E32" s="26">
        <v>32117629</v>
      </c>
      <c r="F32" s="5">
        <v>73</v>
      </c>
      <c r="G32" s="27">
        <v>1000</v>
      </c>
      <c r="H32" s="27">
        <v>1000</v>
      </c>
      <c r="I32" s="27">
        <v>1000</v>
      </c>
      <c r="J32" s="27">
        <v>100</v>
      </c>
      <c r="K32" s="27">
        <v>100</v>
      </c>
      <c r="L32" s="27">
        <v>100</v>
      </c>
      <c r="M32" s="27">
        <v>100</v>
      </c>
      <c r="N32" s="27">
        <v>100</v>
      </c>
      <c r="O32" s="27">
        <v>100</v>
      </c>
      <c r="P32" s="27">
        <v>100</v>
      </c>
      <c r="Q32" s="27">
        <v>100</v>
      </c>
      <c r="R32" s="27">
        <v>100</v>
      </c>
      <c r="S32" s="27">
        <v>0</v>
      </c>
      <c r="T32" s="27">
        <v>1000</v>
      </c>
      <c r="U32" s="29">
        <v>100</v>
      </c>
      <c r="V32" s="27"/>
      <c r="W32" s="19"/>
      <c r="X32" s="1">
        <v>5</v>
      </c>
      <c r="Y32" s="3"/>
      <c r="Z32" s="10">
        <f t="shared" si="0"/>
        <v>37.5</v>
      </c>
      <c r="AA32" s="10">
        <f t="shared" si="1"/>
        <v>0</v>
      </c>
      <c r="AB32" s="11">
        <f t="shared" si="2"/>
        <v>37.5</v>
      </c>
      <c r="AC32" s="15">
        <v>10</v>
      </c>
      <c r="AD32" s="15">
        <v>10</v>
      </c>
      <c r="AE32" s="15">
        <f t="shared" si="6"/>
        <v>0</v>
      </c>
      <c r="AF32" s="12"/>
      <c r="AG32" s="12"/>
      <c r="AH32" s="11">
        <f t="shared" si="3"/>
        <v>1100</v>
      </c>
      <c r="AI32" s="10">
        <f t="shared" si="4"/>
        <v>1000</v>
      </c>
      <c r="AJ32" s="2">
        <f t="shared" si="7"/>
        <v>100</v>
      </c>
      <c r="AK32" s="11">
        <f t="shared" si="5"/>
        <v>37.5</v>
      </c>
    </row>
    <row r="33" spans="1:37" x14ac:dyDescent="0.25">
      <c r="A33" s="5">
        <v>14642118</v>
      </c>
      <c r="B33" s="26" t="s">
        <v>34</v>
      </c>
      <c r="C33" s="8" t="s">
        <v>70</v>
      </c>
      <c r="D33" s="25">
        <v>43435</v>
      </c>
      <c r="E33" s="26">
        <v>14642118</v>
      </c>
      <c r="F33" s="5">
        <v>86</v>
      </c>
      <c r="G33" s="27">
        <v>1000</v>
      </c>
      <c r="H33" s="27">
        <v>1000</v>
      </c>
      <c r="I33" s="27">
        <v>1000</v>
      </c>
      <c r="J33" s="27">
        <v>100</v>
      </c>
      <c r="K33" s="27">
        <v>100</v>
      </c>
      <c r="L33" s="27">
        <v>100</v>
      </c>
      <c r="M33" s="27">
        <v>100</v>
      </c>
      <c r="N33" s="27">
        <v>100</v>
      </c>
      <c r="O33" s="27">
        <v>100</v>
      </c>
      <c r="P33" s="27">
        <v>100</v>
      </c>
      <c r="Q33" s="27">
        <v>100</v>
      </c>
      <c r="R33" s="27">
        <v>100</v>
      </c>
      <c r="S33" s="27">
        <v>0</v>
      </c>
      <c r="T33" s="27">
        <v>1000</v>
      </c>
      <c r="U33" s="29">
        <v>100</v>
      </c>
      <c r="V33" s="27"/>
      <c r="W33" s="18"/>
      <c r="X33" s="1">
        <v>1</v>
      </c>
      <c r="Y33" s="1"/>
      <c r="Z33" s="10">
        <f t="shared" si="0"/>
        <v>7.5</v>
      </c>
      <c r="AA33" s="10">
        <f t="shared" si="1"/>
        <v>0</v>
      </c>
      <c r="AB33" s="11">
        <f t="shared" si="2"/>
        <v>7.5</v>
      </c>
      <c r="AC33" s="15">
        <v>10</v>
      </c>
      <c r="AD33" s="15">
        <v>10</v>
      </c>
      <c r="AE33" s="15">
        <f t="shared" si="6"/>
        <v>0</v>
      </c>
      <c r="AF33" s="12"/>
      <c r="AG33" s="13"/>
      <c r="AH33" s="11">
        <f t="shared" si="3"/>
        <v>1100</v>
      </c>
      <c r="AI33" s="10">
        <f t="shared" si="4"/>
        <v>1000</v>
      </c>
      <c r="AJ33" s="2">
        <f t="shared" si="7"/>
        <v>100</v>
      </c>
      <c r="AK33" s="11">
        <f t="shared" si="5"/>
        <v>7.5</v>
      </c>
    </row>
    <row r="34" spans="1:37" x14ac:dyDescent="0.25">
      <c r="A34" s="5">
        <v>13870565</v>
      </c>
      <c r="B34" s="26" t="s">
        <v>40</v>
      </c>
      <c r="C34" s="8" t="s">
        <v>71</v>
      </c>
      <c r="D34" s="25">
        <v>42807</v>
      </c>
      <c r="E34" s="26">
        <v>13870565</v>
      </c>
      <c r="F34" s="5">
        <v>2</v>
      </c>
      <c r="G34" s="27">
        <v>1000</v>
      </c>
      <c r="H34" s="27">
        <v>1000</v>
      </c>
      <c r="I34" s="27">
        <v>1000</v>
      </c>
      <c r="J34" s="27">
        <v>100</v>
      </c>
      <c r="K34" s="27">
        <v>100</v>
      </c>
      <c r="L34" s="27">
        <v>100</v>
      </c>
      <c r="M34" s="27">
        <v>100</v>
      </c>
      <c r="N34" s="27">
        <v>100</v>
      </c>
      <c r="O34" s="27">
        <v>100</v>
      </c>
      <c r="P34" s="27">
        <v>100</v>
      </c>
      <c r="Q34" s="27">
        <v>100</v>
      </c>
      <c r="R34" s="27">
        <v>100</v>
      </c>
      <c r="S34" s="27">
        <v>0</v>
      </c>
      <c r="T34" s="27">
        <v>1000</v>
      </c>
      <c r="U34" s="29">
        <v>100</v>
      </c>
      <c r="V34" s="27"/>
      <c r="W34" s="18"/>
      <c r="X34" s="1">
        <v>0</v>
      </c>
      <c r="Y34" s="1"/>
      <c r="Z34" s="10">
        <f t="shared" si="0"/>
        <v>0</v>
      </c>
      <c r="AA34" s="10">
        <f t="shared" ref="AA34:AA65" si="8">((G34/200)*(2*Y34))</f>
        <v>0</v>
      </c>
      <c r="AB34" s="11">
        <f t="shared" si="2"/>
        <v>0</v>
      </c>
      <c r="AC34" s="15">
        <v>10</v>
      </c>
      <c r="AD34" s="15">
        <v>10</v>
      </c>
      <c r="AE34" s="15">
        <f t="shared" si="6"/>
        <v>0</v>
      </c>
      <c r="AF34" s="12"/>
      <c r="AG34" s="13"/>
      <c r="AH34" s="11">
        <f t="shared" ref="AH34:AH65" si="9">(T34+U34+V34+W34)-(AE34+AF34+AG34)</f>
        <v>1100</v>
      </c>
      <c r="AI34" s="10">
        <f t="shared" si="4"/>
        <v>1000</v>
      </c>
      <c r="AJ34" s="2">
        <f t="shared" si="7"/>
        <v>100</v>
      </c>
      <c r="AK34" s="11">
        <f t="shared" ref="AK34:AK65" si="10">IF((AB34+AC34-AD34)&gt;=0,(AB34+AC34-AD34),0)</f>
        <v>0</v>
      </c>
    </row>
    <row r="35" spans="1:37" x14ac:dyDescent="0.25">
      <c r="A35" s="5">
        <v>25428826</v>
      </c>
      <c r="B35" s="26" t="s">
        <v>42</v>
      </c>
      <c r="C35" s="8" t="s">
        <v>72</v>
      </c>
      <c r="D35" s="25">
        <v>42836</v>
      </c>
      <c r="E35" s="26">
        <v>25428826</v>
      </c>
      <c r="F35" s="5">
        <v>53</v>
      </c>
      <c r="G35" s="27">
        <v>1000</v>
      </c>
      <c r="H35" s="27">
        <v>1000</v>
      </c>
      <c r="I35" s="27">
        <v>1000</v>
      </c>
      <c r="J35" s="27">
        <v>100</v>
      </c>
      <c r="K35" s="27">
        <v>100</v>
      </c>
      <c r="L35" s="27">
        <v>100</v>
      </c>
      <c r="M35" s="27">
        <v>100</v>
      </c>
      <c r="N35" s="27">
        <v>100</v>
      </c>
      <c r="O35" s="27">
        <v>100</v>
      </c>
      <c r="P35" s="27">
        <v>100</v>
      </c>
      <c r="Q35" s="27">
        <v>100</v>
      </c>
      <c r="R35" s="27">
        <v>100</v>
      </c>
      <c r="S35" s="27">
        <v>0</v>
      </c>
      <c r="T35" s="27">
        <v>1000</v>
      </c>
      <c r="U35" s="29">
        <v>100</v>
      </c>
      <c r="V35" s="27"/>
      <c r="W35" s="19"/>
      <c r="X35" s="1">
        <v>0</v>
      </c>
      <c r="Y35" s="1"/>
      <c r="Z35" s="10">
        <f t="shared" si="0"/>
        <v>0</v>
      </c>
      <c r="AA35" s="10">
        <f t="shared" si="8"/>
        <v>0</v>
      </c>
      <c r="AB35" s="11">
        <f t="shared" si="2"/>
        <v>0</v>
      </c>
      <c r="AC35" s="15">
        <v>10</v>
      </c>
      <c r="AD35" s="15">
        <v>10</v>
      </c>
      <c r="AE35" s="15">
        <f t="shared" si="6"/>
        <v>0</v>
      </c>
      <c r="AF35" s="12"/>
      <c r="AG35" s="13"/>
      <c r="AH35" s="11">
        <f t="shared" si="9"/>
        <v>1100</v>
      </c>
      <c r="AI35" s="10">
        <f t="shared" si="4"/>
        <v>1000</v>
      </c>
      <c r="AJ35" s="2">
        <f t="shared" si="7"/>
        <v>100</v>
      </c>
      <c r="AK35" s="11">
        <f t="shared" si="10"/>
        <v>0</v>
      </c>
    </row>
    <row r="36" spans="1:37" x14ac:dyDescent="0.25">
      <c r="A36" s="5">
        <v>29267701</v>
      </c>
      <c r="B36" s="26" t="s">
        <v>34</v>
      </c>
      <c r="C36" s="8" t="s">
        <v>73</v>
      </c>
      <c r="D36" s="25">
        <v>44958</v>
      </c>
      <c r="E36" s="26">
        <v>29267701</v>
      </c>
      <c r="F36" s="5">
        <v>242</v>
      </c>
      <c r="G36" s="27">
        <v>1000</v>
      </c>
      <c r="H36" s="27">
        <v>1000</v>
      </c>
      <c r="I36" s="27">
        <v>1000</v>
      </c>
      <c r="J36" s="27">
        <v>100</v>
      </c>
      <c r="K36" s="27">
        <v>100</v>
      </c>
      <c r="L36" s="27">
        <v>100</v>
      </c>
      <c r="M36" s="27">
        <v>100</v>
      </c>
      <c r="N36" s="27">
        <v>100</v>
      </c>
      <c r="O36" s="27">
        <v>100</v>
      </c>
      <c r="P36" s="27">
        <v>100</v>
      </c>
      <c r="Q36" s="27">
        <v>100</v>
      </c>
      <c r="R36" s="27">
        <v>100</v>
      </c>
      <c r="S36" s="27">
        <v>0</v>
      </c>
      <c r="T36" s="27">
        <v>1000</v>
      </c>
      <c r="U36" s="29">
        <v>100</v>
      </c>
      <c r="V36" s="27"/>
      <c r="W36" s="19"/>
      <c r="X36" s="1">
        <v>1</v>
      </c>
      <c r="Y36" s="1"/>
      <c r="Z36" s="10">
        <f t="shared" si="0"/>
        <v>7.5</v>
      </c>
      <c r="AA36" s="10">
        <f t="shared" si="8"/>
        <v>0</v>
      </c>
      <c r="AB36" s="11">
        <f t="shared" si="2"/>
        <v>7.5</v>
      </c>
      <c r="AC36" s="15">
        <v>10</v>
      </c>
      <c r="AD36" s="15">
        <v>10</v>
      </c>
      <c r="AE36" s="15">
        <f t="shared" si="6"/>
        <v>0</v>
      </c>
      <c r="AF36" s="12"/>
      <c r="AG36" s="12"/>
      <c r="AH36" s="11">
        <f t="shared" si="9"/>
        <v>1100</v>
      </c>
      <c r="AI36" s="10">
        <f t="shared" si="4"/>
        <v>1000</v>
      </c>
      <c r="AJ36" s="2">
        <f t="shared" si="7"/>
        <v>100</v>
      </c>
      <c r="AK36" s="11">
        <f t="shared" si="10"/>
        <v>7.5</v>
      </c>
    </row>
    <row r="37" spans="1:37" x14ac:dyDescent="0.25">
      <c r="A37" s="5">
        <v>30035109</v>
      </c>
      <c r="B37" s="26" t="s">
        <v>42</v>
      </c>
      <c r="C37" s="8" t="s">
        <v>74</v>
      </c>
      <c r="D37" s="25">
        <v>44684</v>
      </c>
      <c r="E37" s="26">
        <v>30035109</v>
      </c>
      <c r="F37" s="5">
        <v>214</v>
      </c>
      <c r="G37" s="27">
        <v>1000</v>
      </c>
      <c r="H37" s="27">
        <v>1000</v>
      </c>
      <c r="I37" s="27">
        <v>1000</v>
      </c>
      <c r="J37" s="27">
        <v>100</v>
      </c>
      <c r="K37" s="27">
        <v>100</v>
      </c>
      <c r="L37" s="27">
        <v>100</v>
      </c>
      <c r="M37" s="27">
        <v>100</v>
      </c>
      <c r="N37" s="27">
        <v>100</v>
      </c>
      <c r="O37" s="27">
        <v>100</v>
      </c>
      <c r="P37" s="27">
        <v>100</v>
      </c>
      <c r="Q37" s="27">
        <v>100</v>
      </c>
      <c r="R37" s="27">
        <v>100</v>
      </c>
      <c r="S37" s="27">
        <v>0</v>
      </c>
      <c r="T37" s="27">
        <v>1000</v>
      </c>
      <c r="U37" s="29">
        <v>100</v>
      </c>
      <c r="V37" s="27"/>
      <c r="W37" s="19"/>
      <c r="X37" s="1">
        <v>3</v>
      </c>
      <c r="Y37" s="3"/>
      <c r="Z37" s="10">
        <f t="shared" si="0"/>
        <v>22.5</v>
      </c>
      <c r="AA37" s="10">
        <f t="shared" si="8"/>
        <v>0</v>
      </c>
      <c r="AB37" s="11">
        <f t="shared" si="2"/>
        <v>22.5</v>
      </c>
      <c r="AC37" s="15">
        <v>10</v>
      </c>
      <c r="AD37" s="15">
        <v>10</v>
      </c>
      <c r="AE37" s="15">
        <f t="shared" si="6"/>
        <v>0</v>
      </c>
      <c r="AF37" s="12"/>
      <c r="AG37" s="13"/>
      <c r="AH37" s="11">
        <f t="shared" si="9"/>
        <v>1100</v>
      </c>
      <c r="AI37" s="10">
        <f t="shared" si="4"/>
        <v>1000</v>
      </c>
      <c r="AJ37" s="2">
        <f t="shared" si="7"/>
        <v>100</v>
      </c>
      <c r="AK37" s="11">
        <f t="shared" si="10"/>
        <v>22.5</v>
      </c>
    </row>
    <row r="38" spans="1:37" x14ac:dyDescent="0.25">
      <c r="A38" s="5">
        <v>34127005</v>
      </c>
      <c r="B38" s="26" t="s">
        <v>50</v>
      </c>
      <c r="C38" s="8" t="s">
        <v>75</v>
      </c>
      <c r="D38" s="25">
        <v>45208</v>
      </c>
      <c r="E38" s="26">
        <v>34127005</v>
      </c>
      <c r="F38" s="5">
        <v>272</v>
      </c>
      <c r="G38" s="27">
        <v>1000</v>
      </c>
      <c r="H38" s="27">
        <v>1000</v>
      </c>
      <c r="I38" s="27">
        <v>1000</v>
      </c>
      <c r="J38" s="27">
        <v>100</v>
      </c>
      <c r="K38" s="27">
        <v>100</v>
      </c>
      <c r="L38" s="27">
        <v>100</v>
      </c>
      <c r="M38" s="27">
        <v>100</v>
      </c>
      <c r="N38" s="27">
        <v>100</v>
      </c>
      <c r="O38" s="27">
        <v>100</v>
      </c>
      <c r="P38" s="27">
        <v>100</v>
      </c>
      <c r="Q38" s="27">
        <v>100</v>
      </c>
      <c r="R38" s="27">
        <v>100</v>
      </c>
      <c r="S38" s="27">
        <v>0</v>
      </c>
      <c r="T38" s="27">
        <v>1000</v>
      </c>
      <c r="U38" s="29">
        <v>100</v>
      </c>
      <c r="V38" s="27"/>
      <c r="W38" s="18"/>
      <c r="X38" s="1">
        <v>30</v>
      </c>
      <c r="Y38" s="1"/>
      <c r="Z38" s="10">
        <f t="shared" si="0"/>
        <v>225</v>
      </c>
      <c r="AA38" s="10">
        <f t="shared" si="8"/>
        <v>0</v>
      </c>
      <c r="AB38" s="11">
        <f t="shared" si="2"/>
        <v>225</v>
      </c>
      <c r="AC38" s="15">
        <v>10</v>
      </c>
      <c r="AD38" s="15">
        <v>10</v>
      </c>
      <c r="AE38" s="15">
        <f t="shared" si="6"/>
        <v>0</v>
      </c>
      <c r="AF38" s="12"/>
      <c r="AG38" s="13"/>
      <c r="AH38" s="11">
        <f t="shared" si="9"/>
        <v>1100</v>
      </c>
      <c r="AI38" s="10">
        <f t="shared" si="4"/>
        <v>1000</v>
      </c>
      <c r="AJ38" s="2">
        <f t="shared" si="7"/>
        <v>100</v>
      </c>
      <c r="AK38" s="11">
        <f t="shared" si="10"/>
        <v>225</v>
      </c>
    </row>
    <row r="39" spans="1:37" x14ac:dyDescent="0.25">
      <c r="A39" s="5">
        <v>34223713</v>
      </c>
      <c r="B39" s="26" t="s">
        <v>42</v>
      </c>
      <c r="C39" s="8" t="s">
        <v>133</v>
      </c>
      <c r="D39" s="25">
        <v>45356</v>
      </c>
      <c r="E39" s="26">
        <v>34223713</v>
      </c>
      <c r="F39" s="5">
        <v>222</v>
      </c>
      <c r="G39" s="27">
        <v>1000</v>
      </c>
      <c r="H39" s="27">
        <v>1000</v>
      </c>
      <c r="I39" s="27">
        <v>1000</v>
      </c>
      <c r="J39" s="27">
        <v>100</v>
      </c>
      <c r="K39" s="27">
        <v>100</v>
      </c>
      <c r="L39" s="27">
        <v>100</v>
      </c>
      <c r="M39" s="27">
        <v>100</v>
      </c>
      <c r="N39" s="27">
        <v>100</v>
      </c>
      <c r="O39" s="27">
        <v>100</v>
      </c>
      <c r="P39" s="27">
        <v>100</v>
      </c>
      <c r="Q39" s="27">
        <v>100</v>
      </c>
      <c r="R39" s="27">
        <v>100</v>
      </c>
      <c r="S39" s="27">
        <v>0</v>
      </c>
      <c r="T39" s="27">
        <v>1000</v>
      </c>
      <c r="U39" s="29">
        <v>100</v>
      </c>
      <c r="V39" s="27"/>
      <c r="W39" s="19">
        <v>10000</v>
      </c>
      <c r="X39" s="1">
        <v>1</v>
      </c>
      <c r="Y39" s="5"/>
      <c r="Z39" s="10">
        <f t="shared" si="0"/>
        <v>7.5</v>
      </c>
      <c r="AA39" s="10">
        <f t="shared" si="8"/>
        <v>0</v>
      </c>
      <c r="AB39" s="11">
        <f t="shared" si="2"/>
        <v>7.5</v>
      </c>
      <c r="AC39" s="15">
        <v>10</v>
      </c>
      <c r="AD39" s="15">
        <v>10</v>
      </c>
      <c r="AE39" s="15">
        <f t="shared" si="6"/>
        <v>0</v>
      </c>
      <c r="AF39" s="12"/>
      <c r="AG39" s="13"/>
      <c r="AH39" s="11">
        <f t="shared" si="9"/>
        <v>11100</v>
      </c>
      <c r="AI39" s="10">
        <f t="shared" si="4"/>
        <v>1000</v>
      </c>
      <c r="AJ39" s="2">
        <v>379716.99807599996</v>
      </c>
      <c r="AK39" s="11">
        <f t="shared" si="10"/>
        <v>7.5</v>
      </c>
    </row>
    <row r="40" spans="1:37" x14ac:dyDescent="0.25">
      <c r="A40" s="5">
        <v>35627514</v>
      </c>
      <c r="B40" s="26" t="s">
        <v>50</v>
      </c>
      <c r="C40" s="8" t="s">
        <v>76</v>
      </c>
      <c r="D40" s="25">
        <v>44685</v>
      </c>
      <c r="E40" s="26">
        <v>35627514</v>
      </c>
      <c r="F40" s="5">
        <v>217</v>
      </c>
      <c r="G40" s="27">
        <v>1000</v>
      </c>
      <c r="H40" s="27">
        <v>1000</v>
      </c>
      <c r="I40" s="27">
        <v>1000</v>
      </c>
      <c r="J40" s="27">
        <v>100</v>
      </c>
      <c r="K40" s="27">
        <v>100</v>
      </c>
      <c r="L40" s="27">
        <v>100</v>
      </c>
      <c r="M40" s="27">
        <v>100</v>
      </c>
      <c r="N40" s="27">
        <v>100</v>
      </c>
      <c r="O40" s="27">
        <v>100</v>
      </c>
      <c r="P40" s="27">
        <v>100</v>
      </c>
      <c r="Q40" s="27">
        <v>100</v>
      </c>
      <c r="R40" s="27">
        <v>100</v>
      </c>
      <c r="S40" s="27">
        <v>0</v>
      </c>
      <c r="T40" s="27">
        <v>1000</v>
      </c>
      <c r="U40" s="29">
        <v>100</v>
      </c>
      <c r="V40" s="27"/>
      <c r="W40" s="18"/>
      <c r="X40" s="1">
        <v>6</v>
      </c>
      <c r="Y40" s="3"/>
      <c r="Z40" s="10">
        <f t="shared" si="0"/>
        <v>45</v>
      </c>
      <c r="AA40" s="10">
        <f t="shared" si="8"/>
        <v>0</v>
      </c>
      <c r="AB40" s="11">
        <f t="shared" si="2"/>
        <v>45</v>
      </c>
      <c r="AC40" s="15">
        <v>10</v>
      </c>
      <c r="AD40" s="15">
        <v>10</v>
      </c>
      <c r="AE40" s="15">
        <f t="shared" si="6"/>
        <v>0</v>
      </c>
      <c r="AF40" s="12"/>
      <c r="AG40" s="13"/>
      <c r="AH40" s="11">
        <f t="shared" si="9"/>
        <v>1100</v>
      </c>
      <c r="AI40" s="10">
        <f t="shared" si="4"/>
        <v>1000</v>
      </c>
      <c r="AJ40" s="2">
        <f t="shared" si="7"/>
        <v>100</v>
      </c>
      <c r="AK40" s="11">
        <f t="shared" si="10"/>
        <v>45</v>
      </c>
    </row>
    <row r="41" spans="1:37" x14ac:dyDescent="0.25">
      <c r="A41" s="5">
        <v>32030418</v>
      </c>
      <c r="B41" s="26" t="s">
        <v>42</v>
      </c>
      <c r="C41" s="8" t="s">
        <v>77</v>
      </c>
      <c r="D41" s="25">
        <v>44501</v>
      </c>
      <c r="E41" s="26">
        <v>32030418</v>
      </c>
      <c r="F41" s="5">
        <v>187</v>
      </c>
      <c r="G41" s="27">
        <v>1000</v>
      </c>
      <c r="H41" s="27">
        <v>1000</v>
      </c>
      <c r="I41" s="27">
        <v>1000</v>
      </c>
      <c r="J41" s="27">
        <v>100</v>
      </c>
      <c r="K41" s="27">
        <v>100</v>
      </c>
      <c r="L41" s="27">
        <v>100</v>
      </c>
      <c r="M41" s="27">
        <v>100</v>
      </c>
      <c r="N41" s="27">
        <v>100</v>
      </c>
      <c r="O41" s="27">
        <v>100</v>
      </c>
      <c r="P41" s="27">
        <v>100</v>
      </c>
      <c r="Q41" s="27">
        <v>100</v>
      </c>
      <c r="R41" s="27">
        <v>100</v>
      </c>
      <c r="S41" s="27">
        <v>0</v>
      </c>
      <c r="T41" s="27">
        <v>1000</v>
      </c>
      <c r="U41" s="29">
        <v>100</v>
      </c>
      <c r="V41" s="27"/>
      <c r="W41" s="19">
        <v>10000</v>
      </c>
      <c r="X41" s="1">
        <v>9</v>
      </c>
      <c r="Y41" s="1"/>
      <c r="Z41" s="10">
        <f t="shared" si="0"/>
        <v>67.5</v>
      </c>
      <c r="AA41" s="10">
        <f t="shared" si="8"/>
        <v>0</v>
      </c>
      <c r="AB41" s="11">
        <f t="shared" si="2"/>
        <v>67.5</v>
      </c>
      <c r="AC41" s="15">
        <v>10</v>
      </c>
      <c r="AD41" s="15">
        <v>10</v>
      </c>
      <c r="AE41" s="15">
        <f t="shared" si="6"/>
        <v>0</v>
      </c>
      <c r="AF41" s="12"/>
      <c r="AG41" s="13"/>
      <c r="AH41" s="11">
        <f t="shared" si="9"/>
        <v>11100</v>
      </c>
      <c r="AI41" s="10">
        <f t="shared" si="4"/>
        <v>1000</v>
      </c>
      <c r="AJ41" s="2">
        <f t="shared" si="7"/>
        <v>10100</v>
      </c>
      <c r="AK41" s="11">
        <f t="shared" si="10"/>
        <v>67.5</v>
      </c>
    </row>
    <row r="42" spans="1:37" x14ac:dyDescent="0.25">
      <c r="A42" s="5">
        <v>25842214</v>
      </c>
      <c r="B42" s="26" t="s">
        <v>42</v>
      </c>
      <c r="C42" s="8" t="s">
        <v>78</v>
      </c>
      <c r="D42" s="25">
        <v>43713</v>
      </c>
      <c r="E42" s="26">
        <v>25842214</v>
      </c>
      <c r="F42" s="5">
        <v>110</v>
      </c>
      <c r="G42" s="27">
        <v>1000</v>
      </c>
      <c r="H42" s="27">
        <v>1000</v>
      </c>
      <c r="I42" s="27">
        <v>1000</v>
      </c>
      <c r="J42" s="27">
        <v>100</v>
      </c>
      <c r="K42" s="27">
        <v>100</v>
      </c>
      <c r="L42" s="27">
        <v>100</v>
      </c>
      <c r="M42" s="27">
        <v>100</v>
      </c>
      <c r="N42" s="27">
        <v>100</v>
      </c>
      <c r="O42" s="27">
        <v>100</v>
      </c>
      <c r="P42" s="27">
        <v>100</v>
      </c>
      <c r="Q42" s="27">
        <v>100</v>
      </c>
      <c r="R42" s="27">
        <v>100</v>
      </c>
      <c r="S42" s="27">
        <v>0</v>
      </c>
      <c r="T42" s="27">
        <v>1000</v>
      </c>
      <c r="U42" s="29">
        <v>100</v>
      </c>
      <c r="V42" s="27"/>
      <c r="W42" s="19"/>
      <c r="X42" s="1">
        <v>0</v>
      </c>
      <c r="Y42" s="1"/>
      <c r="Z42" s="10">
        <f t="shared" si="0"/>
        <v>0</v>
      </c>
      <c r="AA42" s="10">
        <f t="shared" si="8"/>
        <v>0</v>
      </c>
      <c r="AB42" s="11">
        <f t="shared" si="2"/>
        <v>0</v>
      </c>
      <c r="AC42" s="15">
        <v>10</v>
      </c>
      <c r="AD42" s="15">
        <v>10</v>
      </c>
      <c r="AE42" s="15">
        <f t="shared" si="6"/>
        <v>0</v>
      </c>
      <c r="AF42" s="12"/>
      <c r="AG42" s="13"/>
      <c r="AH42" s="11">
        <f t="shared" si="9"/>
        <v>1100</v>
      </c>
      <c r="AI42" s="10">
        <f t="shared" si="4"/>
        <v>1000</v>
      </c>
      <c r="AJ42" s="2">
        <f t="shared" si="7"/>
        <v>100</v>
      </c>
      <c r="AK42" s="11">
        <f t="shared" si="10"/>
        <v>0</v>
      </c>
    </row>
    <row r="43" spans="1:37" x14ac:dyDescent="0.25">
      <c r="A43" s="5">
        <v>35878493</v>
      </c>
      <c r="B43" s="26" t="s">
        <v>42</v>
      </c>
      <c r="C43" s="8" t="s">
        <v>79</v>
      </c>
      <c r="D43" s="25">
        <v>44748</v>
      </c>
      <c r="E43" s="26">
        <v>35878493</v>
      </c>
      <c r="F43" s="5">
        <v>223</v>
      </c>
      <c r="G43" s="27">
        <v>1000</v>
      </c>
      <c r="H43" s="27">
        <v>1000</v>
      </c>
      <c r="I43" s="27">
        <v>1000</v>
      </c>
      <c r="J43" s="27">
        <v>100</v>
      </c>
      <c r="K43" s="27">
        <v>100</v>
      </c>
      <c r="L43" s="27">
        <v>100</v>
      </c>
      <c r="M43" s="27">
        <v>100</v>
      </c>
      <c r="N43" s="27">
        <v>100</v>
      </c>
      <c r="O43" s="27">
        <v>100</v>
      </c>
      <c r="P43" s="27">
        <v>100</v>
      </c>
      <c r="Q43" s="27">
        <v>100</v>
      </c>
      <c r="R43" s="27">
        <v>100</v>
      </c>
      <c r="S43" s="27">
        <v>0</v>
      </c>
      <c r="T43" s="27">
        <v>1000</v>
      </c>
      <c r="U43" s="29">
        <v>100</v>
      </c>
      <c r="V43" s="27"/>
      <c r="W43" s="19">
        <v>10000</v>
      </c>
      <c r="X43" s="1">
        <v>0</v>
      </c>
      <c r="Y43" s="7"/>
      <c r="Z43" s="10">
        <f t="shared" si="0"/>
        <v>0</v>
      </c>
      <c r="AA43" s="10">
        <f t="shared" si="8"/>
        <v>0</v>
      </c>
      <c r="AB43" s="11">
        <f t="shared" si="2"/>
        <v>0</v>
      </c>
      <c r="AC43" s="15">
        <v>10</v>
      </c>
      <c r="AD43" s="15">
        <v>10</v>
      </c>
      <c r="AE43" s="15">
        <f t="shared" si="6"/>
        <v>0</v>
      </c>
      <c r="AF43" s="13"/>
      <c r="AG43" s="13"/>
      <c r="AH43" s="11">
        <f t="shared" si="9"/>
        <v>11100</v>
      </c>
      <c r="AI43" s="10">
        <f t="shared" si="4"/>
        <v>1000</v>
      </c>
      <c r="AJ43" s="2">
        <f t="shared" si="7"/>
        <v>10100</v>
      </c>
      <c r="AK43" s="11">
        <f t="shared" si="10"/>
        <v>0</v>
      </c>
    </row>
    <row r="44" spans="1:37" x14ac:dyDescent="0.25">
      <c r="A44" s="5">
        <v>40272312</v>
      </c>
      <c r="B44" s="26" t="s">
        <v>50</v>
      </c>
      <c r="C44" s="8" t="s">
        <v>80</v>
      </c>
      <c r="D44" s="25">
        <v>44440</v>
      </c>
      <c r="E44" s="26">
        <v>40272312</v>
      </c>
      <c r="F44" s="5">
        <v>169</v>
      </c>
      <c r="G44" s="27">
        <v>1000</v>
      </c>
      <c r="H44" s="27">
        <v>1000</v>
      </c>
      <c r="I44" s="27">
        <v>1000</v>
      </c>
      <c r="J44" s="27">
        <v>100</v>
      </c>
      <c r="K44" s="27">
        <v>100</v>
      </c>
      <c r="L44" s="27">
        <v>100</v>
      </c>
      <c r="M44" s="27">
        <v>100</v>
      </c>
      <c r="N44" s="27">
        <v>100</v>
      </c>
      <c r="O44" s="27">
        <v>100</v>
      </c>
      <c r="P44" s="27">
        <v>100</v>
      </c>
      <c r="Q44" s="27">
        <v>100</v>
      </c>
      <c r="R44" s="27">
        <v>100</v>
      </c>
      <c r="S44" s="27">
        <v>0</v>
      </c>
      <c r="T44" s="27">
        <v>1000</v>
      </c>
      <c r="U44" s="29">
        <v>100</v>
      </c>
      <c r="V44" s="27">
        <f>105203+187862</f>
        <v>293065</v>
      </c>
      <c r="W44" s="19"/>
      <c r="X44" s="1">
        <v>4</v>
      </c>
      <c r="Y44" s="1"/>
      <c r="Z44" s="10">
        <f t="shared" si="0"/>
        <v>30</v>
      </c>
      <c r="AA44" s="10">
        <f t="shared" si="8"/>
        <v>0</v>
      </c>
      <c r="AB44" s="11">
        <f t="shared" si="2"/>
        <v>30</v>
      </c>
      <c r="AC44" s="15">
        <v>10</v>
      </c>
      <c r="AD44" s="15">
        <v>10</v>
      </c>
      <c r="AE44" s="15">
        <f t="shared" si="6"/>
        <v>0</v>
      </c>
      <c r="AF44" s="17"/>
      <c r="AG44" s="13"/>
      <c r="AH44" s="11">
        <f t="shared" si="9"/>
        <v>294165</v>
      </c>
      <c r="AI44" s="10">
        <f t="shared" si="4"/>
        <v>294065</v>
      </c>
      <c r="AJ44" s="2">
        <f t="shared" si="7"/>
        <v>100</v>
      </c>
      <c r="AK44" s="11">
        <f t="shared" si="10"/>
        <v>30</v>
      </c>
    </row>
    <row r="45" spans="1:37" x14ac:dyDescent="0.25">
      <c r="A45" s="5">
        <v>37138361</v>
      </c>
      <c r="B45" s="26" t="s">
        <v>42</v>
      </c>
      <c r="C45" s="8" t="s">
        <v>81</v>
      </c>
      <c r="D45" s="25">
        <v>44655</v>
      </c>
      <c r="E45" s="26">
        <v>37138361</v>
      </c>
      <c r="F45" s="5">
        <v>206</v>
      </c>
      <c r="G45" s="27">
        <v>1000</v>
      </c>
      <c r="H45" s="27">
        <v>1000</v>
      </c>
      <c r="I45" s="27">
        <v>1000</v>
      </c>
      <c r="J45" s="27">
        <v>100</v>
      </c>
      <c r="K45" s="27">
        <v>100</v>
      </c>
      <c r="L45" s="27">
        <v>100</v>
      </c>
      <c r="M45" s="27">
        <v>100</v>
      </c>
      <c r="N45" s="27">
        <v>100</v>
      </c>
      <c r="O45" s="27">
        <v>100</v>
      </c>
      <c r="P45" s="27">
        <v>100</v>
      </c>
      <c r="Q45" s="27">
        <v>100</v>
      </c>
      <c r="R45" s="27">
        <v>100</v>
      </c>
      <c r="S45" s="27">
        <v>0</v>
      </c>
      <c r="T45" s="27">
        <v>1000</v>
      </c>
      <c r="U45" s="29">
        <v>100</v>
      </c>
      <c r="V45" s="27"/>
      <c r="W45" s="19"/>
      <c r="X45" s="1">
        <v>3</v>
      </c>
      <c r="Y45" s="1"/>
      <c r="Z45" s="10">
        <f t="shared" si="0"/>
        <v>22.5</v>
      </c>
      <c r="AA45" s="10">
        <f t="shared" si="8"/>
        <v>0</v>
      </c>
      <c r="AB45" s="11">
        <f t="shared" si="2"/>
        <v>22.5</v>
      </c>
      <c r="AC45" s="15">
        <v>10</v>
      </c>
      <c r="AD45" s="15">
        <v>10</v>
      </c>
      <c r="AE45" s="15">
        <f t="shared" si="6"/>
        <v>0</v>
      </c>
      <c r="AF45" s="12"/>
      <c r="AG45" s="13"/>
      <c r="AH45" s="11">
        <f t="shared" si="9"/>
        <v>1100</v>
      </c>
      <c r="AI45" s="10">
        <f t="shared" si="4"/>
        <v>1000</v>
      </c>
      <c r="AJ45" s="2">
        <f t="shared" si="7"/>
        <v>100</v>
      </c>
      <c r="AK45" s="11">
        <f t="shared" si="10"/>
        <v>22.5</v>
      </c>
    </row>
    <row r="46" spans="1:37" x14ac:dyDescent="0.25">
      <c r="A46" s="5">
        <v>31319126</v>
      </c>
      <c r="B46" s="26" t="s">
        <v>42</v>
      </c>
      <c r="C46" s="8" t="s">
        <v>82</v>
      </c>
      <c r="D46" s="25">
        <v>43608</v>
      </c>
      <c r="E46" s="26">
        <v>31319126</v>
      </c>
      <c r="F46" s="5">
        <v>102</v>
      </c>
      <c r="G46" s="27">
        <v>1000</v>
      </c>
      <c r="H46" s="27">
        <v>1000</v>
      </c>
      <c r="I46" s="27">
        <v>1000</v>
      </c>
      <c r="J46" s="27">
        <v>100</v>
      </c>
      <c r="K46" s="27">
        <v>100</v>
      </c>
      <c r="L46" s="27">
        <v>100</v>
      </c>
      <c r="M46" s="27">
        <v>100</v>
      </c>
      <c r="N46" s="27">
        <v>100</v>
      </c>
      <c r="O46" s="27">
        <v>100</v>
      </c>
      <c r="P46" s="27">
        <v>100</v>
      </c>
      <c r="Q46" s="27">
        <v>100</v>
      </c>
      <c r="R46" s="27">
        <v>100</v>
      </c>
      <c r="S46" s="27">
        <v>0</v>
      </c>
      <c r="T46" s="27">
        <v>1000</v>
      </c>
      <c r="U46" s="29">
        <v>100</v>
      </c>
      <c r="V46" s="27">
        <v>210077.99725000001</v>
      </c>
      <c r="W46" s="19"/>
      <c r="X46" s="1">
        <v>0</v>
      </c>
      <c r="Y46" s="3"/>
      <c r="Z46" s="10">
        <f t="shared" si="0"/>
        <v>0</v>
      </c>
      <c r="AA46" s="10">
        <f t="shared" si="8"/>
        <v>0</v>
      </c>
      <c r="AB46" s="11">
        <f t="shared" si="2"/>
        <v>0</v>
      </c>
      <c r="AC46" s="15">
        <v>10</v>
      </c>
      <c r="AD46" s="15">
        <v>10</v>
      </c>
      <c r="AE46" s="15">
        <f t="shared" si="6"/>
        <v>0</v>
      </c>
      <c r="AF46" s="12"/>
      <c r="AG46" s="13"/>
      <c r="AH46" s="11">
        <f t="shared" si="9"/>
        <v>211177.99725000001</v>
      </c>
      <c r="AI46" s="10">
        <f t="shared" si="4"/>
        <v>211077.99725000001</v>
      </c>
      <c r="AJ46" s="2">
        <f t="shared" si="7"/>
        <v>100</v>
      </c>
      <c r="AK46" s="11">
        <f t="shared" si="10"/>
        <v>0</v>
      </c>
    </row>
    <row r="47" spans="1:37" x14ac:dyDescent="0.25">
      <c r="A47" s="5">
        <v>26425384</v>
      </c>
      <c r="B47" s="26" t="s">
        <v>50</v>
      </c>
      <c r="C47" s="8" t="s">
        <v>83</v>
      </c>
      <c r="D47" s="25">
        <v>44896</v>
      </c>
      <c r="E47" s="26">
        <v>26425384</v>
      </c>
      <c r="F47" s="5">
        <v>234</v>
      </c>
      <c r="G47" s="27">
        <v>1000</v>
      </c>
      <c r="H47" s="27">
        <v>1000</v>
      </c>
      <c r="I47" s="27">
        <v>1000</v>
      </c>
      <c r="J47" s="27">
        <v>100</v>
      </c>
      <c r="K47" s="27">
        <v>100</v>
      </c>
      <c r="L47" s="27">
        <v>100</v>
      </c>
      <c r="M47" s="27">
        <v>100</v>
      </c>
      <c r="N47" s="27">
        <v>100</v>
      </c>
      <c r="O47" s="27">
        <v>100</v>
      </c>
      <c r="P47" s="27">
        <v>100</v>
      </c>
      <c r="Q47" s="27">
        <v>100</v>
      </c>
      <c r="R47" s="27">
        <v>100</v>
      </c>
      <c r="S47" s="27">
        <v>0</v>
      </c>
      <c r="T47" s="27">
        <v>1000</v>
      </c>
      <c r="U47" s="29">
        <v>100</v>
      </c>
      <c r="V47" s="27"/>
      <c r="W47" s="19">
        <v>10000</v>
      </c>
      <c r="X47" s="1">
        <v>13</v>
      </c>
      <c r="Y47" s="1"/>
      <c r="Z47" s="10">
        <f t="shared" si="0"/>
        <v>97.5</v>
      </c>
      <c r="AA47" s="10">
        <f t="shared" si="8"/>
        <v>0</v>
      </c>
      <c r="AB47" s="11">
        <f t="shared" si="2"/>
        <v>97.5</v>
      </c>
      <c r="AC47" s="15">
        <v>10</v>
      </c>
      <c r="AD47" s="15">
        <v>10</v>
      </c>
      <c r="AE47" s="15">
        <f t="shared" si="6"/>
        <v>0</v>
      </c>
      <c r="AF47" s="12"/>
      <c r="AG47" s="13"/>
      <c r="AH47" s="11">
        <f t="shared" si="9"/>
        <v>11100</v>
      </c>
      <c r="AI47" s="10">
        <f t="shared" si="4"/>
        <v>1000</v>
      </c>
      <c r="AJ47" s="2">
        <f t="shared" si="7"/>
        <v>10100</v>
      </c>
      <c r="AK47" s="11">
        <f t="shared" si="10"/>
        <v>97.5</v>
      </c>
    </row>
    <row r="48" spans="1:37" x14ac:dyDescent="0.25">
      <c r="A48" s="5">
        <v>34127902</v>
      </c>
      <c r="B48" s="26" t="s">
        <v>42</v>
      </c>
      <c r="C48" s="8" t="s">
        <v>84</v>
      </c>
      <c r="D48" s="25">
        <v>42849</v>
      </c>
      <c r="E48" s="26">
        <v>34127902</v>
      </c>
      <c r="F48" s="5">
        <v>54</v>
      </c>
      <c r="G48" s="27">
        <v>1000</v>
      </c>
      <c r="H48" s="27">
        <v>1000</v>
      </c>
      <c r="I48" s="27">
        <v>1000</v>
      </c>
      <c r="J48" s="27">
        <v>100</v>
      </c>
      <c r="K48" s="27">
        <v>100</v>
      </c>
      <c r="L48" s="27">
        <v>100</v>
      </c>
      <c r="M48" s="27">
        <v>100</v>
      </c>
      <c r="N48" s="27">
        <v>100</v>
      </c>
      <c r="O48" s="27">
        <v>100</v>
      </c>
      <c r="P48" s="27">
        <v>100</v>
      </c>
      <c r="Q48" s="27">
        <v>100</v>
      </c>
      <c r="R48" s="27">
        <v>100</v>
      </c>
      <c r="S48" s="27">
        <v>0</v>
      </c>
      <c r="T48" s="27">
        <v>1000</v>
      </c>
      <c r="U48" s="29">
        <v>100</v>
      </c>
      <c r="V48" s="27"/>
      <c r="W48" s="19"/>
      <c r="X48" s="1">
        <v>25</v>
      </c>
      <c r="Y48" s="1"/>
      <c r="Z48" s="10">
        <f t="shared" si="0"/>
        <v>187.5</v>
      </c>
      <c r="AA48" s="10">
        <f t="shared" si="8"/>
        <v>0</v>
      </c>
      <c r="AB48" s="11">
        <f t="shared" si="2"/>
        <v>187.5</v>
      </c>
      <c r="AC48" s="15">
        <v>10</v>
      </c>
      <c r="AD48" s="15">
        <v>10</v>
      </c>
      <c r="AE48" s="15">
        <f t="shared" si="6"/>
        <v>0</v>
      </c>
      <c r="AF48" s="12"/>
      <c r="AG48" s="12"/>
      <c r="AH48" s="11">
        <f t="shared" si="9"/>
        <v>1100</v>
      </c>
      <c r="AI48" s="10">
        <f t="shared" si="4"/>
        <v>1000</v>
      </c>
      <c r="AJ48" s="2">
        <f t="shared" si="7"/>
        <v>100</v>
      </c>
      <c r="AK48" s="11">
        <f t="shared" si="10"/>
        <v>187.5</v>
      </c>
    </row>
    <row r="49" spans="1:37" x14ac:dyDescent="0.25">
      <c r="A49" s="5">
        <v>31887569</v>
      </c>
      <c r="B49" s="26" t="s">
        <v>36</v>
      </c>
      <c r="C49" s="8" t="s">
        <v>85</v>
      </c>
      <c r="D49" s="25">
        <v>44621</v>
      </c>
      <c r="E49" s="26">
        <v>31887569</v>
      </c>
      <c r="F49" s="5">
        <v>201</v>
      </c>
      <c r="G49" s="27">
        <v>1000</v>
      </c>
      <c r="H49" s="27">
        <v>1000</v>
      </c>
      <c r="I49" s="27">
        <v>1000</v>
      </c>
      <c r="J49" s="27">
        <v>100</v>
      </c>
      <c r="K49" s="27">
        <v>100</v>
      </c>
      <c r="L49" s="27">
        <v>100</v>
      </c>
      <c r="M49" s="27">
        <v>100</v>
      </c>
      <c r="N49" s="27">
        <v>100</v>
      </c>
      <c r="O49" s="27">
        <v>100</v>
      </c>
      <c r="P49" s="27">
        <v>100</v>
      </c>
      <c r="Q49" s="27">
        <v>100</v>
      </c>
      <c r="R49" s="27">
        <v>100</v>
      </c>
      <c r="S49" s="27">
        <v>0</v>
      </c>
      <c r="T49" s="27">
        <v>1000</v>
      </c>
      <c r="U49" s="29">
        <v>100</v>
      </c>
      <c r="V49" s="29">
        <v>100</v>
      </c>
      <c r="W49" s="29">
        <v>100</v>
      </c>
      <c r="X49" s="1">
        <v>22</v>
      </c>
      <c r="Y49" s="1"/>
      <c r="Z49" s="10">
        <f t="shared" si="0"/>
        <v>165</v>
      </c>
      <c r="AA49" s="10">
        <f t="shared" si="8"/>
        <v>0</v>
      </c>
      <c r="AB49" s="11">
        <f t="shared" si="2"/>
        <v>165</v>
      </c>
      <c r="AC49" s="15">
        <v>10</v>
      </c>
      <c r="AD49" s="15">
        <v>10</v>
      </c>
      <c r="AE49" s="15">
        <f t="shared" si="6"/>
        <v>0</v>
      </c>
      <c r="AF49" s="12"/>
      <c r="AG49" s="13"/>
      <c r="AH49" s="11">
        <f t="shared" si="9"/>
        <v>1300</v>
      </c>
      <c r="AI49" s="10">
        <f t="shared" si="4"/>
        <v>1100</v>
      </c>
      <c r="AJ49" s="2">
        <f t="shared" si="7"/>
        <v>200</v>
      </c>
      <c r="AK49" s="11">
        <f t="shared" si="10"/>
        <v>165</v>
      </c>
    </row>
    <row r="50" spans="1:37" x14ac:dyDescent="0.25">
      <c r="A50" s="5">
        <v>23062493</v>
      </c>
      <c r="B50" s="26" t="s">
        <v>50</v>
      </c>
      <c r="C50" s="8" t="s">
        <v>86</v>
      </c>
      <c r="D50" s="25">
        <v>40026</v>
      </c>
      <c r="E50" s="26">
        <v>23062493</v>
      </c>
      <c r="F50" s="5">
        <v>1</v>
      </c>
      <c r="G50" s="27">
        <v>1000</v>
      </c>
      <c r="H50" s="27">
        <v>1000</v>
      </c>
      <c r="I50" s="27">
        <v>1000</v>
      </c>
      <c r="J50" s="27">
        <v>100</v>
      </c>
      <c r="K50" s="27">
        <v>100</v>
      </c>
      <c r="L50" s="27">
        <v>100</v>
      </c>
      <c r="M50" s="27">
        <v>100</v>
      </c>
      <c r="N50" s="27">
        <v>100</v>
      </c>
      <c r="O50" s="27">
        <v>100</v>
      </c>
      <c r="P50" s="27">
        <v>100</v>
      </c>
      <c r="Q50" s="27">
        <v>100</v>
      </c>
      <c r="R50" s="27">
        <v>100</v>
      </c>
      <c r="S50" s="27">
        <v>0</v>
      </c>
      <c r="T50" s="27">
        <v>1000</v>
      </c>
      <c r="U50" s="29">
        <v>100</v>
      </c>
      <c r="V50" s="29">
        <v>100</v>
      </c>
      <c r="W50" s="29">
        <v>100</v>
      </c>
      <c r="X50" s="1">
        <v>10</v>
      </c>
      <c r="Y50" s="1"/>
      <c r="Z50" s="10">
        <f t="shared" si="0"/>
        <v>75</v>
      </c>
      <c r="AA50" s="10">
        <f t="shared" si="8"/>
        <v>0</v>
      </c>
      <c r="AB50" s="11">
        <f t="shared" si="2"/>
        <v>75</v>
      </c>
      <c r="AC50" s="15">
        <v>10</v>
      </c>
      <c r="AD50" s="15">
        <v>10</v>
      </c>
      <c r="AE50" s="15">
        <f t="shared" si="6"/>
        <v>0</v>
      </c>
      <c r="AF50" s="12"/>
      <c r="AG50" s="13"/>
      <c r="AH50" s="11">
        <f t="shared" si="9"/>
        <v>1300</v>
      </c>
      <c r="AI50" s="10">
        <f t="shared" si="4"/>
        <v>1100</v>
      </c>
      <c r="AJ50" s="2">
        <f t="shared" si="7"/>
        <v>200</v>
      </c>
      <c r="AK50" s="11">
        <f t="shared" si="10"/>
        <v>75</v>
      </c>
    </row>
    <row r="51" spans="1:37" x14ac:dyDescent="0.25">
      <c r="A51" s="5">
        <v>34746850</v>
      </c>
      <c r="B51" s="26" t="s">
        <v>40</v>
      </c>
      <c r="C51" s="8" t="s">
        <v>87</v>
      </c>
      <c r="D51" s="25">
        <v>45324</v>
      </c>
      <c r="E51" s="26">
        <v>34746850</v>
      </c>
      <c r="F51" s="5">
        <v>282</v>
      </c>
      <c r="G51" s="27">
        <v>1000</v>
      </c>
      <c r="H51" s="27">
        <v>1000</v>
      </c>
      <c r="I51" s="27">
        <v>1000</v>
      </c>
      <c r="J51" s="27">
        <v>100</v>
      </c>
      <c r="K51" s="27">
        <v>100</v>
      </c>
      <c r="L51" s="27">
        <v>100</v>
      </c>
      <c r="M51" s="27">
        <v>100</v>
      </c>
      <c r="N51" s="27">
        <v>100</v>
      </c>
      <c r="O51" s="27">
        <v>100</v>
      </c>
      <c r="P51" s="27">
        <v>100</v>
      </c>
      <c r="Q51" s="27">
        <v>100</v>
      </c>
      <c r="R51" s="27">
        <v>100</v>
      </c>
      <c r="S51" s="27">
        <v>0</v>
      </c>
      <c r="T51" s="27">
        <v>1000</v>
      </c>
      <c r="U51" s="29">
        <v>100</v>
      </c>
      <c r="V51" s="29">
        <v>100</v>
      </c>
      <c r="W51" s="29">
        <v>100</v>
      </c>
      <c r="X51" s="1">
        <v>12</v>
      </c>
      <c r="Y51" s="1"/>
      <c r="Z51" s="10">
        <f t="shared" si="0"/>
        <v>90</v>
      </c>
      <c r="AA51" s="10">
        <f t="shared" si="8"/>
        <v>0</v>
      </c>
      <c r="AB51" s="11">
        <f t="shared" si="2"/>
        <v>90</v>
      </c>
      <c r="AC51" s="15">
        <v>10</v>
      </c>
      <c r="AD51" s="15">
        <v>10</v>
      </c>
      <c r="AE51" s="15">
        <f t="shared" si="6"/>
        <v>0</v>
      </c>
      <c r="AF51" s="12"/>
      <c r="AG51" s="12"/>
      <c r="AH51" s="11">
        <f t="shared" si="9"/>
        <v>1300</v>
      </c>
      <c r="AI51" s="10">
        <f t="shared" si="4"/>
        <v>1100</v>
      </c>
      <c r="AJ51" s="2">
        <v>495251</v>
      </c>
      <c r="AK51" s="11">
        <f t="shared" si="10"/>
        <v>90</v>
      </c>
    </row>
    <row r="52" spans="1:37" x14ac:dyDescent="0.25">
      <c r="A52" s="5">
        <v>39239719</v>
      </c>
      <c r="B52" s="26" t="s">
        <v>38</v>
      </c>
      <c r="C52" s="8" t="s">
        <v>88</v>
      </c>
      <c r="D52" s="25">
        <v>45139</v>
      </c>
      <c r="E52" s="26">
        <v>39239719</v>
      </c>
      <c r="F52" s="5">
        <v>260</v>
      </c>
      <c r="G52" s="27">
        <v>1000</v>
      </c>
      <c r="H52" s="27">
        <v>1000</v>
      </c>
      <c r="I52" s="27">
        <v>1000</v>
      </c>
      <c r="J52" s="27">
        <v>100</v>
      </c>
      <c r="K52" s="27">
        <v>100</v>
      </c>
      <c r="L52" s="27">
        <v>100</v>
      </c>
      <c r="M52" s="27">
        <v>100</v>
      </c>
      <c r="N52" s="27">
        <v>100</v>
      </c>
      <c r="O52" s="27">
        <v>100</v>
      </c>
      <c r="P52" s="27">
        <v>100</v>
      </c>
      <c r="Q52" s="27">
        <v>100</v>
      </c>
      <c r="R52" s="27">
        <v>100</v>
      </c>
      <c r="S52" s="27">
        <v>0</v>
      </c>
      <c r="T52" s="27">
        <v>1000</v>
      </c>
      <c r="U52" s="29">
        <v>100</v>
      </c>
      <c r="V52" s="29">
        <v>100</v>
      </c>
      <c r="W52" s="29">
        <v>100</v>
      </c>
      <c r="X52" s="1">
        <v>0</v>
      </c>
      <c r="Y52" s="1"/>
      <c r="Z52" s="10">
        <f t="shared" si="0"/>
        <v>0</v>
      </c>
      <c r="AA52" s="10">
        <f t="shared" si="8"/>
        <v>0</v>
      </c>
      <c r="AB52" s="11">
        <f t="shared" si="2"/>
        <v>0</v>
      </c>
      <c r="AC52" s="15">
        <v>10</v>
      </c>
      <c r="AD52" s="15">
        <v>10</v>
      </c>
      <c r="AE52" s="15">
        <f t="shared" si="6"/>
        <v>0</v>
      </c>
      <c r="AF52" s="12"/>
      <c r="AG52" s="13"/>
      <c r="AH52" s="11">
        <f t="shared" si="9"/>
        <v>1300</v>
      </c>
      <c r="AI52" s="10">
        <f t="shared" si="4"/>
        <v>1100</v>
      </c>
      <c r="AJ52" s="2">
        <f t="shared" si="7"/>
        <v>200</v>
      </c>
      <c r="AK52" s="11">
        <f t="shared" si="10"/>
        <v>0</v>
      </c>
    </row>
    <row r="53" spans="1:37" x14ac:dyDescent="0.25">
      <c r="A53" s="30">
        <v>40725898</v>
      </c>
      <c r="B53" s="31" t="s">
        <v>36</v>
      </c>
      <c r="C53" s="32" t="s">
        <v>89</v>
      </c>
      <c r="D53" s="33">
        <v>45170</v>
      </c>
      <c r="E53" s="31">
        <v>40725898</v>
      </c>
      <c r="F53" s="30">
        <v>269</v>
      </c>
      <c r="G53" s="27">
        <v>1000</v>
      </c>
      <c r="H53" s="27">
        <v>1000</v>
      </c>
      <c r="I53" s="27">
        <v>1000</v>
      </c>
      <c r="J53" s="27">
        <v>100</v>
      </c>
      <c r="K53" s="27">
        <v>100</v>
      </c>
      <c r="L53" s="27">
        <v>100</v>
      </c>
      <c r="M53" s="27">
        <v>100</v>
      </c>
      <c r="N53" s="27">
        <v>100</v>
      </c>
      <c r="O53" s="27">
        <v>100</v>
      </c>
      <c r="P53" s="27">
        <v>100</v>
      </c>
      <c r="Q53" s="27">
        <v>100</v>
      </c>
      <c r="R53" s="27">
        <v>100</v>
      </c>
      <c r="S53" s="27">
        <v>0</v>
      </c>
      <c r="T53" s="27">
        <v>1000</v>
      </c>
      <c r="U53" s="29">
        <v>100</v>
      </c>
      <c r="V53" s="29">
        <v>100</v>
      </c>
      <c r="W53" s="29">
        <v>100</v>
      </c>
      <c r="X53" s="1">
        <v>0</v>
      </c>
      <c r="Y53" s="1"/>
      <c r="Z53" s="10">
        <f t="shared" si="0"/>
        <v>0</v>
      </c>
      <c r="AA53" s="10">
        <f t="shared" si="8"/>
        <v>0</v>
      </c>
      <c r="AB53" s="11">
        <f t="shared" si="2"/>
        <v>0</v>
      </c>
      <c r="AC53" s="15">
        <v>10</v>
      </c>
      <c r="AD53" s="15">
        <v>10</v>
      </c>
      <c r="AE53" s="15">
        <f t="shared" si="6"/>
        <v>0</v>
      </c>
      <c r="AF53" s="12"/>
      <c r="AG53" s="13"/>
      <c r="AH53" s="11">
        <f t="shared" si="9"/>
        <v>1300</v>
      </c>
      <c r="AI53" s="10">
        <f t="shared" si="4"/>
        <v>1100</v>
      </c>
      <c r="AJ53" s="2">
        <f t="shared" si="7"/>
        <v>200</v>
      </c>
      <c r="AK53" s="11">
        <f t="shared" si="10"/>
        <v>0</v>
      </c>
    </row>
    <row r="54" spans="1:37" x14ac:dyDescent="0.25">
      <c r="A54" s="5">
        <v>31486706</v>
      </c>
      <c r="B54" s="26" t="s">
        <v>50</v>
      </c>
      <c r="C54" s="8" t="s">
        <v>90</v>
      </c>
      <c r="D54" s="25">
        <v>44013</v>
      </c>
      <c r="E54" s="26">
        <v>31486706</v>
      </c>
      <c r="F54" s="5">
        <v>127</v>
      </c>
      <c r="G54" s="27">
        <v>1000</v>
      </c>
      <c r="H54" s="27">
        <v>1000</v>
      </c>
      <c r="I54" s="27">
        <v>1000</v>
      </c>
      <c r="J54" s="27">
        <v>100</v>
      </c>
      <c r="K54" s="27">
        <v>100</v>
      </c>
      <c r="L54" s="27">
        <v>100</v>
      </c>
      <c r="M54" s="27">
        <v>100</v>
      </c>
      <c r="N54" s="27">
        <v>100</v>
      </c>
      <c r="O54" s="27">
        <v>100</v>
      </c>
      <c r="P54" s="27">
        <v>100</v>
      </c>
      <c r="Q54" s="27">
        <v>100</v>
      </c>
      <c r="R54" s="27">
        <v>100</v>
      </c>
      <c r="S54" s="27">
        <v>0</v>
      </c>
      <c r="T54" s="27">
        <v>1000</v>
      </c>
      <c r="U54" s="29">
        <v>100</v>
      </c>
      <c r="V54" s="29">
        <v>100</v>
      </c>
      <c r="W54" s="29">
        <v>100</v>
      </c>
      <c r="X54" s="1">
        <v>3</v>
      </c>
      <c r="Y54" s="1"/>
      <c r="Z54" s="10">
        <f t="shared" si="0"/>
        <v>22.5</v>
      </c>
      <c r="AA54" s="10">
        <f t="shared" si="8"/>
        <v>0</v>
      </c>
      <c r="AB54" s="11">
        <f t="shared" si="2"/>
        <v>22.5</v>
      </c>
      <c r="AC54" s="15">
        <v>10</v>
      </c>
      <c r="AD54" s="15">
        <v>10</v>
      </c>
      <c r="AE54" s="15">
        <f t="shared" si="6"/>
        <v>0</v>
      </c>
      <c r="AF54" s="12"/>
      <c r="AG54" s="13"/>
      <c r="AH54" s="11">
        <f t="shared" si="9"/>
        <v>1300</v>
      </c>
      <c r="AI54" s="10">
        <f t="shared" si="4"/>
        <v>1100</v>
      </c>
      <c r="AJ54" s="2">
        <f t="shared" si="7"/>
        <v>200</v>
      </c>
      <c r="AK54" s="11">
        <f t="shared" si="10"/>
        <v>22.5</v>
      </c>
    </row>
    <row r="55" spans="1:37" x14ac:dyDescent="0.25">
      <c r="A55" s="5">
        <v>35563541</v>
      </c>
      <c r="B55" s="26" t="s">
        <v>42</v>
      </c>
      <c r="C55" s="8" t="s">
        <v>91</v>
      </c>
      <c r="D55" s="25">
        <v>44473</v>
      </c>
      <c r="E55" s="26">
        <v>35563541</v>
      </c>
      <c r="F55" s="5">
        <v>180</v>
      </c>
      <c r="G55" s="27">
        <v>1000</v>
      </c>
      <c r="H55" s="27">
        <v>1000</v>
      </c>
      <c r="I55" s="27">
        <v>1000</v>
      </c>
      <c r="J55" s="27">
        <v>100</v>
      </c>
      <c r="K55" s="27">
        <v>100</v>
      </c>
      <c r="L55" s="27">
        <v>100</v>
      </c>
      <c r="M55" s="27">
        <v>100</v>
      </c>
      <c r="N55" s="27">
        <v>100</v>
      </c>
      <c r="O55" s="27">
        <v>100</v>
      </c>
      <c r="P55" s="27">
        <v>100</v>
      </c>
      <c r="Q55" s="27">
        <v>100</v>
      </c>
      <c r="R55" s="27">
        <v>100</v>
      </c>
      <c r="S55" s="27">
        <v>0</v>
      </c>
      <c r="T55" s="27">
        <v>1000</v>
      </c>
      <c r="U55" s="29">
        <v>100</v>
      </c>
      <c r="V55" s="29">
        <v>100</v>
      </c>
      <c r="W55" s="29">
        <v>100</v>
      </c>
      <c r="X55" s="1">
        <v>5</v>
      </c>
      <c r="Y55" s="1"/>
      <c r="Z55" s="10">
        <f t="shared" si="0"/>
        <v>37.5</v>
      </c>
      <c r="AA55" s="10">
        <f t="shared" si="8"/>
        <v>0</v>
      </c>
      <c r="AB55" s="11">
        <f t="shared" si="2"/>
        <v>37.5</v>
      </c>
      <c r="AC55" s="15">
        <v>10</v>
      </c>
      <c r="AD55" s="15">
        <v>10</v>
      </c>
      <c r="AE55" s="15">
        <f t="shared" si="6"/>
        <v>0</v>
      </c>
      <c r="AF55" s="12"/>
      <c r="AG55" s="13"/>
      <c r="AH55" s="11">
        <f t="shared" si="9"/>
        <v>1300</v>
      </c>
      <c r="AI55" s="10">
        <f t="shared" si="4"/>
        <v>1100</v>
      </c>
      <c r="AJ55" s="2">
        <f t="shared" si="7"/>
        <v>200</v>
      </c>
      <c r="AK55" s="11">
        <f t="shared" si="10"/>
        <v>37.5</v>
      </c>
    </row>
    <row r="56" spans="1:37" x14ac:dyDescent="0.25">
      <c r="A56" s="5">
        <v>28550679</v>
      </c>
      <c r="B56" s="26" t="s">
        <v>36</v>
      </c>
      <c r="C56" s="8" t="s">
        <v>92</v>
      </c>
      <c r="D56" s="25">
        <v>45170</v>
      </c>
      <c r="E56" s="26">
        <v>28550679</v>
      </c>
      <c r="F56" s="5">
        <v>263</v>
      </c>
      <c r="G56" s="27">
        <v>1000</v>
      </c>
      <c r="H56" s="27">
        <v>1000</v>
      </c>
      <c r="I56" s="27">
        <v>1000</v>
      </c>
      <c r="J56" s="27">
        <v>100</v>
      </c>
      <c r="K56" s="27">
        <v>100</v>
      </c>
      <c r="L56" s="27">
        <v>100</v>
      </c>
      <c r="M56" s="27">
        <v>100</v>
      </c>
      <c r="N56" s="27">
        <v>100</v>
      </c>
      <c r="O56" s="27">
        <v>100</v>
      </c>
      <c r="P56" s="27">
        <v>100</v>
      </c>
      <c r="Q56" s="27">
        <v>100</v>
      </c>
      <c r="R56" s="27">
        <v>100</v>
      </c>
      <c r="S56" s="27">
        <v>0</v>
      </c>
      <c r="T56" s="27">
        <v>1000</v>
      </c>
      <c r="U56" s="29">
        <v>100</v>
      </c>
      <c r="V56" s="29">
        <v>100</v>
      </c>
      <c r="W56" s="29">
        <v>100</v>
      </c>
      <c r="X56" s="1">
        <v>35</v>
      </c>
      <c r="Y56" s="1"/>
      <c r="Z56" s="10">
        <f t="shared" si="0"/>
        <v>262.5</v>
      </c>
      <c r="AA56" s="10">
        <f t="shared" si="8"/>
        <v>0</v>
      </c>
      <c r="AB56" s="11">
        <f t="shared" si="2"/>
        <v>262.5</v>
      </c>
      <c r="AC56" s="15">
        <v>10</v>
      </c>
      <c r="AD56" s="15">
        <v>10</v>
      </c>
      <c r="AE56" s="15">
        <f t="shared" si="6"/>
        <v>0</v>
      </c>
      <c r="AF56" s="12"/>
      <c r="AG56" s="13"/>
      <c r="AH56" s="11">
        <f t="shared" si="9"/>
        <v>1300</v>
      </c>
      <c r="AI56" s="10">
        <f t="shared" si="4"/>
        <v>1100</v>
      </c>
      <c r="AJ56" s="2">
        <f t="shared" si="7"/>
        <v>200</v>
      </c>
      <c r="AK56" s="11">
        <f t="shared" si="10"/>
        <v>262.5</v>
      </c>
    </row>
    <row r="57" spans="1:37" x14ac:dyDescent="0.25">
      <c r="A57" s="5">
        <v>42063665</v>
      </c>
      <c r="B57" s="26" t="s">
        <v>42</v>
      </c>
      <c r="C57" s="8" t="s">
        <v>93</v>
      </c>
      <c r="D57" s="25">
        <v>44564</v>
      </c>
      <c r="E57" s="26">
        <v>42063665</v>
      </c>
      <c r="F57" s="5">
        <v>193</v>
      </c>
      <c r="G57" s="27">
        <v>1000</v>
      </c>
      <c r="H57" s="27">
        <v>1000</v>
      </c>
      <c r="I57" s="27">
        <v>1000</v>
      </c>
      <c r="J57" s="27">
        <v>100</v>
      </c>
      <c r="K57" s="27">
        <v>100</v>
      </c>
      <c r="L57" s="27">
        <v>100</v>
      </c>
      <c r="M57" s="27">
        <v>100</v>
      </c>
      <c r="N57" s="27">
        <v>100</v>
      </c>
      <c r="O57" s="27">
        <v>100</v>
      </c>
      <c r="P57" s="27">
        <v>100</v>
      </c>
      <c r="Q57" s="27">
        <v>100</v>
      </c>
      <c r="R57" s="27">
        <v>100</v>
      </c>
      <c r="S57" s="27">
        <v>0</v>
      </c>
      <c r="T57" s="27">
        <v>1000</v>
      </c>
      <c r="U57" s="29">
        <v>100</v>
      </c>
      <c r="V57" s="29">
        <v>100</v>
      </c>
      <c r="W57" s="29">
        <v>100</v>
      </c>
      <c r="X57" s="1">
        <v>4</v>
      </c>
      <c r="Y57" s="1"/>
      <c r="Z57" s="10">
        <f t="shared" si="0"/>
        <v>30</v>
      </c>
      <c r="AA57" s="10">
        <f t="shared" si="8"/>
        <v>0</v>
      </c>
      <c r="AB57" s="11">
        <f t="shared" si="2"/>
        <v>30</v>
      </c>
      <c r="AC57" s="15">
        <v>10</v>
      </c>
      <c r="AD57" s="15">
        <v>10</v>
      </c>
      <c r="AE57" s="15">
        <f t="shared" si="6"/>
        <v>0</v>
      </c>
      <c r="AF57" s="15"/>
      <c r="AG57" s="13"/>
      <c r="AH57" s="11">
        <f t="shared" si="9"/>
        <v>1300</v>
      </c>
      <c r="AI57" s="10">
        <f t="shared" si="4"/>
        <v>1100</v>
      </c>
      <c r="AJ57" s="2">
        <f t="shared" si="7"/>
        <v>200</v>
      </c>
      <c r="AK57" s="11">
        <f t="shared" si="10"/>
        <v>30</v>
      </c>
    </row>
    <row r="58" spans="1:37" x14ac:dyDescent="0.25">
      <c r="A58" s="5">
        <v>32664926</v>
      </c>
      <c r="B58" s="26" t="s">
        <v>40</v>
      </c>
      <c r="C58" s="8" t="s">
        <v>94</v>
      </c>
      <c r="D58" s="25">
        <v>44501</v>
      </c>
      <c r="E58" s="26">
        <v>32664926</v>
      </c>
      <c r="F58" s="5">
        <v>186</v>
      </c>
      <c r="G58" s="27">
        <v>1000</v>
      </c>
      <c r="H58" s="27">
        <v>1000</v>
      </c>
      <c r="I58" s="27">
        <v>1000</v>
      </c>
      <c r="J58" s="27">
        <v>100</v>
      </c>
      <c r="K58" s="27">
        <v>100</v>
      </c>
      <c r="L58" s="27">
        <v>100</v>
      </c>
      <c r="M58" s="27">
        <v>100</v>
      </c>
      <c r="N58" s="27">
        <v>100</v>
      </c>
      <c r="O58" s="27">
        <v>100</v>
      </c>
      <c r="P58" s="27">
        <v>100</v>
      </c>
      <c r="Q58" s="27">
        <v>100</v>
      </c>
      <c r="R58" s="27">
        <v>100</v>
      </c>
      <c r="S58" s="27">
        <v>0</v>
      </c>
      <c r="T58" s="27">
        <v>1000</v>
      </c>
      <c r="U58" s="29">
        <v>100</v>
      </c>
      <c r="V58" s="29">
        <v>100</v>
      </c>
      <c r="W58" s="29">
        <v>100</v>
      </c>
      <c r="X58" s="1">
        <v>3</v>
      </c>
      <c r="Y58" s="1"/>
      <c r="Z58" s="10">
        <f t="shared" si="0"/>
        <v>22.5</v>
      </c>
      <c r="AA58" s="10">
        <f t="shared" si="8"/>
        <v>0</v>
      </c>
      <c r="AB58" s="11">
        <f t="shared" si="2"/>
        <v>22.5</v>
      </c>
      <c r="AC58" s="15">
        <v>10</v>
      </c>
      <c r="AD58" s="15">
        <v>10</v>
      </c>
      <c r="AE58" s="15">
        <f t="shared" si="6"/>
        <v>0</v>
      </c>
      <c r="AF58" s="12"/>
      <c r="AG58" s="13">
        <v>0</v>
      </c>
      <c r="AH58" s="11">
        <f t="shared" si="9"/>
        <v>1300</v>
      </c>
      <c r="AI58" s="10">
        <f t="shared" si="4"/>
        <v>1100</v>
      </c>
      <c r="AJ58" s="2">
        <f t="shared" si="7"/>
        <v>200</v>
      </c>
      <c r="AK58" s="11">
        <f t="shared" si="10"/>
        <v>22.5</v>
      </c>
    </row>
    <row r="59" spans="1:37" x14ac:dyDescent="0.25">
      <c r="A59" s="5">
        <v>29213089</v>
      </c>
      <c r="B59" s="26" t="s">
        <v>40</v>
      </c>
      <c r="C59" s="8" t="s">
        <v>95</v>
      </c>
      <c r="D59" s="25">
        <v>44440</v>
      </c>
      <c r="E59" s="26">
        <v>29213089</v>
      </c>
      <c r="F59" s="5">
        <v>170</v>
      </c>
      <c r="G59" s="27">
        <v>1000</v>
      </c>
      <c r="H59" s="27">
        <v>1000</v>
      </c>
      <c r="I59" s="27">
        <v>1000</v>
      </c>
      <c r="J59" s="27">
        <v>100</v>
      </c>
      <c r="K59" s="27">
        <v>100</v>
      </c>
      <c r="L59" s="27">
        <v>100</v>
      </c>
      <c r="M59" s="27">
        <v>100</v>
      </c>
      <c r="N59" s="27">
        <v>100</v>
      </c>
      <c r="O59" s="27">
        <v>100</v>
      </c>
      <c r="P59" s="27">
        <v>100</v>
      </c>
      <c r="Q59" s="27">
        <v>100</v>
      </c>
      <c r="R59" s="27">
        <v>100</v>
      </c>
      <c r="S59" s="27">
        <v>0</v>
      </c>
      <c r="T59" s="27">
        <v>1000</v>
      </c>
      <c r="U59" s="29">
        <v>100</v>
      </c>
      <c r="V59" s="29">
        <v>100</v>
      </c>
      <c r="W59" s="29">
        <v>100</v>
      </c>
      <c r="X59" s="1">
        <v>0</v>
      </c>
      <c r="Y59" s="5"/>
      <c r="Z59" s="10">
        <f t="shared" si="0"/>
        <v>0</v>
      </c>
      <c r="AA59" s="10">
        <f t="shared" si="8"/>
        <v>0</v>
      </c>
      <c r="AB59" s="11">
        <f t="shared" si="2"/>
        <v>0</v>
      </c>
      <c r="AC59" s="15">
        <v>10</v>
      </c>
      <c r="AD59" s="15">
        <v>10</v>
      </c>
      <c r="AE59" s="15">
        <f t="shared" si="6"/>
        <v>0</v>
      </c>
      <c r="AF59" s="14"/>
      <c r="AG59" s="14"/>
      <c r="AH59" s="11">
        <f t="shared" si="9"/>
        <v>1300</v>
      </c>
      <c r="AI59" s="10">
        <f t="shared" si="4"/>
        <v>1100</v>
      </c>
      <c r="AJ59" s="2">
        <f t="shared" si="7"/>
        <v>200</v>
      </c>
      <c r="AK59" s="11">
        <f t="shared" si="10"/>
        <v>0</v>
      </c>
    </row>
    <row r="60" spans="1:37" x14ac:dyDescent="0.25">
      <c r="A60" s="5">
        <v>23677794</v>
      </c>
      <c r="B60" s="26" t="s">
        <v>36</v>
      </c>
      <c r="C60" s="8" t="s">
        <v>96</v>
      </c>
      <c r="D60" s="25">
        <v>42646</v>
      </c>
      <c r="E60" s="26">
        <v>23677794</v>
      </c>
      <c r="F60" s="5">
        <v>36</v>
      </c>
      <c r="G60" s="27">
        <v>1000</v>
      </c>
      <c r="H60" s="27">
        <v>1000</v>
      </c>
      <c r="I60" s="27">
        <v>1000</v>
      </c>
      <c r="J60" s="27">
        <v>100</v>
      </c>
      <c r="K60" s="27">
        <v>100</v>
      </c>
      <c r="L60" s="27">
        <v>100</v>
      </c>
      <c r="M60" s="27">
        <v>100</v>
      </c>
      <c r="N60" s="27">
        <v>100</v>
      </c>
      <c r="O60" s="27">
        <v>100</v>
      </c>
      <c r="P60" s="27">
        <v>100</v>
      </c>
      <c r="Q60" s="27">
        <v>100</v>
      </c>
      <c r="R60" s="27">
        <v>100</v>
      </c>
      <c r="S60" s="27">
        <v>0</v>
      </c>
      <c r="T60" s="27">
        <v>1000</v>
      </c>
      <c r="U60" s="29">
        <v>100</v>
      </c>
      <c r="V60" s="29">
        <v>100</v>
      </c>
      <c r="W60" s="29">
        <v>100</v>
      </c>
      <c r="X60" s="1">
        <v>50</v>
      </c>
      <c r="Y60" s="1"/>
      <c r="Z60" s="10">
        <f t="shared" si="0"/>
        <v>375</v>
      </c>
      <c r="AA60" s="10">
        <f t="shared" si="8"/>
        <v>0</v>
      </c>
      <c r="AB60" s="11">
        <f t="shared" si="2"/>
        <v>375</v>
      </c>
      <c r="AC60" s="15">
        <v>10</v>
      </c>
      <c r="AD60" s="15">
        <v>10</v>
      </c>
      <c r="AE60" s="15">
        <f t="shared" si="6"/>
        <v>0</v>
      </c>
      <c r="AF60" s="12"/>
      <c r="AG60" s="13"/>
      <c r="AH60" s="11">
        <f t="shared" si="9"/>
        <v>1300</v>
      </c>
      <c r="AI60" s="10">
        <f t="shared" si="4"/>
        <v>1100</v>
      </c>
      <c r="AJ60" s="2">
        <f t="shared" si="7"/>
        <v>200</v>
      </c>
      <c r="AK60" s="11">
        <f t="shared" si="10"/>
        <v>375</v>
      </c>
    </row>
    <row r="61" spans="1:37" x14ac:dyDescent="0.25">
      <c r="A61" s="5">
        <v>40972534</v>
      </c>
      <c r="B61" s="26" t="s">
        <v>40</v>
      </c>
      <c r="C61" s="8" t="s">
        <v>97</v>
      </c>
      <c r="D61" s="25">
        <v>45231</v>
      </c>
      <c r="E61" s="26">
        <v>40972534</v>
      </c>
      <c r="F61" s="5">
        <v>277</v>
      </c>
      <c r="G61" s="27">
        <v>1000</v>
      </c>
      <c r="H61" s="27">
        <v>1000</v>
      </c>
      <c r="I61" s="27">
        <v>1000</v>
      </c>
      <c r="J61" s="27">
        <v>100</v>
      </c>
      <c r="K61" s="27">
        <v>100</v>
      </c>
      <c r="L61" s="27">
        <v>100</v>
      </c>
      <c r="M61" s="27">
        <v>100</v>
      </c>
      <c r="N61" s="27">
        <v>100</v>
      </c>
      <c r="O61" s="27">
        <v>100</v>
      </c>
      <c r="P61" s="27">
        <v>100</v>
      </c>
      <c r="Q61" s="27">
        <v>100</v>
      </c>
      <c r="R61" s="27">
        <v>100</v>
      </c>
      <c r="S61" s="27">
        <v>0</v>
      </c>
      <c r="T61" s="27">
        <v>1000</v>
      </c>
      <c r="U61" s="29">
        <v>100</v>
      </c>
      <c r="V61" s="29">
        <v>100</v>
      </c>
      <c r="W61" s="29">
        <v>100</v>
      </c>
      <c r="X61" s="1">
        <v>4</v>
      </c>
      <c r="Y61" s="1"/>
      <c r="Z61" s="10">
        <f t="shared" si="0"/>
        <v>30</v>
      </c>
      <c r="AA61" s="10">
        <f t="shared" si="8"/>
        <v>0</v>
      </c>
      <c r="AB61" s="11">
        <f t="shared" si="2"/>
        <v>30</v>
      </c>
      <c r="AC61" s="15">
        <v>10</v>
      </c>
      <c r="AD61" s="15">
        <v>10</v>
      </c>
      <c r="AE61" s="15">
        <f t="shared" si="6"/>
        <v>0</v>
      </c>
      <c r="AF61" s="12"/>
      <c r="AG61" s="13"/>
      <c r="AH61" s="11">
        <f t="shared" si="9"/>
        <v>1300</v>
      </c>
      <c r="AI61" s="10">
        <f t="shared" si="4"/>
        <v>1100</v>
      </c>
      <c r="AJ61" s="2">
        <f t="shared" si="7"/>
        <v>200</v>
      </c>
      <c r="AK61" s="11">
        <f t="shared" si="10"/>
        <v>30</v>
      </c>
    </row>
    <row r="62" spans="1:37" x14ac:dyDescent="0.25">
      <c r="A62" s="5">
        <v>41364071</v>
      </c>
      <c r="B62" s="26" t="s">
        <v>42</v>
      </c>
      <c r="C62" s="8" t="s">
        <v>98</v>
      </c>
      <c r="D62" s="25">
        <v>44440</v>
      </c>
      <c r="E62" s="26">
        <v>41364071</v>
      </c>
      <c r="F62" s="5">
        <v>167</v>
      </c>
      <c r="G62" s="27">
        <v>1000</v>
      </c>
      <c r="H62" s="27">
        <v>1000</v>
      </c>
      <c r="I62" s="27">
        <v>1000</v>
      </c>
      <c r="J62" s="27">
        <v>100</v>
      </c>
      <c r="K62" s="27">
        <v>100</v>
      </c>
      <c r="L62" s="27">
        <v>100</v>
      </c>
      <c r="M62" s="27">
        <v>100</v>
      </c>
      <c r="N62" s="27">
        <v>100</v>
      </c>
      <c r="O62" s="27">
        <v>100</v>
      </c>
      <c r="P62" s="27">
        <v>100</v>
      </c>
      <c r="Q62" s="27">
        <v>100</v>
      </c>
      <c r="R62" s="27">
        <v>100</v>
      </c>
      <c r="S62" s="27">
        <v>0</v>
      </c>
      <c r="T62" s="27">
        <v>1000</v>
      </c>
      <c r="U62" s="29">
        <v>100</v>
      </c>
      <c r="V62" s="29">
        <v>100</v>
      </c>
      <c r="W62" s="29">
        <v>100</v>
      </c>
      <c r="X62" s="1">
        <v>0</v>
      </c>
      <c r="Y62" s="1"/>
      <c r="Z62" s="10">
        <f t="shared" si="0"/>
        <v>0</v>
      </c>
      <c r="AA62" s="10">
        <f t="shared" si="8"/>
        <v>0</v>
      </c>
      <c r="AB62" s="11">
        <f t="shared" si="2"/>
        <v>0</v>
      </c>
      <c r="AC62" s="15">
        <v>10</v>
      </c>
      <c r="AD62" s="15">
        <v>10</v>
      </c>
      <c r="AE62" s="15">
        <f t="shared" si="6"/>
        <v>0</v>
      </c>
      <c r="AF62" s="12"/>
      <c r="AG62" s="13"/>
      <c r="AH62" s="11">
        <f t="shared" si="9"/>
        <v>1300</v>
      </c>
      <c r="AI62" s="10">
        <f t="shared" si="4"/>
        <v>1100</v>
      </c>
      <c r="AJ62" s="2">
        <f t="shared" si="7"/>
        <v>200</v>
      </c>
      <c r="AK62" s="11">
        <f t="shared" si="10"/>
        <v>0</v>
      </c>
    </row>
    <row r="63" spans="1:37" x14ac:dyDescent="0.25">
      <c r="A63" s="5">
        <v>23259320</v>
      </c>
      <c r="B63" s="26" t="s">
        <v>40</v>
      </c>
      <c r="C63" s="8" t="s">
        <v>99</v>
      </c>
      <c r="D63" s="25">
        <v>42908</v>
      </c>
      <c r="E63" s="26">
        <v>23259320</v>
      </c>
      <c r="F63" s="5">
        <v>58</v>
      </c>
      <c r="G63" s="27">
        <v>1000</v>
      </c>
      <c r="H63" s="27">
        <v>1000</v>
      </c>
      <c r="I63" s="27">
        <v>1000</v>
      </c>
      <c r="J63" s="27">
        <v>100</v>
      </c>
      <c r="K63" s="27">
        <v>100</v>
      </c>
      <c r="L63" s="27">
        <v>100</v>
      </c>
      <c r="M63" s="27">
        <v>100</v>
      </c>
      <c r="N63" s="27">
        <v>100</v>
      </c>
      <c r="O63" s="27">
        <v>100</v>
      </c>
      <c r="P63" s="27">
        <v>100</v>
      </c>
      <c r="Q63" s="27">
        <v>100</v>
      </c>
      <c r="R63" s="27">
        <v>100</v>
      </c>
      <c r="S63" s="27">
        <v>0</v>
      </c>
      <c r="T63" s="27">
        <v>1000</v>
      </c>
      <c r="U63" s="29">
        <v>100</v>
      </c>
      <c r="V63" s="29">
        <v>100</v>
      </c>
      <c r="W63" s="29">
        <v>100</v>
      </c>
      <c r="X63" s="3">
        <v>0</v>
      </c>
      <c r="Y63" s="3"/>
      <c r="Z63" s="10">
        <f t="shared" si="0"/>
        <v>0</v>
      </c>
      <c r="AA63" s="10">
        <f t="shared" si="8"/>
        <v>0</v>
      </c>
      <c r="AB63" s="11">
        <f t="shared" si="2"/>
        <v>0</v>
      </c>
      <c r="AC63" s="15">
        <v>10</v>
      </c>
      <c r="AD63" s="15">
        <v>10</v>
      </c>
      <c r="AE63" s="15">
        <f t="shared" si="6"/>
        <v>0</v>
      </c>
      <c r="AF63" s="12"/>
      <c r="AG63" s="13"/>
      <c r="AH63" s="11">
        <f t="shared" si="9"/>
        <v>1300</v>
      </c>
      <c r="AI63" s="10">
        <f t="shared" si="4"/>
        <v>1100</v>
      </c>
      <c r="AJ63" s="2">
        <f t="shared" si="7"/>
        <v>200</v>
      </c>
      <c r="AK63" s="11">
        <f t="shared" si="10"/>
        <v>0</v>
      </c>
    </row>
    <row r="64" spans="1:37" x14ac:dyDescent="0.25">
      <c r="A64" s="5">
        <v>26496747</v>
      </c>
      <c r="B64" s="26" t="s">
        <v>42</v>
      </c>
      <c r="C64" s="8" t="s">
        <v>100</v>
      </c>
      <c r="D64" s="25">
        <v>43160</v>
      </c>
      <c r="E64" s="26">
        <v>26496747</v>
      </c>
      <c r="F64" s="5">
        <v>64</v>
      </c>
      <c r="G64" s="27">
        <v>1000</v>
      </c>
      <c r="H64" s="27">
        <v>1000</v>
      </c>
      <c r="I64" s="27">
        <v>1000</v>
      </c>
      <c r="J64" s="27">
        <v>100</v>
      </c>
      <c r="K64" s="27">
        <v>100</v>
      </c>
      <c r="L64" s="27">
        <v>100</v>
      </c>
      <c r="M64" s="27">
        <v>100</v>
      </c>
      <c r="N64" s="27">
        <v>100</v>
      </c>
      <c r="O64" s="27">
        <v>100</v>
      </c>
      <c r="P64" s="27">
        <v>100</v>
      </c>
      <c r="Q64" s="27">
        <v>100</v>
      </c>
      <c r="R64" s="27">
        <v>100</v>
      </c>
      <c r="S64" s="27">
        <v>0</v>
      </c>
      <c r="T64" s="27">
        <v>1000</v>
      </c>
      <c r="U64" s="29">
        <v>100</v>
      </c>
      <c r="V64" s="29">
        <v>100</v>
      </c>
      <c r="W64" s="29">
        <v>100</v>
      </c>
      <c r="X64" s="1">
        <v>0</v>
      </c>
      <c r="Y64" s="1"/>
      <c r="Z64" s="10">
        <f t="shared" si="0"/>
        <v>0</v>
      </c>
      <c r="AA64" s="10">
        <f t="shared" si="8"/>
        <v>0</v>
      </c>
      <c r="AB64" s="11">
        <f t="shared" si="2"/>
        <v>0</v>
      </c>
      <c r="AC64" s="15">
        <v>10</v>
      </c>
      <c r="AD64" s="15">
        <v>10</v>
      </c>
      <c r="AE64" s="15">
        <f t="shared" si="6"/>
        <v>0</v>
      </c>
      <c r="AF64" s="11"/>
      <c r="AG64" s="13"/>
      <c r="AH64" s="11">
        <f t="shared" si="9"/>
        <v>1300</v>
      </c>
      <c r="AI64" s="10">
        <f t="shared" si="4"/>
        <v>1100</v>
      </c>
      <c r="AJ64" s="2">
        <f t="shared" si="7"/>
        <v>200</v>
      </c>
      <c r="AK64" s="11">
        <f t="shared" si="10"/>
        <v>0</v>
      </c>
    </row>
    <row r="65" spans="1:37" x14ac:dyDescent="0.25">
      <c r="A65" s="5">
        <v>25151996</v>
      </c>
      <c r="B65" s="26" t="s">
        <v>34</v>
      </c>
      <c r="C65" s="8" t="s">
        <v>101</v>
      </c>
      <c r="D65" s="25">
        <v>43374</v>
      </c>
      <c r="E65" s="26">
        <v>25151996</v>
      </c>
      <c r="F65" s="5">
        <v>75</v>
      </c>
      <c r="G65" s="27">
        <v>1000</v>
      </c>
      <c r="H65" s="27">
        <v>1000</v>
      </c>
      <c r="I65" s="27">
        <v>1000</v>
      </c>
      <c r="J65" s="27">
        <v>100</v>
      </c>
      <c r="K65" s="27">
        <v>100</v>
      </c>
      <c r="L65" s="27">
        <v>100</v>
      </c>
      <c r="M65" s="27">
        <v>100</v>
      </c>
      <c r="N65" s="27">
        <v>100</v>
      </c>
      <c r="O65" s="27">
        <v>100</v>
      </c>
      <c r="P65" s="27">
        <v>100</v>
      </c>
      <c r="Q65" s="27">
        <v>100</v>
      </c>
      <c r="R65" s="27">
        <v>100</v>
      </c>
      <c r="S65" s="27">
        <v>0</v>
      </c>
      <c r="T65" s="27">
        <v>1000</v>
      </c>
      <c r="U65" s="29">
        <v>100</v>
      </c>
      <c r="V65" s="29">
        <v>100</v>
      </c>
      <c r="W65" s="29">
        <v>100</v>
      </c>
      <c r="X65" s="1">
        <v>0</v>
      </c>
      <c r="Y65" s="1"/>
      <c r="Z65" s="10">
        <f t="shared" si="0"/>
        <v>0</v>
      </c>
      <c r="AA65" s="10">
        <f t="shared" si="8"/>
        <v>0</v>
      </c>
      <c r="AB65" s="11">
        <f t="shared" si="2"/>
        <v>0</v>
      </c>
      <c r="AC65" s="15">
        <v>10</v>
      </c>
      <c r="AD65" s="15">
        <v>10</v>
      </c>
      <c r="AE65" s="15">
        <f t="shared" si="6"/>
        <v>0</v>
      </c>
      <c r="AF65" s="11"/>
      <c r="AG65" s="13"/>
      <c r="AH65" s="11">
        <f t="shared" si="9"/>
        <v>1300</v>
      </c>
      <c r="AI65" s="10">
        <f t="shared" si="4"/>
        <v>1100</v>
      </c>
      <c r="AJ65" s="2">
        <f t="shared" si="7"/>
        <v>200</v>
      </c>
      <c r="AK65" s="11">
        <f t="shared" si="10"/>
        <v>0</v>
      </c>
    </row>
    <row r="66" spans="1:37" x14ac:dyDescent="0.25">
      <c r="A66" s="5">
        <v>28804165</v>
      </c>
      <c r="B66" s="26" t="s">
        <v>42</v>
      </c>
      <c r="C66" s="8" t="s">
        <v>102</v>
      </c>
      <c r="D66" s="25">
        <v>44470</v>
      </c>
      <c r="E66" s="26">
        <v>28804165</v>
      </c>
      <c r="F66" s="5">
        <v>182</v>
      </c>
      <c r="G66" s="27">
        <v>1000</v>
      </c>
      <c r="H66" s="27">
        <v>1000</v>
      </c>
      <c r="I66" s="27">
        <v>1000</v>
      </c>
      <c r="J66" s="27">
        <v>100</v>
      </c>
      <c r="K66" s="27">
        <v>100</v>
      </c>
      <c r="L66" s="27">
        <v>100</v>
      </c>
      <c r="M66" s="27">
        <v>100</v>
      </c>
      <c r="N66" s="27">
        <v>100</v>
      </c>
      <c r="O66" s="27">
        <v>100</v>
      </c>
      <c r="P66" s="27">
        <v>100</v>
      </c>
      <c r="Q66" s="27">
        <v>100</v>
      </c>
      <c r="R66" s="27">
        <v>100</v>
      </c>
      <c r="S66" s="27">
        <v>0</v>
      </c>
      <c r="T66" s="27">
        <v>1000</v>
      </c>
      <c r="U66" s="29">
        <v>100</v>
      </c>
      <c r="V66" s="29">
        <v>100</v>
      </c>
      <c r="W66" s="29">
        <v>100</v>
      </c>
      <c r="X66" s="1">
        <v>0</v>
      </c>
      <c r="Y66" s="1"/>
      <c r="Z66" s="10">
        <f t="shared" ref="Z66:Z95" si="11">((G66/200)*(1.5*X66))</f>
        <v>0</v>
      </c>
      <c r="AA66" s="10">
        <f t="shared" ref="AA66:AA81" si="12">((G66/200)*(2*Y66))</f>
        <v>0</v>
      </c>
      <c r="AB66" s="11">
        <f t="shared" ref="AB66:AB95" si="13">Z66+AA66</f>
        <v>0</v>
      </c>
      <c r="AC66" s="15">
        <v>10</v>
      </c>
      <c r="AD66" s="15">
        <v>10</v>
      </c>
      <c r="AE66" s="15">
        <f t="shared" si="6"/>
        <v>0</v>
      </c>
      <c r="AF66" s="11"/>
      <c r="AG66" s="12"/>
      <c r="AH66" s="11">
        <f t="shared" ref="AH66:AH95" si="14">(T66+U66+V66+W66)-(AE66+AF66+AG66)</f>
        <v>1300</v>
      </c>
      <c r="AI66" s="10">
        <f t="shared" ref="AI66:AI95" si="15">IF(T66+V66&gt;=AH66,AH66,(T66+V66))</f>
        <v>1100</v>
      </c>
      <c r="AJ66" s="2">
        <f t="shared" si="7"/>
        <v>200</v>
      </c>
      <c r="AK66" s="11">
        <f t="shared" ref="AK66:AK95" si="16">IF((AB66+AC66-AD66)&gt;=0,(AB66+AC66-AD66),0)</f>
        <v>0</v>
      </c>
    </row>
    <row r="67" spans="1:37" x14ac:dyDescent="0.25">
      <c r="A67" s="5">
        <v>38205805</v>
      </c>
      <c r="B67" s="26" t="s">
        <v>50</v>
      </c>
      <c r="C67" s="8" t="s">
        <v>103</v>
      </c>
      <c r="D67" s="25">
        <v>43649</v>
      </c>
      <c r="E67" s="26">
        <v>38205805</v>
      </c>
      <c r="F67" s="5">
        <v>107</v>
      </c>
      <c r="G67" s="27">
        <v>1000</v>
      </c>
      <c r="H67" s="27">
        <v>1000</v>
      </c>
      <c r="I67" s="27">
        <v>1000</v>
      </c>
      <c r="J67" s="27">
        <v>100</v>
      </c>
      <c r="K67" s="27">
        <v>100</v>
      </c>
      <c r="L67" s="27">
        <v>100</v>
      </c>
      <c r="M67" s="27">
        <v>100</v>
      </c>
      <c r="N67" s="27">
        <v>100</v>
      </c>
      <c r="O67" s="27">
        <v>100</v>
      </c>
      <c r="P67" s="27">
        <v>100</v>
      </c>
      <c r="Q67" s="27">
        <v>100</v>
      </c>
      <c r="R67" s="27">
        <v>100</v>
      </c>
      <c r="S67" s="27">
        <v>0</v>
      </c>
      <c r="T67" s="27">
        <v>1000</v>
      </c>
      <c r="U67" s="29">
        <v>100</v>
      </c>
      <c r="V67" s="29">
        <v>100</v>
      </c>
      <c r="W67" s="29">
        <v>100</v>
      </c>
      <c r="X67" s="1">
        <v>0</v>
      </c>
      <c r="Y67" s="1"/>
      <c r="Z67" s="10">
        <f t="shared" si="11"/>
        <v>0</v>
      </c>
      <c r="AA67" s="10">
        <f t="shared" si="12"/>
        <v>0</v>
      </c>
      <c r="AB67" s="11">
        <f t="shared" si="13"/>
        <v>0</v>
      </c>
      <c r="AC67" s="15">
        <v>10</v>
      </c>
      <c r="AD67" s="15">
        <v>10</v>
      </c>
      <c r="AE67" s="15">
        <f t="shared" ref="AE67:AE95" si="17">IF(AD67-(AC67+AB67)&gt;=0,(AD67-(AC67+AB67)),0)</f>
        <v>0</v>
      </c>
      <c r="AF67" s="12"/>
      <c r="AG67" s="14"/>
      <c r="AH67" s="11">
        <f t="shared" si="14"/>
        <v>1300</v>
      </c>
      <c r="AI67" s="10">
        <f t="shared" si="15"/>
        <v>1100</v>
      </c>
      <c r="AJ67" s="2">
        <f t="shared" ref="AJ67:AJ95" si="18">AH67-AI67</f>
        <v>200</v>
      </c>
      <c r="AK67" s="11">
        <f t="shared" si="16"/>
        <v>0</v>
      </c>
    </row>
    <row r="68" spans="1:37" x14ac:dyDescent="0.25">
      <c r="A68" s="5">
        <v>29935823</v>
      </c>
      <c r="B68" s="26" t="s">
        <v>50</v>
      </c>
      <c r="C68" s="8" t="s">
        <v>104</v>
      </c>
      <c r="D68" s="25">
        <v>44440</v>
      </c>
      <c r="E68" s="26">
        <v>29935823</v>
      </c>
      <c r="F68" s="5">
        <v>175</v>
      </c>
      <c r="G68" s="27">
        <v>1000</v>
      </c>
      <c r="H68" s="27">
        <v>1000</v>
      </c>
      <c r="I68" s="27">
        <v>1000</v>
      </c>
      <c r="J68" s="27">
        <v>100</v>
      </c>
      <c r="K68" s="27">
        <v>100</v>
      </c>
      <c r="L68" s="27">
        <v>100</v>
      </c>
      <c r="M68" s="27">
        <v>100</v>
      </c>
      <c r="N68" s="27">
        <v>100</v>
      </c>
      <c r="O68" s="27">
        <v>100</v>
      </c>
      <c r="P68" s="27">
        <v>100</v>
      </c>
      <c r="Q68" s="27">
        <v>100</v>
      </c>
      <c r="R68" s="27">
        <v>100</v>
      </c>
      <c r="S68" s="27">
        <v>0</v>
      </c>
      <c r="T68" s="27">
        <v>1000</v>
      </c>
      <c r="U68" s="29">
        <v>100</v>
      </c>
      <c r="V68" s="29">
        <v>100</v>
      </c>
      <c r="W68" s="29">
        <v>100</v>
      </c>
      <c r="X68" s="1">
        <v>3</v>
      </c>
      <c r="Y68" s="1"/>
      <c r="Z68" s="10">
        <f t="shared" si="11"/>
        <v>22.5</v>
      </c>
      <c r="AA68" s="10">
        <f t="shared" si="12"/>
        <v>0</v>
      </c>
      <c r="AB68" s="11">
        <f t="shared" si="13"/>
        <v>22.5</v>
      </c>
      <c r="AC68" s="15">
        <v>10</v>
      </c>
      <c r="AD68" s="15">
        <v>10</v>
      </c>
      <c r="AE68" s="15">
        <f t="shared" si="17"/>
        <v>0</v>
      </c>
      <c r="AF68" s="12"/>
      <c r="AG68" s="14"/>
      <c r="AH68" s="11">
        <f t="shared" si="14"/>
        <v>1300</v>
      </c>
      <c r="AI68" s="10">
        <f t="shared" si="15"/>
        <v>1100</v>
      </c>
      <c r="AJ68" s="2">
        <f t="shared" si="18"/>
        <v>200</v>
      </c>
      <c r="AK68" s="11">
        <f t="shared" si="16"/>
        <v>22.5</v>
      </c>
    </row>
    <row r="69" spans="1:37" x14ac:dyDescent="0.25">
      <c r="A69" s="5">
        <v>17342305</v>
      </c>
      <c r="B69" s="26" t="s">
        <v>36</v>
      </c>
      <c r="C69" s="8" t="s">
        <v>105</v>
      </c>
      <c r="D69" s="25">
        <v>44873</v>
      </c>
      <c r="E69" s="26">
        <v>17342305</v>
      </c>
      <c r="F69" s="5">
        <v>231</v>
      </c>
      <c r="G69" s="27">
        <v>1000</v>
      </c>
      <c r="H69" s="27">
        <v>1000</v>
      </c>
      <c r="I69" s="27">
        <v>1000</v>
      </c>
      <c r="J69" s="27">
        <v>100</v>
      </c>
      <c r="K69" s="27">
        <v>100</v>
      </c>
      <c r="L69" s="27">
        <v>100</v>
      </c>
      <c r="M69" s="27">
        <v>100</v>
      </c>
      <c r="N69" s="27">
        <v>100</v>
      </c>
      <c r="O69" s="27">
        <v>100</v>
      </c>
      <c r="P69" s="27">
        <v>100</v>
      </c>
      <c r="Q69" s="27">
        <v>100</v>
      </c>
      <c r="R69" s="27">
        <v>100</v>
      </c>
      <c r="S69" s="27">
        <v>0</v>
      </c>
      <c r="T69" s="27">
        <v>1000</v>
      </c>
      <c r="U69" s="29">
        <v>100</v>
      </c>
      <c r="V69" s="29">
        <v>100</v>
      </c>
      <c r="W69" s="29">
        <v>100</v>
      </c>
      <c r="X69" s="3">
        <v>5</v>
      </c>
      <c r="Y69" s="3"/>
      <c r="Z69" s="10">
        <f t="shared" si="11"/>
        <v>37.5</v>
      </c>
      <c r="AA69" s="10">
        <f t="shared" si="12"/>
        <v>0</v>
      </c>
      <c r="AB69" s="11">
        <f t="shared" si="13"/>
        <v>37.5</v>
      </c>
      <c r="AC69" s="15">
        <v>10</v>
      </c>
      <c r="AD69" s="15">
        <v>10</v>
      </c>
      <c r="AE69" s="15">
        <f t="shared" si="17"/>
        <v>0</v>
      </c>
      <c r="AF69" s="11"/>
      <c r="AG69" s="14"/>
      <c r="AH69" s="11">
        <f t="shared" si="14"/>
        <v>1300</v>
      </c>
      <c r="AI69" s="10">
        <f t="shared" si="15"/>
        <v>1100</v>
      </c>
      <c r="AJ69" s="2">
        <f t="shared" si="18"/>
        <v>200</v>
      </c>
      <c r="AK69" s="11">
        <f t="shared" si="16"/>
        <v>37.5</v>
      </c>
    </row>
    <row r="70" spans="1:37" x14ac:dyDescent="0.25">
      <c r="A70" s="5">
        <v>32169014</v>
      </c>
      <c r="B70" s="26" t="s">
        <v>38</v>
      </c>
      <c r="C70" s="8" t="s">
        <v>132</v>
      </c>
      <c r="D70" s="25">
        <v>45357</v>
      </c>
      <c r="E70" s="26">
        <v>32169014</v>
      </c>
      <c r="F70" s="5">
        <v>224</v>
      </c>
      <c r="G70" s="27">
        <v>1000</v>
      </c>
      <c r="H70" s="27">
        <v>1000</v>
      </c>
      <c r="I70" s="27">
        <v>1000</v>
      </c>
      <c r="J70" s="27">
        <v>100</v>
      </c>
      <c r="K70" s="27">
        <v>100</v>
      </c>
      <c r="L70" s="27">
        <v>100</v>
      </c>
      <c r="M70" s="27">
        <v>100</v>
      </c>
      <c r="N70" s="27">
        <v>100</v>
      </c>
      <c r="O70" s="27">
        <v>100</v>
      </c>
      <c r="P70" s="27">
        <v>100</v>
      </c>
      <c r="Q70" s="27">
        <v>100</v>
      </c>
      <c r="R70" s="27">
        <v>100</v>
      </c>
      <c r="S70" s="27">
        <v>0</v>
      </c>
      <c r="T70" s="27">
        <v>1000</v>
      </c>
      <c r="U70" s="29">
        <v>100</v>
      </c>
      <c r="V70" s="29">
        <v>100</v>
      </c>
      <c r="W70" s="29">
        <v>100</v>
      </c>
      <c r="X70" s="1">
        <v>0</v>
      </c>
      <c r="Y70" s="5"/>
      <c r="Z70" s="10">
        <f t="shared" si="11"/>
        <v>0</v>
      </c>
      <c r="AA70" s="10">
        <f t="shared" si="12"/>
        <v>0</v>
      </c>
      <c r="AB70" s="11">
        <f t="shared" si="13"/>
        <v>0</v>
      </c>
      <c r="AC70" s="15">
        <v>10</v>
      </c>
      <c r="AD70" s="15">
        <v>10</v>
      </c>
      <c r="AE70" s="15">
        <f t="shared" si="17"/>
        <v>0</v>
      </c>
      <c r="AF70" s="11"/>
      <c r="AG70" s="12"/>
      <c r="AH70" s="11">
        <f t="shared" si="14"/>
        <v>1300</v>
      </c>
      <c r="AI70" s="10">
        <f t="shared" si="15"/>
        <v>1100</v>
      </c>
      <c r="AJ70" s="2">
        <f t="shared" si="18"/>
        <v>200</v>
      </c>
      <c r="AK70" s="11">
        <f t="shared" si="16"/>
        <v>0</v>
      </c>
    </row>
    <row r="71" spans="1:37" x14ac:dyDescent="0.25">
      <c r="A71" s="5">
        <v>34642810</v>
      </c>
      <c r="B71" s="26" t="s">
        <v>42</v>
      </c>
      <c r="C71" s="8" t="s">
        <v>106</v>
      </c>
      <c r="D71" s="25">
        <v>45293</v>
      </c>
      <c r="E71" s="26">
        <v>34642810</v>
      </c>
      <c r="F71" s="5">
        <v>280</v>
      </c>
      <c r="G71" s="27">
        <v>1000</v>
      </c>
      <c r="H71" s="27">
        <v>1000</v>
      </c>
      <c r="I71" s="27">
        <v>1000</v>
      </c>
      <c r="J71" s="27">
        <v>100</v>
      </c>
      <c r="K71" s="27">
        <v>100</v>
      </c>
      <c r="L71" s="27">
        <v>100</v>
      </c>
      <c r="M71" s="27">
        <v>100</v>
      </c>
      <c r="N71" s="27">
        <v>100</v>
      </c>
      <c r="O71" s="27">
        <v>100</v>
      </c>
      <c r="P71" s="27">
        <v>100</v>
      </c>
      <c r="Q71" s="27">
        <v>100</v>
      </c>
      <c r="R71" s="27">
        <v>100</v>
      </c>
      <c r="S71" s="27">
        <v>0</v>
      </c>
      <c r="T71" s="27">
        <v>1000</v>
      </c>
      <c r="U71" s="29">
        <v>100</v>
      </c>
      <c r="V71" s="29">
        <v>100</v>
      </c>
      <c r="W71" s="29">
        <v>100</v>
      </c>
      <c r="X71" s="1">
        <v>0</v>
      </c>
      <c r="Y71" s="3"/>
      <c r="Z71" s="10">
        <f t="shared" si="11"/>
        <v>0</v>
      </c>
      <c r="AA71" s="10">
        <f t="shared" si="12"/>
        <v>0</v>
      </c>
      <c r="AB71" s="11">
        <f t="shared" si="13"/>
        <v>0</v>
      </c>
      <c r="AC71" s="15">
        <v>10</v>
      </c>
      <c r="AD71" s="15">
        <v>10</v>
      </c>
      <c r="AE71" s="15">
        <f t="shared" si="17"/>
        <v>0</v>
      </c>
      <c r="AF71" s="12"/>
      <c r="AG71" s="13"/>
      <c r="AH71" s="11">
        <f t="shared" si="14"/>
        <v>1300</v>
      </c>
      <c r="AI71" s="10">
        <f t="shared" si="15"/>
        <v>1100</v>
      </c>
      <c r="AJ71" s="2">
        <f t="shared" si="18"/>
        <v>200</v>
      </c>
      <c r="AK71" s="11">
        <f t="shared" si="16"/>
        <v>0</v>
      </c>
    </row>
    <row r="72" spans="1:37" x14ac:dyDescent="0.25">
      <c r="A72" s="5">
        <v>18429204</v>
      </c>
      <c r="B72" s="26" t="s">
        <v>36</v>
      </c>
      <c r="C72" s="8" t="s">
        <v>107</v>
      </c>
      <c r="D72" s="25">
        <v>44958</v>
      </c>
      <c r="E72" s="26">
        <v>18429204</v>
      </c>
      <c r="F72" s="5">
        <v>237</v>
      </c>
      <c r="G72" s="27">
        <v>1000</v>
      </c>
      <c r="H72" s="27">
        <v>1000</v>
      </c>
      <c r="I72" s="27">
        <v>1000</v>
      </c>
      <c r="J72" s="27">
        <v>100</v>
      </c>
      <c r="K72" s="27">
        <v>100</v>
      </c>
      <c r="L72" s="27">
        <v>100</v>
      </c>
      <c r="M72" s="27">
        <v>100</v>
      </c>
      <c r="N72" s="27">
        <v>100</v>
      </c>
      <c r="O72" s="27">
        <v>100</v>
      </c>
      <c r="P72" s="27">
        <v>100</v>
      </c>
      <c r="Q72" s="27">
        <v>100</v>
      </c>
      <c r="R72" s="27">
        <v>100</v>
      </c>
      <c r="S72" s="27">
        <v>0</v>
      </c>
      <c r="T72" s="27">
        <v>1000</v>
      </c>
      <c r="U72" s="29">
        <v>100</v>
      </c>
      <c r="V72" s="29">
        <v>100</v>
      </c>
      <c r="W72" s="29">
        <v>100</v>
      </c>
      <c r="X72" s="1">
        <v>6</v>
      </c>
      <c r="Y72" s="1"/>
      <c r="Z72" s="10">
        <f t="shared" si="11"/>
        <v>45</v>
      </c>
      <c r="AA72" s="10">
        <f t="shared" si="12"/>
        <v>0</v>
      </c>
      <c r="AB72" s="11">
        <f t="shared" si="13"/>
        <v>45</v>
      </c>
      <c r="AC72" s="15">
        <v>10</v>
      </c>
      <c r="AD72" s="15">
        <v>10</v>
      </c>
      <c r="AE72" s="15">
        <f t="shared" si="17"/>
        <v>0</v>
      </c>
      <c r="AF72" s="11"/>
      <c r="AG72" s="13"/>
      <c r="AH72" s="11">
        <f t="shared" si="14"/>
        <v>1300</v>
      </c>
      <c r="AI72" s="10">
        <f t="shared" si="15"/>
        <v>1100</v>
      </c>
      <c r="AJ72" s="2">
        <f t="shared" si="18"/>
        <v>200</v>
      </c>
      <c r="AK72" s="11">
        <f t="shared" si="16"/>
        <v>45</v>
      </c>
    </row>
    <row r="73" spans="1:37" x14ac:dyDescent="0.25">
      <c r="A73" s="30">
        <v>44310611</v>
      </c>
      <c r="B73" s="31" t="s">
        <v>38</v>
      </c>
      <c r="C73" s="32" t="s">
        <v>108</v>
      </c>
      <c r="D73" s="33">
        <v>45251</v>
      </c>
      <c r="E73" s="31">
        <v>44310611</v>
      </c>
      <c r="F73" s="30">
        <v>275</v>
      </c>
      <c r="G73" s="27">
        <v>1000</v>
      </c>
      <c r="H73" s="27">
        <v>1000</v>
      </c>
      <c r="I73" s="27">
        <v>1000</v>
      </c>
      <c r="J73" s="27">
        <v>100</v>
      </c>
      <c r="K73" s="27">
        <v>100</v>
      </c>
      <c r="L73" s="27">
        <v>100</v>
      </c>
      <c r="M73" s="27">
        <v>100</v>
      </c>
      <c r="N73" s="27">
        <v>100</v>
      </c>
      <c r="O73" s="27">
        <v>100</v>
      </c>
      <c r="P73" s="27">
        <v>100</v>
      </c>
      <c r="Q73" s="27">
        <v>100</v>
      </c>
      <c r="R73" s="27">
        <v>100</v>
      </c>
      <c r="S73" s="27">
        <v>0</v>
      </c>
      <c r="T73" s="27">
        <v>1000</v>
      </c>
      <c r="U73" s="29">
        <v>100</v>
      </c>
      <c r="V73" s="29">
        <v>100</v>
      </c>
      <c r="W73" s="29">
        <v>100</v>
      </c>
      <c r="X73" s="1">
        <v>0</v>
      </c>
      <c r="Y73" s="1"/>
      <c r="Z73" s="10">
        <f t="shared" si="11"/>
        <v>0</v>
      </c>
      <c r="AA73" s="10">
        <f t="shared" si="12"/>
        <v>0</v>
      </c>
      <c r="AB73" s="11">
        <f t="shared" si="13"/>
        <v>0</v>
      </c>
      <c r="AC73" s="15">
        <v>10</v>
      </c>
      <c r="AD73" s="15">
        <v>10</v>
      </c>
      <c r="AE73" s="15">
        <f t="shared" si="17"/>
        <v>0</v>
      </c>
      <c r="AF73" s="12"/>
      <c r="AG73" s="13"/>
      <c r="AH73" s="11">
        <f t="shared" si="14"/>
        <v>1300</v>
      </c>
      <c r="AI73" s="10">
        <f t="shared" si="15"/>
        <v>1100</v>
      </c>
      <c r="AJ73" s="2">
        <f t="shared" si="18"/>
        <v>200</v>
      </c>
      <c r="AK73" s="11">
        <f t="shared" si="16"/>
        <v>0</v>
      </c>
    </row>
    <row r="74" spans="1:37" x14ac:dyDescent="0.25">
      <c r="A74" s="5">
        <v>32193970</v>
      </c>
      <c r="B74" s="26" t="s">
        <v>40</v>
      </c>
      <c r="C74" s="8" t="s">
        <v>109</v>
      </c>
      <c r="D74" s="25">
        <v>44683</v>
      </c>
      <c r="E74" s="26">
        <v>32193970</v>
      </c>
      <c r="F74" s="5">
        <v>208</v>
      </c>
      <c r="G74" s="27">
        <v>1000</v>
      </c>
      <c r="H74" s="27">
        <v>1000</v>
      </c>
      <c r="I74" s="27">
        <v>1000</v>
      </c>
      <c r="J74" s="27">
        <v>100</v>
      </c>
      <c r="K74" s="27">
        <v>100</v>
      </c>
      <c r="L74" s="27">
        <v>100</v>
      </c>
      <c r="M74" s="27">
        <v>100</v>
      </c>
      <c r="N74" s="27">
        <v>100</v>
      </c>
      <c r="O74" s="27">
        <v>100</v>
      </c>
      <c r="P74" s="27">
        <v>100</v>
      </c>
      <c r="Q74" s="27">
        <v>100</v>
      </c>
      <c r="R74" s="27">
        <v>100</v>
      </c>
      <c r="S74" s="27">
        <v>0</v>
      </c>
      <c r="T74" s="27">
        <v>1000</v>
      </c>
      <c r="U74" s="29">
        <v>100</v>
      </c>
      <c r="V74" s="29">
        <v>100</v>
      </c>
      <c r="W74" s="29">
        <v>100</v>
      </c>
      <c r="X74" s="1">
        <v>0</v>
      </c>
      <c r="Y74" s="3"/>
      <c r="Z74" s="10">
        <f t="shared" si="11"/>
        <v>0</v>
      </c>
      <c r="AA74" s="10">
        <f t="shared" si="12"/>
        <v>0</v>
      </c>
      <c r="AB74" s="11">
        <f t="shared" si="13"/>
        <v>0</v>
      </c>
      <c r="AC74" s="15">
        <v>10</v>
      </c>
      <c r="AD74" s="15">
        <v>10</v>
      </c>
      <c r="AE74" s="15">
        <f t="shared" si="17"/>
        <v>0</v>
      </c>
      <c r="AF74" s="11"/>
      <c r="AG74" s="13"/>
      <c r="AH74" s="11">
        <f t="shared" si="14"/>
        <v>1300</v>
      </c>
      <c r="AI74" s="10">
        <f t="shared" si="15"/>
        <v>1100</v>
      </c>
      <c r="AJ74" s="2">
        <f t="shared" si="18"/>
        <v>200</v>
      </c>
      <c r="AK74" s="11">
        <f t="shared" si="16"/>
        <v>0</v>
      </c>
    </row>
    <row r="75" spans="1:37" x14ac:dyDescent="0.25">
      <c r="A75" s="5">
        <v>36788186</v>
      </c>
      <c r="B75" s="26" t="s">
        <v>34</v>
      </c>
      <c r="C75" s="8" t="s">
        <v>110</v>
      </c>
      <c r="D75" s="25">
        <v>44440</v>
      </c>
      <c r="E75" s="26">
        <v>36788186</v>
      </c>
      <c r="F75" s="5">
        <v>172</v>
      </c>
      <c r="G75" s="27">
        <v>1000</v>
      </c>
      <c r="H75" s="27">
        <v>1000</v>
      </c>
      <c r="I75" s="27">
        <v>1000</v>
      </c>
      <c r="J75" s="27">
        <v>100</v>
      </c>
      <c r="K75" s="27">
        <v>100</v>
      </c>
      <c r="L75" s="27">
        <v>100</v>
      </c>
      <c r="M75" s="27">
        <v>100</v>
      </c>
      <c r="N75" s="27">
        <v>100</v>
      </c>
      <c r="O75" s="27">
        <v>100</v>
      </c>
      <c r="P75" s="27">
        <v>100</v>
      </c>
      <c r="Q75" s="27">
        <v>100</v>
      </c>
      <c r="R75" s="27">
        <v>100</v>
      </c>
      <c r="S75" s="27">
        <v>100088.17</v>
      </c>
      <c r="T75" s="27">
        <v>1000</v>
      </c>
      <c r="U75" s="29">
        <v>100</v>
      </c>
      <c r="V75" s="29">
        <v>100</v>
      </c>
      <c r="W75" s="29">
        <v>100</v>
      </c>
      <c r="X75" s="1">
        <v>1</v>
      </c>
      <c r="Y75" s="1"/>
      <c r="Z75" s="10">
        <f t="shared" si="11"/>
        <v>7.5</v>
      </c>
      <c r="AA75" s="10">
        <f t="shared" si="12"/>
        <v>0</v>
      </c>
      <c r="AB75" s="11">
        <f t="shared" si="13"/>
        <v>7.5</v>
      </c>
      <c r="AC75" s="15">
        <v>10</v>
      </c>
      <c r="AD75" s="15">
        <v>10</v>
      </c>
      <c r="AE75" s="15">
        <f t="shared" si="17"/>
        <v>0</v>
      </c>
      <c r="AF75" s="11"/>
      <c r="AG75" s="13"/>
      <c r="AH75" s="11">
        <f t="shared" si="14"/>
        <v>1300</v>
      </c>
      <c r="AI75" s="10">
        <f t="shared" si="15"/>
        <v>1100</v>
      </c>
      <c r="AJ75" s="2">
        <f t="shared" si="18"/>
        <v>200</v>
      </c>
      <c r="AK75" s="11">
        <f t="shared" si="16"/>
        <v>7.5</v>
      </c>
    </row>
    <row r="76" spans="1:37" x14ac:dyDescent="0.25">
      <c r="A76" s="30">
        <v>27297862</v>
      </c>
      <c r="B76" s="31" t="s">
        <v>38</v>
      </c>
      <c r="C76" s="32" t="s">
        <v>111</v>
      </c>
      <c r="D76" s="33">
        <v>45187</v>
      </c>
      <c r="E76" s="31">
        <v>27297862</v>
      </c>
      <c r="F76" s="30">
        <v>266</v>
      </c>
      <c r="G76" s="27">
        <v>1000</v>
      </c>
      <c r="H76" s="27">
        <v>1000</v>
      </c>
      <c r="I76" s="27">
        <v>1000</v>
      </c>
      <c r="J76" s="27">
        <v>100</v>
      </c>
      <c r="K76" s="27">
        <v>100</v>
      </c>
      <c r="L76" s="27">
        <v>100</v>
      </c>
      <c r="M76" s="27">
        <v>100</v>
      </c>
      <c r="N76" s="27">
        <v>100</v>
      </c>
      <c r="O76" s="27">
        <v>100</v>
      </c>
      <c r="P76" s="27">
        <v>100</v>
      </c>
      <c r="Q76" s="27">
        <v>100</v>
      </c>
      <c r="R76" s="27">
        <v>100</v>
      </c>
      <c r="S76" s="27">
        <v>0</v>
      </c>
      <c r="T76" s="27">
        <v>1000</v>
      </c>
      <c r="U76" s="29">
        <v>100</v>
      </c>
      <c r="V76" s="29">
        <v>100</v>
      </c>
      <c r="W76" s="29">
        <v>100</v>
      </c>
      <c r="X76" s="1">
        <v>0</v>
      </c>
      <c r="Y76" s="3"/>
      <c r="Z76" s="10">
        <f t="shared" si="11"/>
        <v>0</v>
      </c>
      <c r="AA76" s="10">
        <f t="shared" si="12"/>
        <v>0</v>
      </c>
      <c r="AB76" s="11">
        <f t="shared" si="13"/>
        <v>0</v>
      </c>
      <c r="AC76" s="15">
        <v>10</v>
      </c>
      <c r="AD76" s="15">
        <v>10</v>
      </c>
      <c r="AE76" s="15">
        <f t="shared" si="17"/>
        <v>0</v>
      </c>
      <c r="AF76" s="15"/>
      <c r="AG76" s="13"/>
      <c r="AH76" s="11">
        <f t="shared" si="14"/>
        <v>1300</v>
      </c>
      <c r="AI76" s="10">
        <f t="shared" si="15"/>
        <v>1100</v>
      </c>
      <c r="AJ76" s="2">
        <f t="shared" si="18"/>
        <v>200</v>
      </c>
      <c r="AK76" s="11">
        <f t="shared" si="16"/>
        <v>0</v>
      </c>
    </row>
    <row r="77" spans="1:37" x14ac:dyDescent="0.25">
      <c r="A77" s="5">
        <v>32767013</v>
      </c>
      <c r="B77" s="26" t="s">
        <v>34</v>
      </c>
      <c r="C77" s="8" t="s">
        <v>112</v>
      </c>
      <c r="D77" s="25">
        <v>43837</v>
      </c>
      <c r="E77" s="26">
        <v>32767013</v>
      </c>
      <c r="F77" s="5">
        <v>114</v>
      </c>
      <c r="G77" s="27">
        <v>1000</v>
      </c>
      <c r="H77" s="27">
        <v>1000</v>
      </c>
      <c r="I77" s="27">
        <v>1000</v>
      </c>
      <c r="J77" s="27">
        <v>100</v>
      </c>
      <c r="K77" s="27">
        <v>100</v>
      </c>
      <c r="L77" s="27">
        <v>100</v>
      </c>
      <c r="M77" s="27">
        <v>100</v>
      </c>
      <c r="N77" s="27">
        <v>100</v>
      </c>
      <c r="O77" s="27">
        <v>100</v>
      </c>
      <c r="P77" s="27">
        <v>100</v>
      </c>
      <c r="Q77" s="27">
        <v>100</v>
      </c>
      <c r="R77" s="27">
        <v>100</v>
      </c>
      <c r="S77" s="27">
        <v>0</v>
      </c>
      <c r="T77" s="27">
        <v>1000</v>
      </c>
      <c r="U77" s="29">
        <v>100</v>
      </c>
      <c r="V77" s="29">
        <v>100</v>
      </c>
      <c r="W77" s="29">
        <v>100</v>
      </c>
      <c r="X77" s="1">
        <v>1</v>
      </c>
      <c r="Y77" s="9"/>
      <c r="Z77" s="10">
        <f t="shared" si="11"/>
        <v>7.5</v>
      </c>
      <c r="AA77" s="10">
        <f t="shared" si="12"/>
        <v>0</v>
      </c>
      <c r="AB77" s="11">
        <f t="shared" si="13"/>
        <v>7.5</v>
      </c>
      <c r="AC77" s="15">
        <v>10</v>
      </c>
      <c r="AD77" s="15">
        <v>10</v>
      </c>
      <c r="AE77" s="15">
        <f t="shared" si="17"/>
        <v>0</v>
      </c>
      <c r="AF77" s="11"/>
      <c r="AG77" s="13"/>
      <c r="AH77" s="11">
        <f t="shared" si="14"/>
        <v>1300</v>
      </c>
      <c r="AI77" s="10">
        <f t="shared" si="15"/>
        <v>1100</v>
      </c>
      <c r="AJ77" s="2">
        <f t="shared" si="18"/>
        <v>200</v>
      </c>
      <c r="AK77" s="11">
        <f t="shared" si="16"/>
        <v>7.5</v>
      </c>
    </row>
    <row r="78" spans="1:37" x14ac:dyDescent="0.25">
      <c r="A78" s="5">
        <v>35842489</v>
      </c>
      <c r="B78" s="26" t="s">
        <v>42</v>
      </c>
      <c r="C78" s="8" t="s">
        <v>113</v>
      </c>
      <c r="D78" s="25">
        <v>44390</v>
      </c>
      <c r="E78" s="26">
        <v>35842489</v>
      </c>
      <c r="F78" s="5">
        <v>155</v>
      </c>
      <c r="G78" s="27">
        <v>1000</v>
      </c>
      <c r="H78" s="27">
        <v>1000</v>
      </c>
      <c r="I78" s="27">
        <v>1000</v>
      </c>
      <c r="J78" s="27">
        <v>100</v>
      </c>
      <c r="K78" s="27">
        <v>100</v>
      </c>
      <c r="L78" s="27">
        <v>100</v>
      </c>
      <c r="M78" s="27">
        <v>100</v>
      </c>
      <c r="N78" s="27">
        <v>100</v>
      </c>
      <c r="O78" s="27">
        <v>100</v>
      </c>
      <c r="P78" s="27">
        <v>100</v>
      </c>
      <c r="Q78" s="27">
        <v>100</v>
      </c>
      <c r="R78" s="27">
        <v>100</v>
      </c>
      <c r="S78" s="27">
        <v>0</v>
      </c>
      <c r="T78" s="27">
        <v>1000</v>
      </c>
      <c r="U78" s="29">
        <v>100</v>
      </c>
      <c r="V78" s="29">
        <v>100</v>
      </c>
      <c r="W78" s="29">
        <v>100</v>
      </c>
      <c r="X78" s="1">
        <v>20</v>
      </c>
      <c r="Y78" s="1"/>
      <c r="Z78" s="10">
        <f t="shared" si="11"/>
        <v>150</v>
      </c>
      <c r="AA78" s="10">
        <f t="shared" si="12"/>
        <v>0</v>
      </c>
      <c r="AB78" s="11">
        <f t="shared" si="13"/>
        <v>150</v>
      </c>
      <c r="AC78" s="15">
        <v>10</v>
      </c>
      <c r="AD78" s="15">
        <v>10</v>
      </c>
      <c r="AE78" s="15">
        <f t="shared" si="17"/>
        <v>0</v>
      </c>
      <c r="AF78" s="12"/>
      <c r="AG78" s="13"/>
      <c r="AH78" s="11">
        <f t="shared" si="14"/>
        <v>1300</v>
      </c>
      <c r="AI78" s="10">
        <f t="shared" si="15"/>
        <v>1100</v>
      </c>
      <c r="AJ78" s="2">
        <f t="shared" si="18"/>
        <v>200</v>
      </c>
      <c r="AK78" s="11">
        <f t="shared" si="16"/>
        <v>150</v>
      </c>
    </row>
    <row r="79" spans="1:37" x14ac:dyDescent="0.25">
      <c r="A79" s="5">
        <v>35032473</v>
      </c>
      <c r="B79" s="26" t="s">
        <v>50</v>
      </c>
      <c r="C79" s="8" t="s">
        <v>114</v>
      </c>
      <c r="D79" s="25">
        <v>45183</v>
      </c>
      <c r="E79" s="26">
        <v>35032473</v>
      </c>
      <c r="F79" s="5">
        <v>265</v>
      </c>
      <c r="G79" s="27">
        <v>1000</v>
      </c>
      <c r="H79" s="27">
        <v>1000</v>
      </c>
      <c r="I79" s="27">
        <v>1000</v>
      </c>
      <c r="J79" s="27">
        <v>100</v>
      </c>
      <c r="K79" s="27">
        <v>100</v>
      </c>
      <c r="L79" s="27">
        <v>100</v>
      </c>
      <c r="M79" s="27">
        <v>100</v>
      </c>
      <c r="N79" s="27">
        <v>100</v>
      </c>
      <c r="O79" s="27">
        <v>100</v>
      </c>
      <c r="P79" s="27">
        <v>100</v>
      </c>
      <c r="Q79" s="27">
        <v>100</v>
      </c>
      <c r="R79" s="27">
        <v>100</v>
      </c>
      <c r="S79" s="27">
        <v>0</v>
      </c>
      <c r="T79" s="27">
        <v>1000</v>
      </c>
      <c r="U79" s="29">
        <v>100</v>
      </c>
      <c r="V79" s="29">
        <v>100</v>
      </c>
      <c r="W79" s="29">
        <v>100</v>
      </c>
      <c r="X79" s="1">
        <v>4</v>
      </c>
      <c r="Y79" s="5"/>
      <c r="Z79" s="10">
        <f t="shared" si="11"/>
        <v>30</v>
      </c>
      <c r="AA79" s="10">
        <f t="shared" si="12"/>
        <v>0</v>
      </c>
      <c r="AB79" s="11">
        <f t="shared" si="13"/>
        <v>30</v>
      </c>
      <c r="AC79" s="15">
        <v>10</v>
      </c>
      <c r="AD79" s="15">
        <v>10</v>
      </c>
      <c r="AE79" s="15">
        <f t="shared" si="17"/>
        <v>0</v>
      </c>
      <c r="AF79" s="11"/>
      <c r="AG79" s="13"/>
      <c r="AH79" s="11">
        <f t="shared" si="14"/>
        <v>1300</v>
      </c>
      <c r="AI79" s="10">
        <f t="shared" si="15"/>
        <v>1100</v>
      </c>
      <c r="AJ79" s="2">
        <f t="shared" si="18"/>
        <v>200</v>
      </c>
      <c r="AK79" s="11">
        <f t="shared" si="16"/>
        <v>30</v>
      </c>
    </row>
    <row r="80" spans="1:37" x14ac:dyDescent="0.25">
      <c r="A80" s="5">
        <v>18886437</v>
      </c>
      <c r="B80" s="26" t="s">
        <v>36</v>
      </c>
      <c r="C80" s="8" t="s">
        <v>134</v>
      </c>
      <c r="D80" s="25">
        <v>45356</v>
      </c>
      <c r="E80" s="26">
        <v>18886437</v>
      </c>
      <c r="F80" s="5">
        <v>223</v>
      </c>
      <c r="G80" s="27">
        <v>1000</v>
      </c>
      <c r="H80" s="27">
        <v>1000</v>
      </c>
      <c r="I80" s="27">
        <v>1000</v>
      </c>
      <c r="J80" s="27">
        <v>100</v>
      </c>
      <c r="K80" s="27">
        <v>100</v>
      </c>
      <c r="L80" s="27">
        <v>100</v>
      </c>
      <c r="M80" s="27">
        <v>100</v>
      </c>
      <c r="N80" s="27">
        <v>100</v>
      </c>
      <c r="O80" s="27">
        <v>100</v>
      </c>
      <c r="P80" s="27">
        <v>100</v>
      </c>
      <c r="Q80" s="27">
        <v>100</v>
      </c>
      <c r="R80" s="27">
        <v>100</v>
      </c>
      <c r="S80" s="27">
        <v>0</v>
      </c>
      <c r="T80" s="27">
        <v>1000</v>
      </c>
      <c r="U80" s="29">
        <v>100</v>
      </c>
      <c r="V80" s="29">
        <v>100</v>
      </c>
      <c r="W80" s="29">
        <v>100</v>
      </c>
      <c r="X80" s="1">
        <v>68</v>
      </c>
      <c r="Y80" s="5"/>
      <c r="Z80" s="10">
        <f t="shared" si="11"/>
        <v>510</v>
      </c>
      <c r="AA80" s="10">
        <f t="shared" si="12"/>
        <v>0</v>
      </c>
      <c r="AB80" s="11">
        <f t="shared" si="13"/>
        <v>510</v>
      </c>
      <c r="AC80" s="15">
        <v>10</v>
      </c>
      <c r="AD80" s="15">
        <v>10</v>
      </c>
      <c r="AE80" s="15">
        <f t="shared" si="17"/>
        <v>0</v>
      </c>
      <c r="AF80" s="15"/>
      <c r="AG80" s="13"/>
      <c r="AH80" s="11">
        <f t="shared" si="14"/>
        <v>1300</v>
      </c>
      <c r="AI80" s="10">
        <f t="shared" si="15"/>
        <v>1100</v>
      </c>
      <c r="AJ80" s="2">
        <v>379716.99807599996</v>
      </c>
      <c r="AK80" s="11">
        <f t="shared" si="16"/>
        <v>510</v>
      </c>
    </row>
    <row r="81" spans="1:37" x14ac:dyDescent="0.25">
      <c r="A81" s="5">
        <v>27063564</v>
      </c>
      <c r="B81" s="26" t="s">
        <v>36</v>
      </c>
      <c r="C81" s="8" t="s">
        <v>115</v>
      </c>
      <c r="D81" s="25">
        <v>42248</v>
      </c>
      <c r="E81" s="26">
        <v>27063564</v>
      </c>
      <c r="F81" s="5">
        <v>23</v>
      </c>
      <c r="G81" s="27">
        <v>1000</v>
      </c>
      <c r="H81" s="27">
        <v>1000</v>
      </c>
      <c r="I81" s="27">
        <v>1000</v>
      </c>
      <c r="J81" s="27">
        <v>100</v>
      </c>
      <c r="K81" s="27">
        <v>100</v>
      </c>
      <c r="L81" s="27">
        <v>100</v>
      </c>
      <c r="M81" s="27">
        <v>100</v>
      </c>
      <c r="N81" s="27">
        <v>100</v>
      </c>
      <c r="O81" s="27">
        <v>100</v>
      </c>
      <c r="P81" s="27">
        <v>100</v>
      </c>
      <c r="Q81" s="27">
        <v>100</v>
      </c>
      <c r="R81" s="27">
        <v>100</v>
      </c>
      <c r="S81" s="27">
        <v>0</v>
      </c>
      <c r="T81" s="27">
        <v>1000</v>
      </c>
      <c r="U81" s="29">
        <v>100</v>
      </c>
      <c r="V81" s="29">
        <v>100</v>
      </c>
      <c r="W81" s="29">
        <v>100</v>
      </c>
      <c r="X81" s="1">
        <v>7</v>
      </c>
      <c r="Y81" s="1"/>
      <c r="Z81" s="10">
        <f t="shared" si="11"/>
        <v>52.5</v>
      </c>
      <c r="AA81" s="13">
        <f t="shared" si="12"/>
        <v>0</v>
      </c>
      <c r="AB81" s="11">
        <f t="shared" si="13"/>
        <v>52.5</v>
      </c>
      <c r="AC81" s="15">
        <v>10</v>
      </c>
      <c r="AD81" s="15">
        <v>10</v>
      </c>
      <c r="AE81" s="15">
        <f t="shared" si="17"/>
        <v>0</v>
      </c>
      <c r="AF81" s="12"/>
      <c r="AG81" s="12"/>
      <c r="AH81" s="11">
        <f t="shared" si="14"/>
        <v>1300</v>
      </c>
      <c r="AI81" s="10">
        <f t="shared" si="15"/>
        <v>1100</v>
      </c>
      <c r="AJ81" s="2">
        <f t="shared" si="18"/>
        <v>200</v>
      </c>
      <c r="AK81" s="11">
        <f t="shared" si="16"/>
        <v>52.5</v>
      </c>
    </row>
    <row r="82" spans="1:37" x14ac:dyDescent="0.25">
      <c r="A82" s="5">
        <v>33930200</v>
      </c>
      <c r="B82" s="26" t="s">
        <v>42</v>
      </c>
      <c r="C82" s="8" t="s">
        <v>116</v>
      </c>
      <c r="D82" s="25">
        <v>44440</v>
      </c>
      <c r="E82" s="26">
        <v>33930200</v>
      </c>
      <c r="F82" s="5">
        <v>174</v>
      </c>
      <c r="G82" s="27">
        <v>1000</v>
      </c>
      <c r="H82" s="27">
        <v>1000</v>
      </c>
      <c r="I82" s="27">
        <v>1000</v>
      </c>
      <c r="J82" s="27">
        <v>100</v>
      </c>
      <c r="K82" s="27">
        <v>100</v>
      </c>
      <c r="L82" s="27">
        <v>100</v>
      </c>
      <c r="M82" s="27">
        <v>100</v>
      </c>
      <c r="N82" s="27">
        <v>100</v>
      </c>
      <c r="O82" s="27">
        <v>100</v>
      </c>
      <c r="P82" s="27">
        <v>100</v>
      </c>
      <c r="Q82" s="27">
        <v>100</v>
      </c>
      <c r="R82" s="27">
        <v>100</v>
      </c>
      <c r="S82" s="27">
        <v>0</v>
      </c>
      <c r="T82" s="27">
        <v>1000</v>
      </c>
      <c r="U82" s="29">
        <v>100</v>
      </c>
      <c r="V82" s="29">
        <v>100</v>
      </c>
      <c r="W82" s="29">
        <v>100</v>
      </c>
      <c r="X82" s="1">
        <v>0</v>
      </c>
      <c r="Y82" s="3"/>
      <c r="Z82" s="10">
        <f t="shared" si="11"/>
        <v>0</v>
      </c>
      <c r="AA82" s="10">
        <v>0</v>
      </c>
      <c r="AB82" s="11">
        <f t="shared" si="13"/>
        <v>0</v>
      </c>
      <c r="AC82" s="15">
        <v>10</v>
      </c>
      <c r="AD82" s="15">
        <v>10</v>
      </c>
      <c r="AE82" s="15">
        <f t="shared" si="17"/>
        <v>0</v>
      </c>
      <c r="AF82" s="11"/>
      <c r="AG82" s="13"/>
      <c r="AH82" s="11">
        <f t="shared" si="14"/>
        <v>1300</v>
      </c>
      <c r="AI82" s="10">
        <f t="shared" si="15"/>
        <v>1100</v>
      </c>
      <c r="AJ82" s="2">
        <f t="shared" si="18"/>
        <v>200</v>
      </c>
      <c r="AK82" s="11">
        <f t="shared" si="16"/>
        <v>0</v>
      </c>
    </row>
    <row r="83" spans="1:37" x14ac:dyDescent="0.25">
      <c r="A83" s="30">
        <v>22726562</v>
      </c>
      <c r="B83" s="31" t="s">
        <v>38</v>
      </c>
      <c r="C83" s="32" t="s">
        <v>117</v>
      </c>
      <c r="D83" s="33">
        <v>45195</v>
      </c>
      <c r="E83" s="31">
        <v>22726562</v>
      </c>
      <c r="F83" s="30">
        <v>267</v>
      </c>
      <c r="G83" s="27">
        <v>1000</v>
      </c>
      <c r="H83" s="27">
        <v>1000</v>
      </c>
      <c r="I83" s="27">
        <v>1000</v>
      </c>
      <c r="J83" s="27">
        <v>100</v>
      </c>
      <c r="K83" s="27">
        <v>100</v>
      </c>
      <c r="L83" s="27">
        <v>100</v>
      </c>
      <c r="M83" s="27">
        <v>100</v>
      </c>
      <c r="N83" s="27">
        <v>100</v>
      </c>
      <c r="O83" s="27">
        <v>100</v>
      </c>
      <c r="P83" s="27">
        <v>100</v>
      </c>
      <c r="Q83" s="27">
        <v>100</v>
      </c>
      <c r="R83" s="27">
        <v>100</v>
      </c>
      <c r="S83" s="27">
        <v>0</v>
      </c>
      <c r="T83" s="27">
        <v>1000</v>
      </c>
      <c r="U83" s="29">
        <v>100</v>
      </c>
      <c r="V83" s="29">
        <v>100</v>
      </c>
      <c r="W83" s="29">
        <v>100</v>
      </c>
      <c r="X83" s="1">
        <v>0</v>
      </c>
      <c r="Y83" s="1"/>
      <c r="Z83" s="10">
        <f t="shared" si="11"/>
        <v>0</v>
      </c>
      <c r="AA83" s="10">
        <f t="shared" ref="AA83:AA91" si="19">((G83/200)*(2*Y83))</f>
        <v>0</v>
      </c>
      <c r="AB83" s="11">
        <f t="shared" si="13"/>
        <v>0</v>
      </c>
      <c r="AC83" s="15">
        <v>10</v>
      </c>
      <c r="AD83" s="15">
        <v>10</v>
      </c>
      <c r="AE83" s="15">
        <f t="shared" si="17"/>
        <v>0</v>
      </c>
      <c r="AF83" s="11"/>
      <c r="AG83" s="13"/>
      <c r="AH83" s="11">
        <f t="shared" si="14"/>
        <v>1300</v>
      </c>
      <c r="AI83" s="10">
        <f t="shared" si="15"/>
        <v>1100</v>
      </c>
      <c r="AJ83" s="2">
        <f t="shared" si="18"/>
        <v>200</v>
      </c>
      <c r="AK83" s="11">
        <f t="shared" si="16"/>
        <v>0</v>
      </c>
    </row>
    <row r="84" spans="1:37" x14ac:dyDescent="0.25">
      <c r="A84" s="5">
        <v>29935859</v>
      </c>
      <c r="B84" s="26" t="s">
        <v>50</v>
      </c>
      <c r="C84" s="8" t="s">
        <v>118</v>
      </c>
      <c r="D84" s="25">
        <v>41671</v>
      </c>
      <c r="E84" s="26">
        <v>29935859</v>
      </c>
      <c r="F84" s="5">
        <v>13</v>
      </c>
      <c r="G84" s="27">
        <v>1000</v>
      </c>
      <c r="H84" s="27">
        <v>1000</v>
      </c>
      <c r="I84" s="27">
        <v>1000</v>
      </c>
      <c r="J84" s="27">
        <v>100</v>
      </c>
      <c r="K84" s="27">
        <v>100</v>
      </c>
      <c r="L84" s="27">
        <v>100</v>
      </c>
      <c r="M84" s="27">
        <v>100</v>
      </c>
      <c r="N84" s="27">
        <v>100</v>
      </c>
      <c r="O84" s="27">
        <v>100</v>
      </c>
      <c r="P84" s="27">
        <v>100</v>
      </c>
      <c r="Q84" s="27">
        <v>100</v>
      </c>
      <c r="R84" s="27">
        <v>100</v>
      </c>
      <c r="S84" s="27">
        <v>0</v>
      </c>
      <c r="T84" s="27">
        <v>1000</v>
      </c>
      <c r="U84" s="29">
        <v>100</v>
      </c>
      <c r="V84" s="29">
        <v>100</v>
      </c>
      <c r="W84" s="29">
        <v>100</v>
      </c>
      <c r="X84" s="1">
        <v>20</v>
      </c>
      <c r="Y84" s="5"/>
      <c r="Z84" s="10">
        <f t="shared" si="11"/>
        <v>150</v>
      </c>
      <c r="AA84" s="10">
        <f t="shared" si="19"/>
        <v>0</v>
      </c>
      <c r="AB84" s="11">
        <f t="shared" si="13"/>
        <v>150</v>
      </c>
      <c r="AC84" s="15">
        <v>10</v>
      </c>
      <c r="AD84" s="15">
        <v>10</v>
      </c>
      <c r="AE84" s="15">
        <f t="shared" si="17"/>
        <v>0</v>
      </c>
      <c r="AF84" s="12"/>
      <c r="AG84" s="13"/>
      <c r="AH84" s="11">
        <f t="shared" si="14"/>
        <v>1300</v>
      </c>
      <c r="AI84" s="10">
        <f t="shared" si="15"/>
        <v>1100</v>
      </c>
      <c r="AJ84" s="2">
        <f t="shared" si="18"/>
        <v>200</v>
      </c>
      <c r="AK84" s="11">
        <f t="shared" si="16"/>
        <v>150</v>
      </c>
    </row>
    <row r="85" spans="1:37" x14ac:dyDescent="0.25">
      <c r="A85" s="5">
        <v>38205853</v>
      </c>
      <c r="B85" s="26" t="s">
        <v>42</v>
      </c>
      <c r="C85" s="8" t="s">
        <v>119</v>
      </c>
      <c r="D85" s="25">
        <v>44473</v>
      </c>
      <c r="E85" s="26">
        <v>38205853</v>
      </c>
      <c r="F85" s="5">
        <v>181</v>
      </c>
      <c r="G85" s="27">
        <v>1000</v>
      </c>
      <c r="H85" s="27">
        <v>1000</v>
      </c>
      <c r="I85" s="27">
        <v>1000</v>
      </c>
      <c r="J85" s="27">
        <v>100</v>
      </c>
      <c r="K85" s="27">
        <v>100</v>
      </c>
      <c r="L85" s="27">
        <v>100</v>
      </c>
      <c r="M85" s="27">
        <v>100</v>
      </c>
      <c r="N85" s="27">
        <v>100</v>
      </c>
      <c r="O85" s="27">
        <v>100</v>
      </c>
      <c r="P85" s="27">
        <v>100</v>
      </c>
      <c r="Q85" s="27">
        <v>100</v>
      </c>
      <c r="R85" s="27">
        <v>100</v>
      </c>
      <c r="S85" s="27">
        <v>0</v>
      </c>
      <c r="T85" s="27">
        <v>1000</v>
      </c>
      <c r="U85" s="29">
        <v>100</v>
      </c>
      <c r="V85" s="29">
        <v>100</v>
      </c>
      <c r="W85" s="29">
        <v>100</v>
      </c>
      <c r="X85" s="3">
        <v>5</v>
      </c>
      <c r="Y85" s="3"/>
      <c r="Z85" s="10">
        <f t="shared" si="11"/>
        <v>37.5</v>
      </c>
      <c r="AA85" s="10">
        <f t="shared" si="19"/>
        <v>0</v>
      </c>
      <c r="AB85" s="11">
        <f t="shared" si="13"/>
        <v>37.5</v>
      </c>
      <c r="AC85" s="15">
        <v>10</v>
      </c>
      <c r="AD85" s="15">
        <v>10</v>
      </c>
      <c r="AE85" s="15">
        <f t="shared" si="17"/>
        <v>0</v>
      </c>
      <c r="AF85" s="11"/>
      <c r="AG85" s="14"/>
      <c r="AH85" s="11">
        <f t="shared" si="14"/>
        <v>1300</v>
      </c>
      <c r="AI85" s="10">
        <f t="shared" si="15"/>
        <v>1100</v>
      </c>
      <c r="AJ85" s="2">
        <f t="shared" si="18"/>
        <v>200</v>
      </c>
      <c r="AK85" s="11">
        <f t="shared" si="16"/>
        <v>37.5</v>
      </c>
    </row>
    <row r="86" spans="1:37" x14ac:dyDescent="0.25">
      <c r="A86" s="5">
        <v>30053322</v>
      </c>
      <c r="B86" s="26" t="s">
        <v>120</v>
      </c>
      <c r="C86" s="35" t="s">
        <v>121</v>
      </c>
      <c r="D86" s="25">
        <v>44743</v>
      </c>
      <c r="E86" s="26">
        <v>30053322</v>
      </c>
      <c r="F86" s="26">
        <v>225</v>
      </c>
      <c r="G86" s="27">
        <v>1000</v>
      </c>
      <c r="H86" s="27">
        <v>1000</v>
      </c>
      <c r="I86" s="27">
        <v>1000</v>
      </c>
      <c r="J86" s="27">
        <v>100</v>
      </c>
      <c r="K86" s="27">
        <v>100</v>
      </c>
      <c r="L86" s="27">
        <v>100</v>
      </c>
      <c r="M86" s="27">
        <v>100</v>
      </c>
      <c r="N86" s="27">
        <v>100</v>
      </c>
      <c r="O86" s="27">
        <v>100</v>
      </c>
      <c r="P86" s="27">
        <v>100</v>
      </c>
      <c r="Q86" s="27">
        <v>100</v>
      </c>
      <c r="R86" s="27">
        <v>100</v>
      </c>
      <c r="S86" s="27">
        <v>0</v>
      </c>
      <c r="T86" s="27">
        <v>1000</v>
      </c>
      <c r="U86" s="29">
        <v>100</v>
      </c>
      <c r="V86" s="29">
        <v>100</v>
      </c>
      <c r="W86" s="29">
        <v>100</v>
      </c>
      <c r="X86" s="1">
        <v>0</v>
      </c>
      <c r="Y86" s="35"/>
      <c r="Z86" s="10">
        <f t="shared" si="11"/>
        <v>0</v>
      </c>
      <c r="AA86" s="10">
        <f t="shared" si="19"/>
        <v>0</v>
      </c>
      <c r="AB86" s="11">
        <f t="shared" si="13"/>
        <v>0</v>
      </c>
      <c r="AC86" s="15">
        <v>10</v>
      </c>
      <c r="AD86" s="15">
        <v>10</v>
      </c>
      <c r="AE86" s="15">
        <f t="shared" si="17"/>
        <v>0</v>
      </c>
      <c r="AF86" s="15"/>
      <c r="AG86" s="14"/>
      <c r="AH86" s="11">
        <f t="shared" si="14"/>
        <v>1300</v>
      </c>
      <c r="AI86" s="10">
        <f t="shared" si="15"/>
        <v>1100</v>
      </c>
      <c r="AJ86" s="2">
        <f t="shared" si="18"/>
        <v>200</v>
      </c>
      <c r="AK86" s="11">
        <f t="shared" si="16"/>
        <v>0</v>
      </c>
    </row>
    <row r="87" spans="1:37" x14ac:dyDescent="0.25">
      <c r="A87" s="5">
        <v>26922846</v>
      </c>
      <c r="B87" s="26" t="s">
        <v>34</v>
      </c>
      <c r="C87" s="8" t="s">
        <v>122</v>
      </c>
      <c r="D87" s="25">
        <v>44915</v>
      </c>
      <c r="E87" s="26">
        <v>26922846</v>
      </c>
      <c r="F87" s="5">
        <v>232</v>
      </c>
      <c r="G87" s="27">
        <v>1000</v>
      </c>
      <c r="H87" s="27">
        <v>1000</v>
      </c>
      <c r="I87" s="27">
        <v>1000</v>
      </c>
      <c r="J87" s="27">
        <v>100</v>
      </c>
      <c r="K87" s="27">
        <v>100</v>
      </c>
      <c r="L87" s="27">
        <v>100</v>
      </c>
      <c r="M87" s="27">
        <v>100</v>
      </c>
      <c r="N87" s="27">
        <v>100</v>
      </c>
      <c r="O87" s="27">
        <v>100</v>
      </c>
      <c r="P87" s="27">
        <v>100</v>
      </c>
      <c r="Q87" s="27">
        <v>100</v>
      </c>
      <c r="R87" s="27">
        <v>100</v>
      </c>
      <c r="S87" s="27">
        <v>0</v>
      </c>
      <c r="T87" s="27">
        <v>1000</v>
      </c>
      <c r="U87" s="29">
        <v>100</v>
      </c>
      <c r="V87" s="29">
        <v>100</v>
      </c>
      <c r="W87" s="29">
        <v>100</v>
      </c>
      <c r="X87" s="1">
        <v>6</v>
      </c>
      <c r="Y87" s="1"/>
      <c r="Z87" s="10">
        <f t="shared" si="11"/>
        <v>45</v>
      </c>
      <c r="AA87" s="10">
        <f t="shared" si="19"/>
        <v>0</v>
      </c>
      <c r="AB87" s="11">
        <f t="shared" si="13"/>
        <v>45</v>
      </c>
      <c r="AC87" s="15">
        <v>10</v>
      </c>
      <c r="AD87" s="15">
        <v>10</v>
      </c>
      <c r="AE87" s="15">
        <f t="shared" si="17"/>
        <v>0</v>
      </c>
      <c r="AF87" s="15"/>
      <c r="AG87" s="13"/>
      <c r="AH87" s="11">
        <f t="shared" si="14"/>
        <v>1300</v>
      </c>
      <c r="AI87" s="10">
        <f t="shared" si="15"/>
        <v>1100</v>
      </c>
      <c r="AJ87" s="2">
        <f t="shared" si="18"/>
        <v>200</v>
      </c>
      <c r="AK87" s="11">
        <f t="shared" si="16"/>
        <v>45</v>
      </c>
    </row>
    <row r="88" spans="1:37" x14ac:dyDescent="0.25">
      <c r="A88" s="5">
        <v>35842332</v>
      </c>
      <c r="B88" s="26" t="s">
        <v>40</v>
      </c>
      <c r="C88" s="8" t="s">
        <v>123</v>
      </c>
      <c r="D88" s="25">
        <v>44743</v>
      </c>
      <c r="E88" s="26">
        <v>35842332</v>
      </c>
      <c r="F88" s="5">
        <v>221</v>
      </c>
      <c r="G88" s="27">
        <v>1000</v>
      </c>
      <c r="H88" s="27">
        <v>1000</v>
      </c>
      <c r="I88" s="27">
        <v>1000</v>
      </c>
      <c r="J88" s="27">
        <v>100</v>
      </c>
      <c r="K88" s="27">
        <v>100</v>
      </c>
      <c r="L88" s="27">
        <v>100</v>
      </c>
      <c r="M88" s="27">
        <v>100</v>
      </c>
      <c r="N88" s="27">
        <v>100</v>
      </c>
      <c r="O88" s="27">
        <v>100</v>
      </c>
      <c r="P88" s="27">
        <v>100</v>
      </c>
      <c r="Q88" s="27">
        <v>100</v>
      </c>
      <c r="R88" s="27">
        <v>100</v>
      </c>
      <c r="S88" s="27">
        <v>0</v>
      </c>
      <c r="T88" s="27">
        <v>1000</v>
      </c>
      <c r="U88" s="29">
        <v>100</v>
      </c>
      <c r="V88" s="29">
        <v>100</v>
      </c>
      <c r="W88" s="29">
        <v>100</v>
      </c>
      <c r="X88" s="1">
        <v>0</v>
      </c>
      <c r="Y88" s="1"/>
      <c r="Z88" s="10">
        <f t="shared" si="11"/>
        <v>0</v>
      </c>
      <c r="AA88" s="10">
        <f t="shared" si="19"/>
        <v>0</v>
      </c>
      <c r="AB88" s="11">
        <f t="shared" si="13"/>
        <v>0</v>
      </c>
      <c r="AC88" s="15">
        <v>10</v>
      </c>
      <c r="AD88" s="15">
        <v>10</v>
      </c>
      <c r="AE88" s="15">
        <f t="shared" si="17"/>
        <v>0</v>
      </c>
      <c r="AF88" s="15"/>
      <c r="AG88" s="13"/>
      <c r="AH88" s="11">
        <f t="shared" si="14"/>
        <v>1300</v>
      </c>
      <c r="AI88" s="10">
        <f t="shared" si="15"/>
        <v>1100</v>
      </c>
      <c r="AJ88" s="2">
        <f t="shared" si="18"/>
        <v>200</v>
      </c>
      <c r="AK88" s="11">
        <f t="shared" si="16"/>
        <v>0</v>
      </c>
    </row>
    <row r="89" spans="1:37" x14ac:dyDescent="0.25">
      <c r="A89" s="5">
        <v>41364055</v>
      </c>
      <c r="B89" s="26" t="s">
        <v>40</v>
      </c>
      <c r="C89" s="8" t="s">
        <v>124</v>
      </c>
      <c r="D89" s="25">
        <v>45017</v>
      </c>
      <c r="E89" s="26">
        <v>41364055</v>
      </c>
      <c r="F89" s="5">
        <v>248</v>
      </c>
      <c r="G89" s="27">
        <v>1000</v>
      </c>
      <c r="H89" s="27">
        <v>1000</v>
      </c>
      <c r="I89" s="27">
        <v>1000</v>
      </c>
      <c r="J89" s="27">
        <v>100</v>
      </c>
      <c r="K89" s="27">
        <v>100</v>
      </c>
      <c r="L89" s="27">
        <v>100</v>
      </c>
      <c r="M89" s="27">
        <v>100</v>
      </c>
      <c r="N89" s="27">
        <v>100</v>
      </c>
      <c r="O89" s="27">
        <v>100</v>
      </c>
      <c r="P89" s="27">
        <v>100</v>
      </c>
      <c r="Q89" s="27">
        <v>100</v>
      </c>
      <c r="R89" s="27">
        <v>100</v>
      </c>
      <c r="S89" s="27">
        <v>0</v>
      </c>
      <c r="T89" s="27">
        <v>1000</v>
      </c>
      <c r="U89" s="29">
        <v>100</v>
      </c>
      <c r="V89" s="29">
        <v>100</v>
      </c>
      <c r="W89" s="29">
        <v>100</v>
      </c>
      <c r="X89" s="3">
        <v>38</v>
      </c>
      <c r="Y89" s="1"/>
      <c r="Z89" s="10">
        <f t="shared" si="11"/>
        <v>285</v>
      </c>
      <c r="AA89" s="10">
        <f t="shared" si="19"/>
        <v>0</v>
      </c>
      <c r="AB89" s="11">
        <f t="shared" si="13"/>
        <v>285</v>
      </c>
      <c r="AC89" s="15">
        <v>10</v>
      </c>
      <c r="AD89" s="15">
        <v>10</v>
      </c>
      <c r="AE89" s="15">
        <f t="shared" si="17"/>
        <v>0</v>
      </c>
      <c r="AF89" s="15"/>
      <c r="AG89" s="13"/>
      <c r="AH89" s="11">
        <f t="shared" si="14"/>
        <v>1300</v>
      </c>
      <c r="AI89" s="10">
        <f t="shared" si="15"/>
        <v>1100</v>
      </c>
      <c r="AJ89" s="2">
        <f t="shared" si="18"/>
        <v>200</v>
      </c>
      <c r="AK89" s="11">
        <f t="shared" si="16"/>
        <v>285</v>
      </c>
    </row>
    <row r="90" spans="1:37" x14ac:dyDescent="0.25">
      <c r="A90" s="5">
        <v>29880977</v>
      </c>
      <c r="B90" s="26" t="s">
        <v>42</v>
      </c>
      <c r="C90" s="8" t="s">
        <v>125</v>
      </c>
      <c r="D90" s="25">
        <v>45236</v>
      </c>
      <c r="E90" s="26">
        <v>29880977</v>
      </c>
      <c r="F90" s="5">
        <v>274</v>
      </c>
      <c r="G90" s="27">
        <v>1000</v>
      </c>
      <c r="H90" s="27">
        <v>1000</v>
      </c>
      <c r="I90" s="27">
        <v>1000</v>
      </c>
      <c r="J90" s="27">
        <v>100</v>
      </c>
      <c r="K90" s="27">
        <v>100</v>
      </c>
      <c r="L90" s="27">
        <v>100</v>
      </c>
      <c r="M90" s="27">
        <v>100</v>
      </c>
      <c r="N90" s="27">
        <v>100</v>
      </c>
      <c r="O90" s="27">
        <v>100</v>
      </c>
      <c r="P90" s="27">
        <v>100</v>
      </c>
      <c r="Q90" s="27">
        <v>100</v>
      </c>
      <c r="R90" s="27">
        <v>100</v>
      </c>
      <c r="S90" s="27">
        <v>0</v>
      </c>
      <c r="T90" s="27">
        <v>1000</v>
      </c>
      <c r="U90" s="29">
        <v>100</v>
      </c>
      <c r="V90" s="29">
        <v>100</v>
      </c>
      <c r="W90" s="29">
        <v>100</v>
      </c>
      <c r="X90" s="1">
        <v>4</v>
      </c>
      <c r="Y90" s="5"/>
      <c r="Z90" s="10">
        <f t="shared" si="11"/>
        <v>30</v>
      </c>
      <c r="AA90" s="10">
        <f t="shared" si="19"/>
        <v>0</v>
      </c>
      <c r="AB90" s="11">
        <f t="shared" si="13"/>
        <v>30</v>
      </c>
      <c r="AC90" s="15">
        <v>10</v>
      </c>
      <c r="AD90" s="15">
        <v>10</v>
      </c>
      <c r="AE90" s="15">
        <f t="shared" si="17"/>
        <v>0</v>
      </c>
      <c r="AF90" s="15"/>
      <c r="AG90" s="14"/>
      <c r="AH90" s="11">
        <f t="shared" si="14"/>
        <v>1300</v>
      </c>
      <c r="AI90" s="10">
        <f t="shared" si="15"/>
        <v>1100</v>
      </c>
      <c r="AJ90" s="2">
        <f t="shared" si="18"/>
        <v>200</v>
      </c>
      <c r="AK90" s="11">
        <f t="shared" si="16"/>
        <v>30</v>
      </c>
    </row>
    <row r="91" spans="1:37" x14ac:dyDescent="0.25">
      <c r="A91" s="5">
        <v>32474193</v>
      </c>
      <c r="B91" s="26" t="s">
        <v>36</v>
      </c>
      <c r="C91" s="8" t="s">
        <v>126</v>
      </c>
      <c r="D91" s="25">
        <v>45170</v>
      </c>
      <c r="E91" s="26">
        <v>32474193</v>
      </c>
      <c r="F91" s="5">
        <v>264</v>
      </c>
      <c r="G91" s="27">
        <v>1000</v>
      </c>
      <c r="H91" s="27">
        <v>1000</v>
      </c>
      <c r="I91" s="27">
        <v>1000</v>
      </c>
      <c r="J91" s="27">
        <v>100</v>
      </c>
      <c r="K91" s="27">
        <v>100</v>
      </c>
      <c r="L91" s="27">
        <v>100</v>
      </c>
      <c r="M91" s="27">
        <v>100</v>
      </c>
      <c r="N91" s="27">
        <v>100</v>
      </c>
      <c r="O91" s="27">
        <v>100</v>
      </c>
      <c r="P91" s="27">
        <v>100</v>
      </c>
      <c r="Q91" s="27">
        <v>100</v>
      </c>
      <c r="R91" s="27">
        <v>100</v>
      </c>
      <c r="S91" s="27">
        <v>0</v>
      </c>
      <c r="T91" s="27">
        <v>1000</v>
      </c>
      <c r="U91" s="29">
        <v>100</v>
      </c>
      <c r="V91" s="29">
        <v>100</v>
      </c>
      <c r="W91" s="29">
        <v>100</v>
      </c>
      <c r="X91" s="1">
        <v>20</v>
      </c>
      <c r="Y91" s="5"/>
      <c r="Z91" s="10">
        <f t="shared" si="11"/>
        <v>150</v>
      </c>
      <c r="AA91" s="10">
        <f t="shared" si="19"/>
        <v>0</v>
      </c>
      <c r="AB91" s="11">
        <f t="shared" si="13"/>
        <v>150</v>
      </c>
      <c r="AC91" s="15">
        <v>10</v>
      </c>
      <c r="AD91" s="15">
        <v>10</v>
      </c>
      <c r="AE91" s="15">
        <f t="shared" si="17"/>
        <v>0</v>
      </c>
      <c r="AF91" s="15"/>
      <c r="AG91" s="14"/>
      <c r="AH91" s="11">
        <f t="shared" si="14"/>
        <v>1300</v>
      </c>
      <c r="AI91" s="10">
        <f t="shared" si="15"/>
        <v>1100</v>
      </c>
      <c r="AJ91" s="2">
        <f t="shared" si="18"/>
        <v>200</v>
      </c>
      <c r="AK91" s="11">
        <f t="shared" si="16"/>
        <v>150</v>
      </c>
    </row>
    <row r="92" spans="1:37" x14ac:dyDescent="0.25">
      <c r="A92" s="5">
        <v>27063598</v>
      </c>
      <c r="B92" s="26" t="s">
        <v>50</v>
      </c>
      <c r="C92" s="8" t="s">
        <v>127</v>
      </c>
      <c r="D92" s="25">
        <v>43640</v>
      </c>
      <c r="E92" s="26">
        <v>27063598</v>
      </c>
      <c r="F92" s="5">
        <v>104</v>
      </c>
      <c r="G92" s="27">
        <v>1000</v>
      </c>
      <c r="H92" s="27">
        <v>1000</v>
      </c>
      <c r="I92" s="27">
        <v>1000</v>
      </c>
      <c r="J92" s="27">
        <v>100</v>
      </c>
      <c r="K92" s="27">
        <v>100</v>
      </c>
      <c r="L92" s="27">
        <v>100</v>
      </c>
      <c r="M92" s="27">
        <v>100</v>
      </c>
      <c r="N92" s="27">
        <v>100</v>
      </c>
      <c r="O92" s="27">
        <v>100</v>
      </c>
      <c r="P92" s="27">
        <v>100</v>
      </c>
      <c r="Q92" s="27">
        <v>100</v>
      </c>
      <c r="R92" s="27">
        <v>100</v>
      </c>
      <c r="S92" s="27">
        <v>0</v>
      </c>
      <c r="T92" s="27">
        <v>1000</v>
      </c>
      <c r="U92" s="29">
        <v>100</v>
      </c>
      <c r="V92" s="29">
        <v>100</v>
      </c>
      <c r="W92" s="29">
        <v>100</v>
      </c>
      <c r="X92" s="1">
        <v>21</v>
      </c>
      <c r="Y92" s="5"/>
      <c r="Z92" s="10">
        <f t="shared" si="11"/>
        <v>157.5</v>
      </c>
      <c r="AA92" s="10">
        <v>0</v>
      </c>
      <c r="AB92" s="11">
        <f t="shared" si="13"/>
        <v>157.5</v>
      </c>
      <c r="AC92" s="15">
        <v>10</v>
      </c>
      <c r="AD92" s="15">
        <v>10</v>
      </c>
      <c r="AE92" s="15">
        <f t="shared" si="17"/>
        <v>0</v>
      </c>
      <c r="AF92" s="15"/>
      <c r="AG92" s="14"/>
      <c r="AH92" s="11">
        <f t="shared" si="14"/>
        <v>1300</v>
      </c>
      <c r="AI92" s="10">
        <f t="shared" si="15"/>
        <v>1100</v>
      </c>
      <c r="AJ92" s="2">
        <f t="shared" si="18"/>
        <v>200</v>
      </c>
      <c r="AK92" s="11">
        <f t="shared" si="16"/>
        <v>157.5</v>
      </c>
    </row>
    <row r="93" spans="1:37" x14ac:dyDescent="0.25">
      <c r="A93" s="5">
        <v>35516461</v>
      </c>
      <c r="B93" s="26" t="s">
        <v>34</v>
      </c>
      <c r="C93" s="8" t="s">
        <v>128</v>
      </c>
      <c r="D93" s="25">
        <v>44896</v>
      </c>
      <c r="E93" s="26">
        <v>35516461</v>
      </c>
      <c r="F93" s="5">
        <v>233</v>
      </c>
      <c r="G93" s="27">
        <v>1000</v>
      </c>
      <c r="H93" s="27">
        <v>1000</v>
      </c>
      <c r="I93" s="27">
        <v>1000</v>
      </c>
      <c r="J93" s="27">
        <v>100</v>
      </c>
      <c r="K93" s="27">
        <v>100</v>
      </c>
      <c r="L93" s="27">
        <v>100</v>
      </c>
      <c r="M93" s="27">
        <v>100</v>
      </c>
      <c r="N93" s="27">
        <v>100</v>
      </c>
      <c r="O93" s="27">
        <v>100</v>
      </c>
      <c r="P93" s="27">
        <v>100</v>
      </c>
      <c r="Q93" s="27">
        <v>100</v>
      </c>
      <c r="R93" s="27">
        <v>100</v>
      </c>
      <c r="S93" s="27">
        <v>0</v>
      </c>
      <c r="T93" s="27">
        <v>1000</v>
      </c>
      <c r="U93" s="29">
        <v>100</v>
      </c>
      <c r="V93" s="29">
        <v>100</v>
      </c>
      <c r="W93" s="29">
        <v>100</v>
      </c>
      <c r="X93" s="1">
        <v>1</v>
      </c>
      <c r="Y93" s="5"/>
      <c r="Z93" s="10">
        <f t="shared" si="11"/>
        <v>7.5</v>
      </c>
      <c r="AA93" s="10">
        <v>0</v>
      </c>
      <c r="AB93" s="11">
        <f t="shared" si="13"/>
        <v>7.5</v>
      </c>
      <c r="AC93" s="15">
        <v>10</v>
      </c>
      <c r="AD93" s="15">
        <v>10</v>
      </c>
      <c r="AE93" s="15">
        <f t="shared" si="17"/>
        <v>0</v>
      </c>
      <c r="AF93" s="15"/>
      <c r="AG93" s="14"/>
      <c r="AH93" s="11">
        <f t="shared" si="14"/>
        <v>1300</v>
      </c>
      <c r="AI93" s="10">
        <f t="shared" si="15"/>
        <v>1100</v>
      </c>
      <c r="AJ93" s="2">
        <f t="shared" si="18"/>
        <v>200</v>
      </c>
      <c r="AK93" s="11">
        <f t="shared" si="16"/>
        <v>7.5</v>
      </c>
    </row>
    <row r="94" spans="1:37" x14ac:dyDescent="0.25">
      <c r="A94" s="5">
        <v>34642808</v>
      </c>
      <c r="B94" s="26" t="s">
        <v>50</v>
      </c>
      <c r="C94" s="8" t="s">
        <v>129</v>
      </c>
      <c r="D94" s="25">
        <v>44683</v>
      </c>
      <c r="E94" s="26">
        <v>34642808</v>
      </c>
      <c r="F94" s="5">
        <v>212</v>
      </c>
      <c r="G94" s="27">
        <v>1000</v>
      </c>
      <c r="H94" s="27">
        <v>1000</v>
      </c>
      <c r="I94" s="27">
        <v>1000</v>
      </c>
      <c r="J94" s="27">
        <v>100</v>
      </c>
      <c r="K94" s="27">
        <v>100</v>
      </c>
      <c r="L94" s="27">
        <v>100</v>
      </c>
      <c r="M94" s="27">
        <v>100</v>
      </c>
      <c r="N94" s="27">
        <v>100</v>
      </c>
      <c r="O94" s="27">
        <v>100</v>
      </c>
      <c r="P94" s="27">
        <v>100</v>
      </c>
      <c r="Q94" s="27">
        <v>100</v>
      </c>
      <c r="R94" s="27">
        <v>100</v>
      </c>
      <c r="S94" s="27">
        <v>0</v>
      </c>
      <c r="T94" s="27">
        <v>1000</v>
      </c>
      <c r="U94" s="29">
        <v>100</v>
      </c>
      <c r="V94" s="29">
        <v>100</v>
      </c>
      <c r="W94" s="29">
        <v>100</v>
      </c>
      <c r="X94" s="1">
        <v>2</v>
      </c>
      <c r="Y94" s="5"/>
      <c r="Z94" s="10">
        <f t="shared" si="11"/>
        <v>15</v>
      </c>
      <c r="AA94" s="10">
        <v>0</v>
      </c>
      <c r="AB94" s="11">
        <f t="shared" si="13"/>
        <v>15</v>
      </c>
      <c r="AC94" s="15">
        <v>10</v>
      </c>
      <c r="AD94" s="15">
        <v>10</v>
      </c>
      <c r="AE94" s="15">
        <f t="shared" si="17"/>
        <v>0</v>
      </c>
      <c r="AF94" s="15"/>
      <c r="AG94" s="14"/>
      <c r="AH94" s="11">
        <f t="shared" si="14"/>
        <v>1300</v>
      </c>
      <c r="AI94" s="10">
        <f t="shared" si="15"/>
        <v>1100</v>
      </c>
      <c r="AJ94" s="2">
        <f t="shared" si="18"/>
        <v>200</v>
      </c>
      <c r="AK94" s="11">
        <f t="shared" si="16"/>
        <v>15</v>
      </c>
    </row>
    <row r="95" spans="1:37" x14ac:dyDescent="0.25">
      <c r="A95" s="5">
        <v>38169847</v>
      </c>
      <c r="B95" s="5" t="s">
        <v>42</v>
      </c>
      <c r="C95" s="8" t="s">
        <v>130</v>
      </c>
      <c r="D95" s="25">
        <v>45208</v>
      </c>
      <c r="E95" s="26">
        <v>38169847</v>
      </c>
      <c r="F95" s="5">
        <v>271</v>
      </c>
      <c r="G95" s="27">
        <v>1000</v>
      </c>
      <c r="H95" s="27">
        <v>1000</v>
      </c>
      <c r="I95" s="27">
        <v>1000</v>
      </c>
      <c r="J95" s="27">
        <v>100</v>
      </c>
      <c r="K95" s="27">
        <v>100</v>
      </c>
      <c r="L95" s="27">
        <v>100</v>
      </c>
      <c r="M95" s="27">
        <v>100</v>
      </c>
      <c r="N95" s="27">
        <v>100</v>
      </c>
      <c r="O95" s="27">
        <v>100</v>
      </c>
      <c r="P95" s="27">
        <v>100</v>
      </c>
      <c r="Q95" s="27">
        <v>100</v>
      </c>
      <c r="R95" s="27">
        <v>100</v>
      </c>
      <c r="S95" s="27">
        <v>0</v>
      </c>
      <c r="T95" s="27">
        <v>1000</v>
      </c>
      <c r="U95" s="29">
        <v>100</v>
      </c>
      <c r="V95" s="29">
        <v>100</v>
      </c>
      <c r="W95" s="29">
        <v>100</v>
      </c>
      <c r="X95" s="1">
        <v>4</v>
      </c>
      <c r="Y95" s="5"/>
      <c r="Z95" s="10">
        <f t="shared" si="11"/>
        <v>30</v>
      </c>
      <c r="AA95" s="10">
        <v>0</v>
      </c>
      <c r="AB95" s="11">
        <f t="shared" si="13"/>
        <v>30</v>
      </c>
      <c r="AC95" s="15">
        <v>10</v>
      </c>
      <c r="AD95" s="15">
        <v>10</v>
      </c>
      <c r="AE95" s="15">
        <f t="shared" si="17"/>
        <v>0</v>
      </c>
      <c r="AF95" s="15"/>
      <c r="AG95" s="14"/>
      <c r="AH95" s="11">
        <f t="shared" si="14"/>
        <v>1300</v>
      </c>
      <c r="AI95" s="10">
        <f t="shared" si="15"/>
        <v>1100</v>
      </c>
      <c r="AJ95" s="2">
        <f t="shared" si="18"/>
        <v>200</v>
      </c>
      <c r="AK95" s="11">
        <f t="shared" si="16"/>
        <v>30</v>
      </c>
    </row>
    <row r="96" spans="1:37" x14ac:dyDescent="0.25">
      <c r="A96" s="24"/>
      <c r="B96" s="24"/>
      <c r="C96" s="28"/>
      <c r="D96" s="24"/>
      <c r="E96" s="24"/>
      <c r="F96" s="24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28"/>
      <c r="V96" s="36"/>
      <c r="W96" s="36"/>
      <c r="X96" s="28"/>
      <c r="Y96" s="24"/>
      <c r="Z96" s="34"/>
      <c r="AA96" s="34"/>
      <c r="AB96" s="34"/>
      <c r="AC96" s="34"/>
      <c r="AD96" s="34"/>
      <c r="AE96" s="34"/>
      <c r="AF96" s="34"/>
      <c r="AG96" s="34"/>
      <c r="AH96" s="34">
        <f>+T21+V21</f>
        <v>162910.00132000004</v>
      </c>
      <c r="AI96" s="34"/>
      <c r="AJ96" s="28"/>
      <c r="AK96" s="34"/>
    </row>
    <row r="97" spans="25:36" x14ac:dyDescent="0.25">
      <c r="AJ97" s="22"/>
    </row>
    <row r="98" spans="25:36" x14ac:dyDescent="0.25">
      <c r="Y98"/>
    </row>
    <row r="99" spans="25:36" x14ac:dyDescent="0.25">
      <c r="Y99"/>
      <c r="AC99" s="22">
        <f>+AB91+AC91</f>
        <v>160</v>
      </c>
      <c r="AD99" s="22">
        <f>+AD91-AC99</f>
        <v>-150</v>
      </c>
    </row>
    <row r="100" spans="25:36" x14ac:dyDescent="0.25">
      <c r="Y100"/>
    </row>
    <row r="101" spans="25:36" x14ac:dyDescent="0.25">
      <c r="Y101"/>
    </row>
    <row r="102" spans="25:36" x14ac:dyDescent="0.25">
      <c r="Y102"/>
    </row>
    <row r="103" spans="25:36" x14ac:dyDescent="0.25">
      <c r="Y103"/>
    </row>
    <row r="104" spans="25:36" x14ac:dyDescent="0.25">
      <c r="Y104"/>
    </row>
    <row r="105" spans="25:36" x14ac:dyDescent="0.25">
      <c r="Y105"/>
    </row>
    <row r="106" spans="25:36" x14ac:dyDescent="0.25">
      <c r="Y106"/>
    </row>
    <row r="107" spans="25:36" x14ac:dyDescent="0.25">
      <c r="Y107"/>
    </row>
    <row r="108" spans="25:36" x14ac:dyDescent="0.25">
      <c r="Y108"/>
    </row>
    <row r="109" spans="25:36" x14ac:dyDescent="0.25">
      <c r="Y109"/>
    </row>
    <row r="110" spans="25:36" x14ac:dyDescent="0.25">
      <c r="Y110"/>
    </row>
    <row r="111" spans="25:36" x14ac:dyDescent="0.25">
      <c r="Y111"/>
    </row>
    <row r="112" spans="25:36" x14ac:dyDescent="0.25">
      <c r="Y112"/>
    </row>
    <row r="113" spans="25:25" x14ac:dyDescent="0.25">
      <c r="Y113"/>
    </row>
    <row r="114" spans="25:25" x14ac:dyDescent="0.25">
      <c r="Y114"/>
    </row>
    <row r="115" spans="25:25" x14ac:dyDescent="0.25">
      <c r="Y115"/>
    </row>
    <row r="116" spans="25:25" x14ac:dyDescent="0.25">
      <c r="Y116"/>
    </row>
    <row r="117" spans="25:25" x14ac:dyDescent="0.25">
      <c r="Y117"/>
    </row>
    <row r="118" spans="25:25" x14ac:dyDescent="0.25">
      <c r="Y118"/>
    </row>
    <row r="119" spans="25:25" x14ac:dyDescent="0.25">
      <c r="Y119"/>
    </row>
    <row r="120" spans="25:25" x14ac:dyDescent="0.25">
      <c r="Y120"/>
    </row>
    <row r="121" spans="25:25" x14ac:dyDescent="0.25">
      <c r="Y121"/>
    </row>
    <row r="122" spans="25:25" x14ac:dyDescent="0.25">
      <c r="Y122"/>
    </row>
    <row r="123" spans="25:25" x14ac:dyDescent="0.25">
      <c r="Y123"/>
    </row>
    <row r="124" spans="25:25" x14ac:dyDescent="0.25">
      <c r="Y124"/>
    </row>
    <row r="125" spans="25:25" x14ac:dyDescent="0.25">
      <c r="Y125"/>
    </row>
    <row r="126" spans="25:25" x14ac:dyDescent="0.25">
      <c r="Y126"/>
    </row>
    <row r="127" spans="25:25" x14ac:dyDescent="0.25">
      <c r="Y127"/>
    </row>
    <row r="128" spans="25:25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  <row r="202" spans="25:25" x14ac:dyDescent="0.25">
      <c r="Y202"/>
    </row>
    <row r="203" spans="25:25" x14ac:dyDescent="0.25">
      <c r="Y203"/>
    </row>
    <row r="204" spans="25:25" x14ac:dyDescent="0.25">
      <c r="Y204"/>
    </row>
    <row r="205" spans="25:25" x14ac:dyDescent="0.25">
      <c r="Y205"/>
    </row>
    <row r="206" spans="25:25" x14ac:dyDescent="0.25">
      <c r="Y206"/>
    </row>
    <row r="207" spans="25:25" x14ac:dyDescent="0.25">
      <c r="Y207"/>
    </row>
    <row r="208" spans="25:25" x14ac:dyDescent="0.25">
      <c r="Y208"/>
    </row>
  </sheetData>
  <autoFilter ref="A1:AK96" xr:uid="{00000000-0009-0000-0000-000000000000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2024-04-11T17:49:05Z</dcterms:modified>
</cp:coreProperties>
</file>