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nb/Library/CloudStorage/OneDrive-WageningenUniversity&amp;Research/Nicolas MSc thesis/SLR/"/>
    </mc:Choice>
  </mc:AlternateContent>
  <xr:revisionPtr revIDLastSave="0" documentId="13_ncr:1_{D7F49AF0-3A2A-154E-BD8E-78B8C5CC099B}" xr6:coauthVersionLast="47" xr6:coauthVersionMax="47" xr10:uidLastSave="{00000000-0000-0000-0000-000000000000}"/>
  <bookViews>
    <workbookView xWindow="0" yWindow="0" windowWidth="28800" windowHeight="18000" activeTab="6" xr2:uid="{13B36CD1-93DF-2648-9A0F-C826341C295D}"/>
  </bookViews>
  <sheets>
    <sheet name="Project Timetable" sheetId="4" r:id="rId1"/>
    <sheet name="Search string" sheetId="1" r:id="rId2"/>
    <sheet name="Yield" sheetId="2" r:id="rId3"/>
    <sheet name="Quality Criteria" sheetId="15" r:id="rId4"/>
    <sheet name="Quality Assessment" sheetId="6" r:id="rId5"/>
    <sheet name="Assessed articles" sheetId="9" r:id="rId6"/>
    <sheet name="Extraction" sheetId="10" r:id="rId7"/>
    <sheet name="UNUSED Exclusion Criteria" sheetId="7" r:id="rId8"/>
  </sheets>
  <definedNames>
    <definedName name="_xlnm._FilterDatabase" localSheetId="6" hidden="1">Extraction!$A$1:$AD$71</definedName>
    <definedName name="_xlnm._FilterDatabase" localSheetId="4" hidden="1">'Quality Assessment'!$A$3:$P$109</definedName>
    <definedName name="_xlnm._FilterDatabase" localSheetId="7" hidden="1">'UNUSED Exclusion Criteria'!$A$2:$H$143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6" l="1"/>
  <c r="A48" i="10"/>
  <c r="C8" i="2"/>
  <c r="C7" i="2"/>
  <c r="B7" i="2"/>
  <c r="B8" i="2"/>
  <c r="Q70" i="10"/>
  <c r="A69" i="10"/>
  <c r="A70" i="10"/>
  <c r="H70" i="10"/>
  <c r="I70" i="10"/>
  <c r="J70" i="10"/>
  <c r="K70" i="10"/>
  <c r="L70" i="10"/>
  <c r="M70" i="10"/>
  <c r="N70" i="10"/>
  <c r="O70" i="10"/>
  <c r="P70" i="10"/>
  <c r="R70" i="10"/>
  <c r="S70" i="10"/>
  <c r="T70" i="10"/>
  <c r="U70" i="10"/>
  <c r="V70" i="10"/>
  <c r="W70" i="10"/>
  <c r="Y70" i="10"/>
  <c r="Z70" i="10"/>
  <c r="AA70" i="10"/>
  <c r="AB70" i="10"/>
  <c r="AC70" i="10"/>
  <c r="AD70" i="10"/>
  <c r="AE70" i="10"/>
  <c r="G70" i="10"/>
  <c r="F70" i="10"/>
  <c r="AF1" i="10"/>
  <c r="X57" i="10"/>
  <c r="X70" i="10" s="1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M30" i="6"/>
  <c r="M31" i="6"/>
  <c r="A1" i="6"/>
  <c r="P4" i="6" l="1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M1" i="6"/>
  <c r="N1" i="6" s="1"/>
  <c r="C30" i="9" s="1"/>
  <c r="B1" i="6"/>
  <c r="M108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87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C28" i="9" s="1"/>
  <c r="M29" i="6"/>
  <c r="M32" i="6"/>
  <c r="M33" i="6"/>
  <c r="M34" i="6"/>
  <c r="C34" i="9" s="1"/>
  <c r="M36" i="6"/>
  <c r="M37" i="6"/>
  <c r="C37" i="9" s="1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4" i="6"/>
  <c r="AF4" i="10" l="1"/>
  <c r="AF64" i="10"/>
  <c r="AF56" i="10"/>
  <c r="AF57" i="10"/>
  <c r="AF58" i="10"/>
  <c r="AF59" i="10"/>
  <c r="AF67" i="10"/>
  <c r="AF60" i="10"/>
  <c r="AF61" i="10"/>
  <c r="AF68" i="10"/>
  <c r="AF66" i="10"/>
  <c r="AF62" i="10"/>
  <c r="AF69" i="10"/>
  <c r="AF63" i="10"/>
  <c r="AF65" i="10"/>
  <c r="C35" i="9"/>
  <c r="C25" i="9"/>
  <c r="B37" i="9"/>
  <c r="B26" i="9"/>
  <c r="C65" i="9"/>
  <c r="B23" i="9"/>
  <c r="A14" i="10" s="1"/>
  <c r="B34" i="9"/>
  <c r="C36" i="9"/>
  <c r="C81" i="9"/>
  <c r="C73" i="9"/>
  <c r="C49" i="9"/>
  <c r="C33" i="9"/>
  <c r="C32" i="9"/>
  <c r="B36" i="9"/>
  <c r="C29" i="9"/>
  <c r="B35" i="9"/>
  <c r="B27" i="9"/>
  <c r="B33" i="9"/>
  <c r="B32" i="9"/>
  <c r="B31" i="9"/>
  <c r="A19" i="10" s="1"/>
  <c r="C31" i="9"/>
  <c r="C24" i="9"/>
  <c r="B30" i="9"/>
  <c r="AF43" i="10"/>
  <c r="AF34" i="10"/>
  <c r="AF33" i="10"/>
  <c r="AF25" i="10"/>
  <c r="AF24" i="10"/>
  <c r="C57" i="9"/>
  <c r="M2" i="6"/>
  <c r="AF3" i="10"/>
  <c r="AF19" i="10"/>
  <c r="AF40" i="10"/>
  <c r="AF18" i="10"/>
  <c r="AF55" i="10"/>
  <c r="AF39" i="10"/>
  <c r="AF17" i="10"/>
  <c r="AF10" i="10"/>
  <c r="AF9" i="10"/>
  <c r="AF51" i="10"/>
  <c r="AF46" i="10"/>
  <c r="AF45" i="10"/>
  <c r="AF26" i="10"/>
  <c r="AF8" i="10"/>
  <c r="B29" i="9"/>
  <c r="A18" i="10" s="1"/>
  <c r="B28" i="9"/>
  <c r="B25" i="9"/>
  <c r="A16" i="10" s="1"/>
  <c r="B24" i="9"/>
  <c r="AF32" i="10"/>
  <c r="AF16" i="10"/>
  <c r="AF50" i="10"/>
  <c r="AF27" i="10"/>
  <c r="AF11" i="10"/>
  <c r="C27" i="9"/>
  <c r="C26" i="9"/>
  <c r="C17" i="9"/>
  <c r="B107" i="9"/>
  <c r="C56" i="9"/>
  <c r="C99" i="9"/>
  <c r="B63" i="9"/>
  <c r="C91" i="9"/>
  <c r="B70" i="9"/>
  <c r="A45" i="10" s="1"/>
  <c r="B54" i="9"/>
  <c r="A39" i="10" s="1"/>
  <c r="B22" i="9"/>
  <c r="B14" i="9"/>
  <c r="A10" i="10" s="1"/>
  <c r="C97" i="9"/>
  <c r="B85" i="9"/>
  <c r="B77" i="9"/>
  <c r="A49" i="10" s="1"/>
  <c r="B69" i="9"/>
  <c r="A44" i="10" s="1"/>
  <c r="B61" i="9"/>
  <c r="A42" i="10" s="1"/>
  <c r="B53" i="9"/>
  <c r="A38" i="10" s="1"/>
  <c r="B45" i="9"/>
  <c r="A31" i="10" s="1"/>
  <c r="A23" i="10"/>
  <c r="B21" i="9"/>
  <c r="B13" i="9"/>
  <c r="A9" i="10" s="1"/>
  <c r="B5" i="9"/>
  <c r="C103" i="9"/>
  <c r="C96" i="9"/>
  <c r="C89" i="9"/>
  <c r="AF49" i="10"/>
  <c r="AF44" i="10"/>
  <c r="AF42" i="10"/>
  <c r="AF38" i="10"/>
  <c r="AF31" i="10"/>
  <c r="AF23" i="10"/>
  <c r="AF15" i="10"/>
  <c r="AF7" i="10"/>
  <c r="C41" i="9"/>
  <c r="C9" i="9"/>
  <c r="B100" i="9"/>
  <c r="C72" i="9"/>
  <c r="C40" i="9"/>
  <c r="C106" i="9"/>
  <c r="C4" i="9"/>
  <c r="B47" i="9"/>
  <c r="A33" i="10" s="1"/>
  <c r="C98" i="9"/>
  <c r="B38" i="9"/>
  <c r="A24" i="10" s="1"/>
  <c r="C84" i="9"/>
  <c r="C76" i="9"/>
  <c r="C68" i="9"/>
  <c r="C60" i="9"/>
  <c r="C52" i="9"/>
  <c r="C44" i="9"/>
  <c r="C20" i="9"/>
  <c r="C12" i="9"/>
  <c r="B87" i="9"/>
  <c r="A55" i="10" s="1"/>
  <c r="C95" i="9"/>
  <c r="C88" i="9"/>
  <c r="AF54" i="10"/>
  <c r="AF48" i="10"/>
  <c r="AF41" i="10"/>
  <c r="AF37" i="10"/>
  <c r="AF30" i="10"/>
  <c r="AF22" i="10"/>
  <c r="AF14" i="10"/>
  <c r="AF6" i="10"/>
  <c r="C48" i="9"/>
  <c r="C8" i="9"/>
  <c r="B71" i="9"/>
  <c r="A46" i="10" s="1"/>
  <c r="B39" i="9"/>
  <c r="A25" i="10" s="1"/>
  <c r="B7" i="9"/>
  <c r="A5" i="10" s="1"/>
  <c r="B78" i="9"/>
  <c r="A50" i="10" s="1"/>
  <c r="B46" i="9"/>
  <c r="A32" i="10" s="1"/>
  <c r="C104" i="9"/>
  <c r="C83" i="9"/>
  <c r="C75" i="9"/>
  <c r="C67" i="9"/>
  <c r="C59" i="9"/>
  <c r="C51" i="9"/>
  <c r="C43" i="9"/>
  <c r="C19" i="9"/>
  <c r="C11" i="9"/>
  <c r="B102" i="9"/>
  <c r="A67" i="10" s="1"/>
  <c r="B94" i="9"/>
  <c r="A62" i="10" s="1"/>
  <c r="B108" i="9"/>
  <c r="AF53" i="10"/>
  <c r="AF47" i="10"/>
  <c r="AF36" i="10"/>
  <c r="AF29" i="10"/>
  <c r="AF21" i="10"/>
  <c r="AF13" i="10"/>
  <c r="AF5" i="10"/>
  <c r="C80" i="9"/>
  <c r="C64" i="9"/>
  <c r="C16" i="9"/>
  <c r="C92" i="9"/>
  <c r="B79" i="9"/>
  <c r="B55" i="9"/>
  <c r="A40" i="10" s="1"/>
  <c r="B15" i="9"/>
  <c r="C105" i="9"/>
  <c r="B86" i="9"/>
  <c r="B62" i="9"/>
  <c r="B6" i="9"/>
  <c r="A4" i="10" s="1"/>
  <c r="C90" i="9"/>
  <c r="C82" i="9"/>
  <c r="C74" i="9"/>
  <c r="C66" i="9"/>
  <c r="C58" i="9"/>
  <c r="C50" i="9"/>
  <c r="C42" i="9"/>
  <c r="C18" i="9"/>
  <c r="C10" i="9"/>
  <c r="B101" i="9"/>
  <c r="B93" i="9"/>
  <c r="A61" i="10" s="1"/>
  <c r="AF52" i="10"/>
  <c r="AF35" i="10"/>
  <c r="AF28" i="10"/>
  <c r="AF20" i="10"/>
  <c r="AF12" i="10"/>
  <c r="B106" i="9"/>
  <c r="B99" i="9"/>
  <c r="A66" i="10" s="1"/>
  <c r="B92" i="9"/>
  <c r="A60" i="10" s="1"/>
  <c r="B84" i="9"/>
  <c r="A54" i="10" s="1"/>
  <c r="B76" i="9"/>
  <c r="B68" i="9"/>
  <c r="B60" i="9"/>
  <c r="A41" i="10" s="1"/>
  <c r="B52" i="9"/>
  <c r="A37" i="10" s="1"/>
  <c r="B44" i="9"/>
  <c r="A30" i="10" s="1"/>
  <c r="A22" i="10"/>
  <c r="B20" i="9"/>
  <c r="B12" i="9"/>
  <c r="A8" i="10" s="1"/>
  <c r="B4" i="9"/>
  <c r="A3" i="10" s="1"/>
  <c r="C102" i="9"/>
  <c r="C94" i="9"/>
  <c r="C87" i="9"/>
  <c r="C79" i="9"/>
  <c r="C71" i="9"/>
  <c r="C63" i="9"/>
  <c r="C55" i="9"/>
  <c r="C47" i="9"/>
  <c r="C39" i="9"/>
  <c r="C23" i="9"/>
  <c r="C15" i="9"/>
  <c r="C7" i="9"/>
  <c r="B105" i="9"/>
  <c r="B98" i="9"/>
  <c r="A65" i="10" s="1"/>
  <c r="B91" i="9"/>
  <c r="A59" i="10" s="1"/>
  <c r="B83" i="9"/>
  <c r="A53" i="10" s="1"/>
  <c r="B75" i="9"/>
  <c r="A47" i="10" s="1"/>
  <c r="B67" i="9"/>
  <c r="B59" i="9"/>
  <c r="B51" i="9"/>
  <c r="A36" i="10" s="1"/>
  <c r="B43" i="9"/>
  <c r="A29" i="10" s="1"/>
  <c r="A17" i="10"/>
  <c r="B19" i="9"/>
  <c r="A13" i="10" s="1"/>
  <c r="B11" i="9"/>
  <c r="C108" i="9"/>
  <c r="C101" i="9"/>
  <c r="C93" i="9"/>
  <c r="C86" i="9"/>
  <c r="C78" i="9"/>
  <c r="C70" i="9"/>
  <c r="C62" i="9"/>
  <c r="C54" i="9"/>
  <c r="C46" i="9"/>
  <c r="C38" i="9"/>
  <c r="C22" i="9"/>
  <c r="C14" i="9"/>
  <c r="C6" i="9"/>
  <c r="B104" i="9"/>
  <c r="A68" i="10" s="1"/>
  <c r="B97" i="9"/>
  <c r="A64" i="10" s="1"/>
  <c r="B90" i="9"/>
  <c r="A58" i="10" s="1"/>
  <c r="B82" i="9"/>
  <c r="A52" i="10" s="1"/>
  <c r="B74" i="9"/>
  <c r="B66" i="9"/>
  <c r="B58" i="9"/>
  <c r="B50" i="9"/>
  <c r="A35" i="10" s="1"/>
  <c r="B42" i="9"/>
  <c r="A28" i="10" s="1"/>
  <c r="A21" i="10"/>
  <c r="B18" i="9"/>
  <c r="A12" i="10" s="1"/>
  <c r="B10" i="9"/>
  <c r="C107" i="9"/>
  <c r="C100" i="9"/>
  <c r="C85" i="9"/>
  <c r="C77" i="9"/>
  <c r="C69" i="9"/>
  <c r="C61" i="9"/>
  <c r="C53" i="9"/>
  <c r="C45" i="9"/>
  <c r="C21" i="9"/>
  <c r="C13" i="9"/>
  <c r="C5" i="9"/>
  <c r="B103" i="9"/>
  <c r="B96" i="9"/>
  <c r="B89" i="9"/>
  <c r="A57" i="10" s="1"/>
  <c r="B81" i="9"/>
  <c r="B73" i="9"/>
  <c r="B65" i="9"/>
  <c r="A43" i="10" s="1"/>
  <c r="B57" i="9"/>
  <c r="B49" i="9"/>
  <c r="B41" i="9"/>
  <c r="A27" i="10" s="1"/>
  <c r="A20" i="10"/>
  <c r="B17" i="9"/>
  <c r="A11" i="10" s="1"/>
  <c r="B9" i="9"/>
  <c r="A7" i="10" s="1"/>
  <c r="B95" i="9"/>
  <c r="A63" i="10" s="1"/>
  <c r="B88" i="9"/>
  <c r="A56" i="10" s="1"/>
  <c r="B80" i="9"/>
  <c r="A51" i="10" s="1"/>
  <c r="B72" i="9"/>
  <c r="B64" i="9"/>
  <c r="B56" i="9"/>
  <c r="B48" i="9"/>
  <c r="A34" i="10" s="1"/>
  <c r="B40" i="9"/>
  <c r="A26" i="10" s="1"/>
  <c r="A15" i="10"/>
  <c r="B16" i="9"/>
  <c r="B8" i="9"/>
  <c r="A6" i="10" s="1"/>
  <c r="P9" i="7"/>
  <c r="P6" i="7"/>
  <c r="P7" i="7"/>
  <c r="P4" i="7"/>
  <c r="P8" i="7"/>
  <c r="P5" i="7"/>
  <c r="N5" i="7"/>
  <c r="N8" i="7"/>
  <c r="N4" i="7"/>
  <c r="N7" i="7"/>
  <c r="N6" i="7"/>
  <c r="N9" i="7"/>
  <c r="N3" i="7"/>
  <c r="M10" i="7"/>
  <c r="L10" i="7"/>
  <c r="A1" i="10" l="1"/>
  <c r="E5" i="9"/>
  <c r="E6" i="9"/>
  <c r="C3" i="9"/>
  <c r="B3" i="9"/>
  <c r="E57" i="9"/>
  <c r="E88" i="9"/>
  <c r="E89" i="9"/>
  <c r="E58" i="9"/>
  <c r="E39" i="9"/>
  <c r="E40" i="9"/>
  <c r="E24" i="9"/>
  <c r="E25" i="9"/>
  <c r="P10" i="7"/>
  <c r="N10" i="7"/>
  <c r="E7" i="9" l="1"/>
  <c r="E90" i="9"/>
  <c r="E59" i="9"/>
  <c r="E41" i="9"/>
  <c r="B2" i="9"/>
  <c r="E26" i="9"/>
  <c r="F26" i="9" s="1"/>
  <c r="C2" i="9"/>
  <c r="F24" i="9" l="1"/>
  <c r="F25" i="9"/>
  <c r="F88" i="9"/>
  <c r="F89" i="9"/>
  <c r="F57" i="9"/>
  <c r="F58" i="9"/>
  <c r="F40" i="9"/>
  <c r="F39" i="9"/>
  <c r="F6" i="9"/>
  <c r="F5" i="9"/>
  <c r="F41" i="9" l="1"/>
  <c r="F90" i="9"/>
  <c r="F59" i="9"/>
  <c r="F7" i="9"/>
</calcChain>
</file>

<file path=xl/sharedStrings.xml><?xml version="1.0" encoding="utf-8"?>
<sst xmlns="http://schemas.openxmlformats.org/spreadsheetml/2006/main" count="3424" uniqueCount="1217">
  <si>
    <t>Week</t>
  </si>
  <si>
    <t>Project week</t>
  </si>
  <si>
    <t>Task</t>
  </si>
  <si>
    <t>Done</t>
  </si>
  <si>
    <t>Approved</t>
  </si>
  <si>
    <t>Read papers on how to conduct SLR and MLR</t>
  </si>
  <si>
    <t>x</t>
  </si>
  <si>
    <t>Read example SLRs from Software Engineering (SE)</t>
  </si>
  <si>
    <t>Complete and send out learning agreements</t>
  </si>
  <si>
    <t>Learn about thesis procedure for SE</t>
  </si>
  <si>
    <t>Conduct a short mapping study</t>
  </si>
  <si>
    <t>Read five related articles</t>
  </si>
  <si>
    <t>Construct relevant research questions</t>
  </si>
  <si>
    <t>Construct search string</t>
  </si>
  <si>
    <t>Construct selection criteria</t>
  </si>
  <si>
    <t>Construct quality criteria</t>
  </si>
  <si>
    <t>Construct extraction strategy</t>
  </si>
  <si>
    <t>Search databases using the search string</t>
  </si>
  <si>
    <t>Adapt search string</t>
  </si>
  <si>
    <t>Adapt selection criteria</t>
  </si>
  <si>
    <t>Adapt quality criteria</t>
  </si>
  <si>
    <t>Apply selection criteria</t>
  </si>
  <si>
    <t>Review filtered articles</t>
  </si>
  <si>
    <t>Apply quality criteria</t>
  </si>
  <si>
    <t>Change databases</t>
  </si>
  <si>
    <t>Apply inclusion criteria</t>
  </si>
  <si>
    <t>Retrieve new articles</t>
  </si>
  <si>
    <t>Conduct forward snowballing</t>
  </si>
  <si>
    <t>Apply quality criteria on new papers</t>
  </si>
  <si>
    <t>Complete extraction points</t>
  </si>
  <si>
    <t>Extract data</t>
  </si>
  <si>
    <t>Write method</t>
  </si>
  <si>
    <t>Data synthesis</t>
  </si>
  <si>
    <t>Write results</t>
  </si>
  <si>
    <t>Write discussion</t>
  </si>
  <si>
    <t>Write introduction</t>
  </si>
  <si>
    <t>Vacay man</t>
  </si>
  <si>
    <t>Start project</t>
  </si>
  <si>
    <t>Ver</t>
  </si>
  <si>
    <t>Changelog</t>
  </si>
  <si>
    <t>Data extraction changed to follow taxonomy of rectaxonomy paper (rectaxonomy)</t>
  </si>
  <si>
    <t>ISI WEB OF SCIENCE</t>
  </si>
  <si>
    <t>Search string</t>
  </si>
  <si>
    <t>Amount</t>
  </si>
  <si>
    <t>Description</t>
  </si>
  <si>
    <t>Adaptation</t>
  </si>
  <si>
    <t>Preliminary searches</t>
  </si>
  <si>
    <t>recipe creation</t>
  </si>
  <si>
    <t>Small amount of research. Few papers are related to recommendation in the  food-domain  (many false positives).</t>
  </si>
  <si>
    <t>Try recommendation instead of creation.</t>
  </si>
  <si>
    <t>recipe recommendation</t>
  </si>
  <si>
    <t>Increase in the amount of research. Still many false positives.</t>
  </si>
  <si>
    <t>Add AND FOOD and OR PREDICTION</t>
  </si>
  <si>
    <t>ingredient prediction</t>
  </si>
  <si>
    <t xml:space="preserve">Large increase in number of hits. Many false positives not related to food. </t>
  </si>
  <si>
    <t>Add OR RECIPE</t>
  </si>
  <si>
    <t>food recommendation</t>
  </si>
  <si>
    <t>Large increase of hits. Many false positives.</t>
  </si>
  <si>
    <t>Open Food Facts</t>
  </si>
  <si>
    <t>Small amount of research. No relevant papers, so this term is not useful.</t>
  </si>
  <si>
    <t>Remove term from search string.</t>
  </si>
  <si>
    <t>Proper searches</t>
  </si>
  <si>
    <t>food AND (recipe OR ingredient) AND (recommend* OR predict*)</t>
  </si>
  <si>
    <t>Many false positives causing a low precision. Add "system".</t>
  </si>
  <si>
    <t>Need to specify that we want papers related to recommender systems.</t>
  </si>
  <si>
    <t>food AND system AND (recipe OR ingredient) AND (recommend* OR predict*)</t>
  </si>
  <si>
    <t>Many false negatives giving low recall. Give synonym to model.</t>
  </si>
  <si>
    <t>Add OR model to system.</t>
  </si>
  <si>
    <t>food AND (system OR model) AND (recipe OR ingredient) AND (recommend* OR predict*)</t>
  </si>
  <si>
    <t>Improved recall. Add "Adapt".</t>
  </si>
  <si>
    <t>Assess whether there are more false negatives.</t>
  </si>
  <si>
    <t>food AND (system OR model) AND (recipe OR ingredient) AND (recommend* OR predict* OR adapt*)</t>
  </si>
  <si>
    <t>Improved recall. Add "Network".</t>
  </si>
  <si>
    <t>food AND (system OR model OR network) AND (recipe OR ingredient) AND (recommend* OR predict* OR adapt*)</t>
  </si>
  <si>
    <t>Slightly improved recall. Precision is low. Assess relatedness of "Safety".</t>
  </si>
  <si>
    <t>food AND (system OR model OR network) AND (recipe OR ingredient) AND (recommend* OR predict* OR adapt*) AND safety</t>
  </si>
  <si>
    <t>No related papers with the "Safety" keyword. Assess relatedness of "Image".</t>
  </si>
  <si>
    <t>Safe to add NOT SAFETY in the search string. Add AND IMAGE to see if this term gives unrelated articles.</t>
  </si>
  <si>
    <t>food AND (system OR model OR network) AND (recipe OR ingredient) AND (recommend* OR predict* OR adapt*) NOT safety AND image</t>
  </si>
  <si>
    <t>Relevant papers are returned. Assess relatedness of "Calculate".</t>
  </si>
  <si>
    <t>food AND (system OR model OR network) AND (recipe OR ingredient) AND (recommend* OR predict* OR adapt*) NOT safety AND calculat*</t>
  </si>
  <si>
    <t xml:space="preserve">No related papers with the "Calculate" keyword. </t>
  </si>
  <si>
    <t>Safe to add NOT calculate.</t>
  </si>
  <si>
    <t>food AND (system OR model OR network) AND (recipe OR ingredient) AND (recommend* OR predict* OR adapt*) NOT safety NOT calculat*</t>
  </si>
  <si>
    <t>Precision and recall is satisfactory.</t>
  </si>
  <si>
    <t>Retrieved papers</t>
  </si>
  <si>
    <t>Included papers</t>
  </si>
  <si>
    <t>Syntax</t>
  </si>
  <si>
    <t>Pub. Date</t>
  </si>
  <si>
    <t>ACM Digital Library</t>
  </si>
  <si>
    <t>2017-2022</t>
  </si>
  <si>
    <t>Specific journal known for quality papers on computer science</t>
  </si>
  <si>
    <t>IEEE Xplore</t>
  </si>
  <si>
    <t>food AND (network OR system OR model) AND (recipe OR ingredient) AND (recommend* OR predict* OR adapt*) NOT safety NOT calculat*</t>
  </si>
  <si>
    <t>ISI Web Of Science</t>
  </si>
  <si>
    <t>Collection of several journals</t>
  </si>
  <si>
    <t>SCOPUS</t>
  </si>
  <si>
    <t xml:space="preserve">TITLE-ABS-KEY ( food  AND  ( network  OR  system  OR  model )  AND  ( recipe  OR  ingredient )  AND  ( recommend*  OR  predict*  OR  adapt* )  AND NOT  safety  AND NOT  calculat* ) </t>
  </si>
  <si>
    <t>Snowballing</t>
  </si>
  <si>
    <t>-</t>
  </si>
  <si>
    <t>Total</t>
  </si>
  <si>
    <t>Total + snowballing</t>
  </si>
  <si>
    <t>Quality Criteria</t>
  </si>
  <si>
    <t>Yes (2 points)</t>
  </si>
  <si>
    <t>Partially (1 point)</t>
  </si>
  <si>
    <t>No (0 points)</t>
  </si>
  <si>
    <t>Q1</t>
  </si>
  <si>
    <t>Is the aim of the research clearly stated?</t>
  </si>
  <si>
    <t>The aim is described consistenly in a straightforward manner.</t>
  </si>
  <si>
    <t>The aim is described inconsistently.</t>
  </si>
  <si>
    <t>The aim is not clearly stated.</t>
  </si>
  <si>
    <t>Q2</t>
  </si>
  <si>
    <t>Is the scope of the study defined?</t>
  </si>
  <si>
    <t>The scope is clearly defined.</t>
  </si>
  <si>
    <t>The scope is vague, but can be inferred.</t>
  </si>
  <si>
    <t>The scope is not defined, and cannot be inferred.</t>
  </si>
  <si>
    <t>Q3</t>
  </si>
  <si>
    <t>Does the study provide additional value to academia or industry community?</t>
  </si>
  <si>
    <t>New contributions to either academia or industry are explicitly stated.</t>
  </si>
  <si>
    <t>Contributions are not specifically stated, but can be inferred.</t>
  </si>
  <si>
    <t>Contributions can not be inferred or are not new.</t>
  </si>
  <si>
    <t>Q4</t>
  </si>
  <si>
    <t>Is the context of the study clear?</t>
  </si>
  <si>
    <t>Several relevant research efforts are described thouroghly and critically.</t>
  </si>
  <si>
    <t>A smaller amount of relevant papers are described.</t>
  </si>
  <si>
    <t>Relevant research is not described at all.</t>
  </si>
  <si>
    <t>Q5</t>
  </si>
  <si>
    <t>Is the data-collection process clear?</t>
  </si>
  <si>
    <t>The data-source, collection and pre-processing is described.</t>
  </si>
  <si>
    <t>Only one aspect of data-collection is mentioned.</t>
  </si>
  <si>
    <t>Source and collection of data is not described.</t>
  </si>
  <si>
    <t>Q6</t>
  </si>
  <si>
    <t>Is the data described?</t>
  </si>
  <si>
    <t>The data description includes the size, type and features of the data.</t>
  </si>
  <si>
    <t>Data is described, but is lacking some aspects.</t>
  </si>
  <si>
    <t>Data is mentioned, but not described.</t>
  </si>
  <si>
    <t>Q7</t>
  </si>
  <si>
    <t>Is the system for food recommendation well documented?</t>
  </si>
  <si>
    <t>The system is well described, and all important aspects are included.</t>
  </si>
  <si>
    <t>The system is decently described, but some logical steps are missing.</t>
  </si>
  <si>
    <t>Model, algorithm or method is not reproducible because of missing description.</t>
  </si>
  <si>
    <t>Q8</t>
  </si>
  <si>
    <t>Is the evaluation process well documented?</t>
  </si>
  <si>
    <t>The evaluation is well described.</t>
  </si>
  <si>
    <t>The evaluation is decently described without particular detail.</t>
  </si>
  <si>
    <t>Evaluation is not reproducible because of missing steps and details.</t>
  </si>
  <si>
    <t>Q9</t>
  </si>
  <si>
    <t>Are the findings of the study clearly stated and supported by the reported results?</t>
  </si>
  <si>
    <t>Findings are presented, discussed and unambiguously supported by the results.</t>
  </si>
  <si>
    <t>Findings are discussed and reported results can be reasonably interpreted as supporting the findings.</t>
  </si>
  <si>
    <t>Findings are either not presented or are contradictory to reported results, or no results are reported.</t>
  </si>
  <si>
    <t>Q10</t>
  </si>
  <si>
    <t>Is the conclusion related to the aim of the research?</t>
  </si>
  <si>
    <t>Strongly related, all aspects of the aim are concluded.</t>
  </si>
  <si>
    <t>Some relation, but all aspects are not answered.</t>
  </si>
  <si>
    <t>No relation to aim or no conclusion is made.</t>
  </si>
  <si>
    <t>Q11</t>
  </si>
  <si>
    <t>Are limitations of the study discussed?</t>
  </si>
  <si>
    <r>
      <t>&gt; 3 limiting factors (or possible improvements) are described</t>
    </r>
    <r>
      <rPr>
        <i/>
        <sz val="12"/>
        <color theme="1"/>
        <rFont val="Calibri"/>
        <family val="2"/>
        <scheme val="minor"/>
      </rPr>
      <t xml:space="preserve"> with solutions</t>
    </r>
    <r>
      <rPr>
        <sz val="12"/>
        <color theme="1"/>
        <rFont val="Calibri"/>
        <family val="2"/>
        <scheme val="minor"/>
      </rPr>
      <t>.</t>
    </r>
  </si>
  <si>
    <t>&lt; 3 limitations (or possible improvements) are described.</t>
  </si>
  <si>
    <t>The researchers are apparently heroes who do not make mistakes and can't see any improvements to their study.</t>
  </si>
  <si>
    <t>QC</t>
  </si>
  <si>
    <t>Aim</t>
  </si>
  <si>
    <t>Scope</t>
  </si>
  <si>
    <t>Additional value</t>
  </si>
  <si>
    <t>Context</t>
  </si>
  <si>
    <t>Data-collection</t>
  </si>
  <si>
    <t>Data-type</t>
  </si>
  <si>
    <t>System</t>
  </si>
  <si>
    <t>Evaluation</t>
  </si>
  <si>
    <t>Findings</t>
  </si>
  <si>
    <t>Conclusion</t>
  </si>
  <si>
    <t>Limitations</t>
  </si>
  <si>
    <t>Assessment</t>
  </si>
  <si>
    <t>Total score</t>
  </si>
  <si>
    <t>Notes</t>
  </si>
  <si>
    <t>bianchini2017prefer</t>
  </si>
  <si>
    <t>bonazzi2021amrita</t>
  </si>
  <si>
    <t>chen2017crossmodal</t>
  </si>
  <si>
    <t>chen2018crossmodal</t>
  </si>
  <si>
    <t>chen2021questionAnswering</t>
  </si>
  <si>
    <t>liu2019intelligent</t>
  </si>
  <si>
    <t>majjodi2022nudging</t>
  </si>
  <si>
    <t>mendes2021chat</t>
  </si>
  <si>
    <t>meng2020visually</t>
  </si>
  <si>
    <t>min2017delicious</t>
  </si>
  <si>
    <t>morol2022ingredientDetection</t>
  </si>
  <si>
    <t>musto2020holistic</t>
  </si>
  <si>
    <t>ng2017toddlers</t>
  </si>
  <si>
    <t>song2022selfSupervised</t>
  </si>
  <si>
    <t>starke2021differentGoals</t>
  </si>
  <si>
    <t>tian2021representation</t>
  </si>
  <si>
    <t>tsai2018emotion</t>
  </si>
  <si>
    <t>xie2022iot</t>
  </si>
  <si>
    <t>bajaj2018graphDB</t>
  </si>
  <si>
    <t>gim2021recipeBowl</t>
  </si>
  <si>
    <t>guidotti2020nextBasket</t>
  </si>
  <si>
    <t>gulati2021fries</t>
  </si>
  <si>
    <t>jin2020restaurantAware</t>
  </si>
  <si>
    <t>ketmaneechairat2017thaiCooking</t>
  </si>
  <si>
    <t>li2021embedding</t>
  </si>
  <si>
    <t>miranda2019healthcare</t>
  </si>
  <si>
    <t>nadee2021alternativeIngredient</t>
  </si>
  <si>
    <t>nilesh2019indian</t>
  </si>
  <si>
    <t>Contains useful code from jupy!</t>
  </si>
  <si>
    <t>nirmal2018optimization</t>
  </si>
  <si>
    <t>pan2020alternation</t>
  </si>
  <si>
    <t>Highly related research, not the best quality.</t>
  </si>
  <si>
    <t>ribeiro2020fillet</t>
  </si>
  <si>
    <t>shchuka2020dishID</t>
  </si>
  <si>
    <t>zhang2019market2dish</t>
  </si>
  <si>
    <t>chen2018stackedAttention</t>
  </si>
  <si>
    <t>clunis2019hypertensive</t>
  </si>
  <si>
    <t>If you need filler word inspiration, this is the paper.</t>
  </si>
  <si>
    <t>gallo2022reducingWater</t>
  </si>
  <si>
    <t>gao2022graphConv</t>
  </si>
  <si>
    <t>Network training</t>
  </si>
  <si>
    <t>khan2021complexity</t>
  </si>
  <si>
    <t>Reports two studies: a cold-start scenario and a regular-use scenario.</t>
  </si>
  <si>
    <t>lei2021knowledgeGraph</t>
  </si>
  <si>
    <t>li2018consumers</t>
  </si>
  <si>
    <t>li2021deepRecipes</t>
  </si>
  <si>
    <t>Highly related paper.</t>
  </si>
  <si>
    <t>mckensy2022ontology</t>
  </si>
  <si>
    <t>min2018richrecipe</t>
  </si>
  <si>
    <t>garzon2021embedding</t>
  </si>
  <si>
    <t>ribeiro2017sousChef</t>
  </si>
  <si>
    <t>rostami2022timeAware</t>
  </si>
  <si>
    <t>tian2022hierarchical</t>
  </si>
  <si>
    <t>wang2021market2dish</t>
  </si>
  <si>
    <t>wang2022decomposing</t>
  </si>
  <si>
    <t>zhang2019hybrid</t>
  </si>
  <si>
    <t>Very relevant paper.</t>
  </si>
  <si>
    <t>agarwal2020intelligentRefrigerator</t>
  </si>
  <si>
    <t>an2017pic2dish</t>
  </si>
  <si>
    <t>angara2020foodieFooderson</t>
  </si>
  <si>
    <t>ardisa2022cnn</t>
  </si>
  <si>
    <t>Only category prediction, not recommendation.</t>
  </si>
  <si>
    <t>chavan2021bigData</t>
  </si>
  <si>
    <t>chen2017crossRetrieval</t>
  </si>
  <si>
    <t>devasthali2021inventoryManagement</t>
  </si>
  <si>
    <t>garzon2021semanticEmbeddings</t>
  </si>
  <si>
    <t>garzon2022contextualSentence</t>
  </si>
  <si>
    <t>haussmann2019foodKG</t>
  </si>
  <si>
    <t>hong2018textAnalytics</t>
  </si>
  <si>
    <t>jayaramann2018cuisinePrediction</t>
  </si>
  <si>
    <t>kul2022deepLearning</t>
  </si>
  <si>
    <t>loesch2022substituteEmbeddings</t>
  </si>
  <si>
    <t>maia2018contextAware</t>
  </si>
  <si>
    <t>marji2016optimumNeighbor</t>
  </si>
  <si>
    <t>namahoot2021res-dip</t>
  </si>
  <si>
    <t>namgung2019smartPlates</t>
  </si>
  <si>
    <t>park2019siamese</t>
  </si>
  <si>
    <t>pecune2020healthyPersonalised</t>
  </si>
  <si>
    <t>pecune2022persuasive</t>
  </si>
  <si>
    <t>pham2021chef</t>
  </si>
  <si>
    <t>pratibha2019smartKitchen</t>
  </si>
  <si>
    <t>samagaio2021enrichingEmbeddings</t>
  </si>
  <si>
    <t>sihwi2019breastfeeding</t>
  </si>
  <si>
    <t>tian2022reciperec</t>
  </si>
  <si>
    <t>twomey2020multiLanguage</t>
  </si>
  <si>
    <t>vivek2018machineLearning</t>
  </si>
  <si>
    <t>william2019iOS</t>
  </si>
  <si>
    <t>zhou2021adversarialNetworks</t>
  </si>
  <si>
    <t>adaji2018networkGraphs</t>
  </si>
  <si>
    <t>altosaar2020rankSets</t>
  </si>
  <si>
    <t>chen2019eatingHealthier</t>
  </si>
  <si>
    <t>cueto2020partialRecipes</t>
  </si>
  <si>
    <t>fujita2021recipeGeneration</t>
  </si>
  <si>
    <t>garrido2018bayesian</t>
  </si>
  <si>
    <t>khan2019ensemble</t>
  </si>
  <si>
    <t>khilji2021cookingQA</t>
  </si>
  <si>
    <t>lee2020recipeGeneration</t>
  </si>
  <si>
    <t>lim2019smartCook</t>
  </si>
  <si>
    <t>liu2018alternative</t>
  </si>
  <si>
    <t>maheshwari2019recipeRecommendation</t>
  </si>
  <si>
    <t>majumder2019historicalPreferences</t>
  </si>
  <si>
    <t>manoharan2020patientDiet</t>
  </si>
  <si>
    <t>nezis2018fullyPersonalized</t>
  </si>
  <si>
    <t>park2021flavorGraph</t>
  </si>
  <si>
    <t>rehman2017dietRight</t>
  </si>
  <si>
    <t>salvador2019inverseCooking</t>
  </si>
  <si>
    <t>shino2018alternativeIngredients</t>
  </si>
  <si>
    <t>sun2019textualInformation</t>
  </si>
  <si>
    <t>toledo2019nutritionalPreferences</t>
  </si>
  <si>
    <t>yang2017yumme</t>
  </si>
  <si>
    <t>Excluded papers</t>
  </si>
  <si>
    <t>Metrics</t>
  </si>
  <si>
    <t>Ratio</t>
  </si>
  <si>
    <t>ACM</t>
  </si>
  <si>
    <t>Percentage</t>
  </si>
  <si>
    <t>IEEE</t>
  </si>
  <si>
    <t>ISI</t>
  </si>
  <si>
    <t>Title</t>
  </si>
  <si>
    <t>Date of Extraction</t>
  </si>
  <si>
    <t>Year</t>
  </si>
  <si>
    <t>Authors</t>
  </si>
  <si>
    <t>Publication Venue</t>
  </si>
  <si>
    <t>Publication Title</t>
  </si>
  <si>
    <t>Type</t>
  </si>
  <si>
    <t>Main goal</t>
  </si>
  <si>
    <t>Personalisation</t>
  </si>
  <si>
    <t>Advantages</t>
  </si>
  <si>
    <t>Inferred limitations</t>
  </si>
  <si>
    <t>Stated limitations</t>
  </si>
  <si>
    <t>Solutions</t>
  </si>
  <si>
    <t>Comparison</t>
  </si>
  <si>
    <t>Data source</t>
  </si>
  <si>
    <t>Item representation</t>
  </si>
  <si>
    <t>Data size</t>
  </si>
  <si>
    <t>Repository</t>
  </si>
  <si>
    <t>External libraries</t>
  </si>
  <si>
    <t>Domain</t>
  </si>
  <si>
    <t>Targeted users</t>
  </si>
  <si>
    <t>Stakeholders</t>
  </si>
  <si>
    <t>User representation</t>
  </si>
  <si>
    <t>Example</t>
  </si>
  <si>
    <t>dd.mm.yy</t>
  </si>
  <si>
    <t>YYYY</t>
  </si>
  <si>
    <t>Dissertation/article/Conference proceeding</t>
  </si>
  <si>
    <t>How predictions are made: statistics, machine learning, rules, ontology, query</t>
  </si>
  <si>
    <t>How the algorithm is validated: Offline (model performance), online (survey), hybrid or not evaluated.</t>
  </si>
  <si>
    <t>Accuracy, error, ranking, miscellaneous</t>
  </si>
  <si>
    <t>What is contributed to academia or industry?</t>
  </si>
  <si>
    <t>Stated solutions or future work.</t>
  </si>
  <si>
    <t>What the results are compared with (if any).</t>
  </si>
  <si>
    <t>Where the data is retrieved from.</t>
  </si>
  <si>
    <t>Kind of data: Text, Images</t>
  </si>
  <si>
    <t>Used features of the dataset: title, Ingredients, method, Images, Ratings, nutrition, flavour, interactions, cuisine</t>
  </si>
  <si>
    <t>Number of recipes in dataset</t>
  </si>
  <si>
    <t>Location of code.</t>
  </si>
  <si>
    <t>The external libraries used.</t>
  </si>
  <si>
    <t>General, health, country</t>
  </si>
  <si>
    <t>Specific users: general, health-aware, specific age-group</t>
  </si>
  <si>
    <t>Group that will be affected by the outcome of this research.</t>
  </si>
  <si>
    <t>How the users are represented: explicitly (relies on input), implicitly (captured by system), hybrid or not considered.</t>
  </si>
  <si>
    <t>Percentage filled</t>
  </si>
  <si>
    <t xml:space="preserve">PREFer: A prescription food recommender system </t>
  </si>
  <si>
    <t>24.10.22</t>
  </si>
  <si>
    <t>2017</t>
  </si>
  <si>
    <t>Devis Bianchini, Valeria De Antonellis, Nicola De Franceschi, Michele Melchiori</t>
  </si>
  <si>
    <t>Computer Standards &amp; Interfaces</t>
  </si>
  <si>
    <t>Article</t>
  </si>
  <si>
    <t>Build a FRS that provides personalised and healthy menus, taking users preferences and medical prescriptions (made by doctors) into account.</t>
  </si>
  <si>
    <t>Personalised</t>
  </si>
  <si>
    <t>Statistics</t>
  </si>
  <si>
    <t>Offline</t>
  </si>
  <si>
    <t>Miscellaneous</t>
  </si>
  <si>
    <t>Improves eating habits, associates prescription types with users, uses seasons, adjustable weights for personalisation and prescription.</t>
  </si>
  <si>
    <t>Substitute illegal ingredients instead of removing recipe, include recipe-novelty to improve variety</t>
  </si>
  <si>
    <t>PREFer compared with a brute force algorithm.</t>
  </si>
  <si>
    <t>Allrecipes</t>
  </si>
  <si>
    <t>Text</t>
  </si>
  <si>
    <t>General</t>
  </si>
  <si>
    <t>health-aware</t>
  </si>
  <si>
    <t>Implicit</t>
  </si>
  <si>
    <t>Cross-modal Recipe Retrieval with Rich Food Attributes</t>
  </si>
  <si>
    <t>25.10.22</t>
  </si>
  <si>
    <t>Jing-jing Chen, Chong-Wah Ngo, Tat-Seng Chua</t>
  </si>
  <si>
    <t>MM '17: Proceedings of the 25th ACM international conference on Multimedia</t>
  </si>
  <si>
    <t>Conference proceeding</t>
  </si>
  <si>
    <t>Use deep learning techniques to retrieve text recipies based on predictions made on images.</t>
  </si>
  <si>
    <t>Not personalised</t>
  </si>
  <si>
    <t>Accuracy, Ranking</t>
  </si>
  <si>
    <t>Needs less training data and less parameters as attributes are embedded.</t>
  </si>
  <si>
    <t>Non-visible ingredients not considered, Sauces not considered, Different weights not assessed</t>
  </si>
  <si>
    <t>Assess different weights</t>
  </si>
  <si>
    <t>Three contemporary models</t>
  </si>
  <si>
    <t>Go Cooking, Meishijie</t>
  </si>
  <si>
    <t>Text, Images</t>
  </si>
  <si>
    <t>Embedding</t>
  </si>
  <si>
    <t>Not considered</t>
  </si>
  <si>
    <t>Deep Understanding of Cooking Procedure for Cross-modal Recipe Retrieval</t>
  </si>
  <si>
    <t>26.10.22</t>
  </si>
  <si>
    <t>2018</t>
  </si>
  <si>
    <t>Jing-Jing Chen, Chong-Wah Ngo, Fu-Li Feng, Tat-Seng Chua</t>
  </si>
  <si>
    <t>MM '18: Proceedings of the 26th ACM inter-tio-l conference on Multimedia</t>
  </si>
  <si>
    <t>Use recipe-sites to make a model that links images to recipes, in order to determine the nutritional content.</t>
  </si>
  <si>
    <t>Machine Learning</t>
  </si>
  <si>
    <t>Attention mechanism, unified way of handling three levels of recipe, Gated Recurrent Units</t>
  </si>
  <si>
    <t>Few recognised ingredients, co-attention modeling not explored</t>
  </si>
  <si>
    <t>Different weights not assessed</t>
  </si>
  <si>
    <t>Four contemporary models</t>
  </si>
  <si>
    <t>Recipe1M</t>
  </si>
  <si>
    <t>Duplicate-removal</t>
  </si>
  <si>
    <t>27.10.22</t>
  </si>
  <si>
    <t>2021</t>
  </si>
  <si>
    <t>Yu Chen, Ananya Subburathinam, Ching-Hua Chen, Mohammed J. Zaki</t>
  </si>
  <si>
    <t>WSDM ’21</t>
  </si>
  <si>
    <t>Give personalized and healthy food recommendations (answers) based on natural language questions. Proposes pFoodReq.</t>
  </si>
  <si>
    <t>Hybrid</t>
  </si>
  <si>
    <t>Accuracy</t>
  </si>
  <si>
    <t>Question recommendations, KG-augmentation and Constraint-modeling, QA-style benchmark</t>
  </si>
  <si>
    <t>Uses simulated food-logs as no real data is available.</t>
  </si>
  <si>
    <t>Retrieve personal preference and health guidelines from historical data (implicit).</t>
  </si>
  <si>
    <t>Three non personalised- and three personalised models</t>
  </si>
  <si>
    <t>FoodKG</t>
  </si>
  <si>
    <t>https://github.com/hugochan/PFoodReq</t>
  </si>
  <si>
    <t>Health</t>
  </si>
  <si>
    <t>Explicit</t>
  </si>
  <si>
    <t>A Disease-driven Nutrition Recommender System based on a Multi-agent Architecture</t>
  </si>
  <si>
    <t>Todor Ivaşcu, Adriana Diniş, Kristijan Cincar</t>
  </si>
  <si>
    <t>WIMS '18: Proceedings of the 8th International Conference on Web Intelligence, Mining and Semantics</t>
  </si>
  <si>
    <t>Recommend food based on medical and nutritional information to improve on a chronic disease/condition.</t>
  </si>
  <si>
    <t>Query</t>
  </si>
  <si>
    <t>Integration of a hospital information system (prevents cold start)</t>
  </si>
  <si>
    <t>Quantity of ingredients not considered, security not considered</t>
  </si>
  <si>
    <t>More diseases and ingredients, consider ingredient-quantity</t>
  </si>
  <si>
    <t>GenuineKitchen</t>
  </si>
  <si>
    <t>JADEna, JESSna, Apache Jenanaframeworks</t>
  </si>
  <si>
    <t>Patients with chronic diseases</t>
  </si>
  <si>
    <t>A Chatbot for Recipe Recommendation and Preference Modeling</t>
  </si>
  <si>
    <t>28.10.22</t>
  </si>
  <si>
    <t>A ́lvaro Mendes Samagaio, Henrique Lopes Cardoso, David Ribeiro</t>
  </si>
  <si>
    <t>EPIA 2021: Progress in Artificial Intelligence: 20th EPIA Conference on Artificial Intelligence</t>
  </si>
  <si>
    <t>Build a chatbot for recipe recommendation to provide a human-like experience.</t>
  </si>
  <si>
    <t>Online</t>
  </si>
  <si>
    <t>A chatbot providing recommendations in a human-like way</t>
  </si>
  <si>
    <t>Small training set, synthesised data, unprecise tests</t>
  </si>
  <si>
    <t>Enlarge dataset, real user-data, design proper tests</t>
  </si>
  <si>
    <t>Ingredients</t>
  </si>
  <si>
    <t>TF-IDF, Embedding</t>
  </si>
  <si>
    <t>RASA open source framework</t>
  </si>
  <si>
    <t>Heterogeneous Fusion of Semantic and Collaborative Information for Visually-Aware Food Recommendation</t>
  </si>
  <si>
    <t>2020</t>
  </si>
  <si>
    <t>Lei Meng, Fuli Feng, Xiangnan He, Xiaoyan Gao, Tat-Seng Chua</t>
  </si>
  <si>
    <t>MM '20: Proceedings of the 28th ACM International Conference on Multimedia</t>
  </si>
  <si>
    <t>Learn an image encoder in order to simultaniously predict ingredients and recommend food.</t>
  </si>
  <si>
    <t>Learn visual features of images to give recommendations, able to perform joint training for prediction and recommendation, new dataset on Chinese cuisine</t>
  </si>
  <si>
    <t>Compute ingredient-recipe relations, include cooking-methods</t>
  </si>
  <si>
    <t>Matrix Factorisation optimised by Bayesian Personalised Ranking (MF-BPR, BPR-MF(ResNet50), VBPR, VECF, HAFR-non-i, DVBPR</t>
  </si>
  <si>
    <t>Allrecipes, MeishiChina</t>
  </si>
  <si>
    <t>Ingredients, Images</t>
  </si>
  <si>
    <t>Image-resizing, Text-cleaning</t>
  </si>
  <si>
    <t>A Delicious Recipe Analysis Framework for Exploring Multi-Modal Recipes with Various Attributes</t>
  </si>
  <si>
    <t>Weiqing Min, Shuqiang Jiang, Shuhui Wang, Jitao Sang, Shuhuan Mei</t>
  </si>
  <si>
    <t>Incorporates diverse multi-modal attributes.</t>
  </si>
  <si>
    <t>Utilises various attributes and multi-modal information.</t>
  </si>
  <si>
    <t>Small dataset</t>
  </si>
  <si>
    <t>Enlarge dataset, selection of higher quality images</t>
  </si>
  <si>
    <t>Latent Dirichlet Allocation (LDA)</t>
  </si>
  <si>
    <t>Yummly</t>
  </si>
  <si>
    <t>Ingredients, Images, Cuisine, Course, Flavour</t>
  </si>
  <si>
    <t>Text-cleaning</t>
  </si>
  <si>
    <t>Personalized Recipe Recommendations for Toddlers Based on Nutrient Intake and Food Preferences</t>
  </si>
  <si>
    <t>29.10.22</t>
  </si>
  <si>
    <t>Yiu-Kai Ng, Meilan Jin</t>
  </si>
  <si>
    <t>MEDES '17: Proceedings of the 9th International Conference on Management of Digital EcoSystems</t>
  </si>
  <si>
    <t>Recommend healthy recipes for toddlers switching from a milk diet to reduce bias introduced by parents own food preference, and introduce healthy eating habits.</t>
  </si>
  <si>
    <t>Specific age-group, topic analysis of recipes, sentiment analysis of reviews</t>
  </si>
  <si>
    <t>Four recipe websites that take queries.</t>
  </si>
  <si>
    <t>Allrecipes, BigOven, Cooks, Eatingwell, Epicurious, FoodFacts, Jamie Oliver, Kidspot, Myrecipes, USDA, Yummly, Foodnetwork</t>
  </si>
  <si>
    <t>Ingredients, Nutrition, Ratings</t>
  </si>
  <si>
    <t>Topic Modelling</t>
  </si>
  <si>
    <t>Toddlers</t>
  </si>
  <si>
    <t>Self-supervised Calorie-aware Heterogeneous Graph Networks for Food Recommendation</t>
  </si>
  <si>
    <t>01.11.22</t>
  </si>
  <si>
    <t>2022</t>
  </si>
  <si>
    <t>Yaguang Song, Xiaoshan Ying, Changsheng Xu</t>
  </si>
  <si>
    <t>ACM Transactions on Multimedia Computing, Communications, and Applications</t>
  </si>
  <si>
    <t>Create a Graph network for food recommendation, that takes ingredient-relationships and calorie-preference into mind.</t>
  </si>
  <si>
    <t>Self-supervised learning models ingredient-relations, includes calorie-preference</t>
  </si>
  <si>
    <t>Include more user-attributes, make use of multimodal recipe-information</t>
  </si>
  <si>
    <t>Latent Dirichlet Allocation (LDA), matrix factorisation optimised by Bayesian Personalised Ranking (MF-BPR), Factorisation Machine (FM), MF-BPR with visual features (VBPR), FM with visual features (FM-VBPR), Graph general recommendation (PUP), Neural Network with Hierarchical Attention Mechanism (HAFR), HAFR with a calorie factor (Cal-HAFR)</t>
  </si>
  <si>
    <t>Users rationally choosing food (calories not important, but define diet).</t>
  </si>
  <si>
    <t>“Serving Each User”: Supporting Different Eating Goals Through a Multi-List Recommender Interface</t>
  </si>
  <si>
    <t>Alain D. Starke, Edis Asotic, Christoph Trattner</t>
  </si>
  <si>
    <t>RecSys '21: Proceedings of the 15th ACM Conference on Recommender Systems</t>
  </si>
  <si>
    <t>Create a multi-list (less kcals, more fiber, lactose free etc.) interface for food recommendation along with explanations, and evaluate thorugh a user-centric approach.</t>
  </si>
  <si>
    <t>Multi-list increases diversity, explanations boosts understandability, highlights nutrient-specific goals</t>
  </si>
  <si>
    <t>Only title content used for recommendation, small dataset, few recommendations, dietary restrictions not considered</t>
  </si>
  <si>
    <t>Image attractiveness not controlled</t>
  </si>
  <si>
    <t>Test findings in natural settings, increase number of recommendations, consider more nutrients and dietary restrictions</t>
  </si>
  <si>
    <t>Graph Database for Recipe Recommendations</t>
  </si>
  <si>
    <t>Vasvi Bajaj, Rajat Bhusan Panda, Chetna Dabas, Parmeet Kaur</t>
  </si>
  <si>
    <t>2018 7th International Conference on Reliability, Infocom Technologies and Optimization (Trends and Future Directions) (ICRITO)</t>
  </si>
  <si>
    <t>Recommend recipes based on a set of ingredients.</t>
  </si>
  <si>
    <t>Graph database reduces runtime, Neo4j  used for recipe recommendation context,</t>
  </si>
  <si>
    <t>Query always returns the same results, results based on popularity, no personalisation, not compared, small dataset</t>
  </si>
  <si>
    <t>Khanapakana</t>
  </si>
  <si>
    <t>Title, Ingredients, Images, Ratings</t>
  </si>
  <si>
    <t>Neo4j</t>
  </si>
  <si>
    <t>RecipeBowl: A Cooking Recommender for Ingredients and Recipes Using Set Transformer</t>
  </si>
  <si>
    <t>02.11.22</t>
  </si>
  <si>
    <t>Mogan Gim, Donghyeon Park, Michael Spranger, Kana Maruyama, Jaewoo Kang</t>
  </si>
  <si>
    <t>IEEE Access #9</t>
  </si>
  <si>
    <t>Create a system to recommend ingredient and recipe candidates based on a input set of ingredients and tags.</t>
  </si>
  <si>
    <t>Adopts the Set-Transformer-framework and suggests practical choices, large scale recipe completion dataset with TF-IDF scores, simpler architecture</t>
  </si>
  <si>
    <t>Suggested recipes inconsistent with suggested ingredients</t>
  </si>
  <si>
    <t>Bad predictions with few ingredients</t>
  </si>
  <si>
    <t>Encourage recommendation of recipes related to suggested ingredients, extract richer cooking knowledge, include nutrition and diet</t>
  </si>
  <si>
    <t xml:space="preserve">Random Forest Classifier (ML), Logistic Regression (ML), MLP Classifier (ML), Vanilla Continious bag-of-words [36], Bidirectional LSTM [19], Deep Sets [10], Reciptor [9] </t>
  </si>
  <si>
    <t>Novel</t>
  </si>
  <si>
    <t>Exclusion</t>
  </si>
  <si>
    <t>Scikit-learn</t>
  </si>
  <si>
    <t>Interpretable Next Basket Prediction Boosted with Representative Recipes</t>
  </si>
  <si>
    <t>03.11.22</t>
  </si>
  <si>
    <t>Riccardo Guidotti, Stefano Vitto</t>
  </si>
  <si>
    <t>2020 IEEE Second International Conference on Cognitive Machine Intelligence</t>
  </si>
  <si>
    <t>Recommend list of items to purchase based on earlier purchases and identified representative recipes.</t>
  </si>
  <si>
    <t>Provides explanations for recommendations, assigns purchases to ingredients, outperforms baseline</t>
  </si>
  <si>
    <t>Assumes all purchases as ingredients (could combine ingredients not used together to a weird representative recipe and give these items an advantage)</t>
  </si>
  <si>
    <t>User profiles all contain same amount of recipes, only considers co-occurence</t>
  </si>
  <si>
    <t>More attributes, Embedding, time-context, dietary restrictions</t>
  </si>
  <si>
    <t>4 simple models</t>
  </si>
  <si>
    <t>Kaggle</t>
  </si>
  <si>
    <t>Transactions, Ingredients, Cuisine</t>
  </si>
  <si>
    <t>https://github.com/stefv8/flavour_aware_food_rec_system.</t>
  </si>
  <si>
    <t>Grocery stores</t>
  </si>
  <si>
    <t>Customers</t>
  </si>
  <si>
    <t>Neural Restaurant-aware Dish Recommendation</t>
  </si>
  <si>
    <t>04.11.22</t>
  </si>
  <si>
    <t>Yuanyuan Jin, Wei Zhang, Mingyou Sun, Xing Luo, Xiaoling Wang</t>
  </si>
  <si>
    <t>2020 IEEE International Conference on Knowledge Graph</t>
  </si>
  <si>
    <t>Predict user-preferences for dishes in a specific restaurant.</t>
  </si>
  <si>
    <t>Recommender system for restaurant-dishes, dataset, consider cooking-quality</t>
  </si>
  <si>
    <t>Exploit context</t>
  </si>
  <si>
    <t>9 models</t>
  </si>
  <si>
    <t>Dianping</t>
  </si>
  <si>
    <t>Users, Restaurants, Ratings, Images, Ratings</t>
  </si>
  <si>
    <t>Restaurants</t>
  </si>
  <si>
    <t>Nutrition Guided Recipe Search via Pre-trained Recipe Embeddings</t>
  </si>
  <si>
    <t>Diya Li, Mohammed J. Zaki, Ching-Hua Chen</t>
  </si>
  <si>
    <t>2021 IEEE 37th International Conference on Data Engineering Workshops</t>
  </si>
  <si>
    <t>Use pre-trained recipe embeddings to retrieve a set of recipes</t>
  </si>
  <si>
    <t>Higher diversity, new dataset</t>
  </si>
  <si>
    <t>Naïve search strategy</t>
  </si>
  <si>
    <t>Change search strategy</t>
  </si>
  <si>
    <t>Contextualised embedding retrieval, keyword-retrieval</t>
  </si>
  <si>
    <t>Recipe1M, Food</t>
  </si>
  <si>
    <t>Health-aware</t>
  </si>
  <si>
    <t>Alternative-Ingredient Recommendation Based on Correlation Weight for Thai Recipes</t>
  </si>
  <si>
    <t>Wanvimol Nadee, Sayan Unankard</t>
  </si>
  <si>
    <t>The 6th International Conference on Digital Arts, Media and Technology, 4th ECTI Northern Section Conference on Electrical, Electronics, Computer and Telecommunications Engineering</t>
  </si>
  <si>
    <t>Recommend alternative ingredients that are similar to the original ingredient and rest of the recipe</t>
  </si>
  <si>
    <t>Combines correlation- and Graph-approach</t>
  </si>
  <si>
    <t>Poor evaluation, quantity not considered, taste not evaluated</t>
  </si>
  <si>
    <t>Quantity</t>
  </si>
  <si>
    <t>Text-cleaning, Exclusion</t>
  </si>
  <si>
    <t>Thai-recipes</t>
  </si>
  <si>
    <t>Optimization Framework for Flavour and Nutrition Balanced Recipe: A Data Driven Approach</t>
  </si>
  <si>
    <t>05.11.22</t>
  </si>
  <si>
    <t>Isura Nirmal, Amith Caldera, Roshan Dela Bandara</t>
  </si>
  <si>
    <t>2018 5th IEEE Uttar Pradesh Section International Conference on Electrical, Electronics and Computer Engineering</t>
  </si>
  <si>
    <t>Recommend healthier ingredients that have similar flavour.</t>
  </si>
  <si>
    <t>Not evaluated</t>
  </si>
  <si>
    <t>Nutrition guided ingredient substitution.</t>
  </si>
  <si>
    <t>Region imbalance, quantity not considered</t>
  </si>
  <si>
    <t>Bootstrapping (random forest), balanced dataset, balanced sampling, consider quantity, consider reviews, alterate multiple ingredients</t>
  </si>
  <si>
    <r>
      <t xml:space="preserve">Ahn </t>
    </r>
    <r>
      <rPr>
        <i/>
        <sz val="12"/>
        <color theme="1"/>
        <rFont val="Calibri"/>
        <family val="2"/>
        <scheme val="minor"/>
      </rPr>
      <t>et al</t>
    </r>
    <r>
      <rPr>
        <sz val="12"/>
        <color theme="1"/>
        <rFont val="Calibri"/>
        <family val="2"/>
        <scheme val="minor"/>
      </rPr>
      <t>., Allrecipes</t>
    </r>
  </si>
  <si>
    <t>Cuisine, Ingredients, Flavour, Quantity, Nutrition</t>
  </si>
  <si>
    <t>Matrix</t>
  </si>
  <si>
    <t>University of Colombo School of Computing, ChildFund Sri Lanka</t>
  </si>
  <si>
    <t>Food Recipe Alternation and Generation with Natural Language Processing Techniques</t>
  </si>
  <si>
    <t>Yuran Pan, Qiangwen Xu, Yanjun Li</t>
  </si>
  <si>
    <t>2020 IEEE 36th International Conference on Data Engineering Workshops</t>
  </si>
  <si>
    <t>Recommend ingredient or recipe-replacement, in addition to generate new recipes with authentic flavor.</t>
  </si>
  <si>
    <t>Limited recipes in each cuisine</t>
  </si>
  <si>
    <t>More recipes, different similarity measurement, chef-collaboration</t>
  </si>
  <si>
    <t>Spoonacular</t>
  </si>
  <si>
    <t>Duplicate-removal, Exclusion, Text-cleaning</t>
  </si>
  <si>
    <t>Word2vec, doc2vec</t>
  </si>
  <si>
    <t>Dish-ID: a neural method for ingredient extraction and further recipe suggestion</t>
  </si>
  <si>
    <t>08.11.22</t>
  </si>
  <si>
    <t>Ilya Shchuka, Saydash Miftakhov, Vladislav Patrushev, Maria Tikhonova, Alena Fenogenova</t>
  </si>
  <si>
    <t>2020 International Conference Engineering and Telecommunication</t>
  </si>
  <si>
    <t>Recognise dish and extract ingredients from an image. Find matching recipes.</t>
  </si>
  <si>
    <t xml:space="preserve">Three methods for recipe suggestion, adaptable, </t>
  </si>
  <si>
    <t>Aimed at russian cuisine (region imbalance),</t>
  </si>
  <si>
    <t>Embedding, TF-IDF</t>
  </si>
  <si>
    <t>https://github.com/Alenush/dish id sirius</t>
  </si>
  <si>
    <t>1. word2vec, fasttext, ELMO, aiogram</t>
  </si>
  <si>
    <t>From market to dish: multi-ingredient image recognition for personalized recipe recommendation</t>
  </si>
  <si>
    <t>09.11.22</t>
  </si>
  <si>
    <t>2019</t>
  </si>
  <si>
    <t>Lin Zhang, Jianbo Zhao, Si Li, Boxin Shi, Ling-Yu Duan</t>
  </si>
  <si>
    <t>2019 IEEE International Conference on Multimedia and Expo</t>
  </si>
  <si>
    <t>Ingredient prediction of real world (messy) pictures in order to map users' preference to recommend recipes</t>
  </si>
  <si>
    <t xml:space="preserve">New dataset, </t>
  </si>
  <si>
    <t>Diverse dietary culture, ingredient combination not considered, nutrition not considered, special needs not considered</t>
  </si>
  <si>
    <t>Consider ingredient combination, consider nutrition, consider special needs</t>
  </si>
  <si>
    <t>ItemCF [21]</t>
  </si>
  <si>
    <t>XiaChuFang</t>
  </si>
  <si>
    <t>Vectorisation</t>
  </si>
  <si>
    <t>Cross-modal recipe retrieval with stacked attention model</t>
  </si>
  <si>
    <t>Jing-Jing Chen, Lei Pang, Chong-Wah Ngo</t>
  </si>
  <si>
    <t>Multimedia Tools and Applications</t>
  </si>
  <si>
    <t>Learn a joint embedding space for image to text translation, in order to retrieve recipes based on dish-images.</t>
  </si>
  <si>
    <t xml:space="preserve">Predicts unknown categories, requires little labeling effort, </t>
  </si>
  <si>
    <t>Cooking, cutting, category not considered, poor retrieval speed</t>
  </si>
  <si>
    <t xml:space="preserve">Incorporate food category, extend model with cutting and cooking attributes, </t>
  </si>
  <si>
    <t>Canonical Correlation Analysis [11], Partial Least Squares [22], DeVISE [8], DeViSE++, Multi-task [5]</t>
  </si>
  <si>
    <t>Go Cooking</t>
  </si>
  <si>
    <t>Designing an ontology for managing the diets of hypertensive individuals</t>
  </si>
  <si>
    <t>Julaine Clunis</t>
  </si>
  <si>
    <t>International Journal on Digital Libraries (2019)</t>
  </si>
  <si>
    <t>Create an ontology to answer specific questions on safe foods to improve health of hypertensive individuals</t>
  </si>
  <si>
    <t>Inferred: Synthetic users, synthetic questions, needs processing, only hypertensive-related nutrients assessed, synthetic validation</t>
  </si>
  <si>
    <t xml:space="preserve">Region imbalance (medications from USA), simulated data (proto-personas), </t>
  </si>
  <si>
    <t xml:space="preserve">Include more nutrients, subset of medications, include real users, actual user-validation, </t>
  </si>
  <si>
    <t>USDA</t>
  </si>
  <si>
    <t>OWL</t>
  </si>
  <si>
    <t>Hypertensive</t>
  </si>
  <si>
    <t>Food Recommendations for Reducing Water Footprint</t>
  </si>
  <si>
    <t>Ignazio Gallo, Nicola Landro, Riccardo La Grassa, Andrea Turconi</t>
  </si>
  <si>
    <t>Sustainability 2022</t>
  </si>
  <si>
    <t>Personalised food recommendations considering water footprint of ingredients.</t>
  </si>
  <si>
    <t>Error, Ranking</t>
  </si>
  <si>
    <t xml:space="preserve">Embeds water-footprint, </t>
  </si>
  <si>
    <t>Online evaluation, compare meat-rich and fish-rich diets</t>
  </si>
  <si>
    <t xml:space="preserve">5 models from da Silva [34], </t>
  </si>
  <si>
    <t>PlanEat, Food, Water Footprint Network</t>
  </si>
  <si>
    <t xml:space="preserve">https://github.com/TurconiAndrea/water-footprint-reducer-rs </t>
  </si>
  <si>
    <t>Hierarchical Attention Network for Visually-aware Food Recommendation</t>
  </si>
  <si>
    <t>Xiaoyan Gao, Fuli Feng, Xiangnan He, Heyan Huang, Xinyu Guan, Chong Feng, Zhaoyan Ming, Tat-Seng Chua</t>
  </si>
  <si>
    <t>IEEE Transactions on Multimedia 2020</t>
  </si>
  <si>
    <t>Create a hierarchical attention based model to predict preference based on user history, ingredients and image</t>
  </si>
  <si>
    <t>Considers many factors, new dataset</t>
  </si>
  <si>
    <t>Considers one image per recipe, health not incorporated</t>
  </si>
  <si>
    <t>Incorporate nutrition, explore relations between ingredients, Incorporate more user metrics, Consider more images per recipe</t>
  </si>
  <si>
    <t>Linear Discriminant Analysis [1], Factorisation Machine [16], VBPR [28], FM-VBPR, Neural Graph Collaborative Filtering [29]</t>
  </si>
  <si>
    <t>Ingredients, Images, Ratings</t>
  </si>
  <si>
    <t>Food recommendation with Graph convolutional network</t>
  </si>
  <si>
    <t>Xiaoyan Gao, Fuli Feng, Heyan Huang, Xian-Ling Mao, Tian Lan, Zewen Chi</t>
  </si>
  <si>
    <t>Information Sciences 584 (2022)</t>
  </si>
  <si>
    <t>Create a recommender system that exploits relations between ingredients, ingredients-recipes and recipes-users.</t>
  </si>
  <si>
    <t>Exploits many relationships</t>
  </si>
  <si>
    <t>Diversity not considered, ignores external knowledge (ingredient-disease)</t>
  </si>
  <si>
    <t>Consider diversity, Advance information propagation, More sources</t>
  </si>
  <si>
    <t>Matrix Factorisation [30], Factorisation Machine [20], Knowledge Graph with Attention Mechanism [35], Hierarchical Attention mechanism with interaction</t>
  </si>
  <si>
    <t>Graphs</t>
  </si>
  <si>
    <t>Interactions</t>
  </si>
  <si>
    <t>TensorFlow</t>
  </si>
  <si>
    <t>Addressing the complexity of personalized, context-aware and health-aware food recommendations: an ensemble topic modelling based approach</t>
  </si>
  <si>
    <t>10.11.22</t>
  </si>
  <si>
    <t>Mansura A. Khan, Barry Smyth, David Coyle</t>
  </si>
  <si>
    <t>Journal of Intelligent Information Systems (2021)</t>
  </si>
  <si>
    <t>Use ensemble topic modeling to support personalised recipe recommendation considering contextual and practical factors.</t>
  </si>
  <si>
    <t>Identifies multi-domain Food-Features, reduced data representation format to improve speed, approaches for real time learning</t>
  </si>
  <si>
    <t>Investigate underlying topic-network, Investigate different feature-identifications, Investigate encoding-techniques, Promote healthier food choices, Investigate conversational approaches</t>
  </si>
  <si>
    <t>Conventional Content Based Recommendation</t>
  </si>
  <si>
    <t>Food</t>
  </si>
  <si>
    <t>Topic Modelling, Matrix</t>
  </si>
  <si>
    <t>Is the suggested food your desired?: Multi-modal recipe recommendation with demand knowledge Graph</t>
  </si>
  <si>
    <t xml:space="preserve">Zhenfeng Lei, Anwar Ul Haq, Adnan Zeb, Md Suzauddola, Defu Zhang </t>
  </si>
  <si>
    <t>Expert Systems With Applications 186 (2021)</t>
  </si>
  <si>
    <t>Provide recipe recommendations accompanied with rational explanations generated from images or videos.</t>
  </si>
  <si>
    <t>Uses multi-modality to improve performance, applying BERT to generate explanations for suggestions</t>
  </si>
  <si>
    <t>Value of multi-modal sources not considered</t>
  </si>
  <si>
    <t>Four state of the art models</t>
  </si>
  <si>
    <t>Allrecipes, Netflix, Food, Yummly, Finecooking, Meishijie, Recipe1M</t>
  </si>
  <si>
    <t>Text, Images, Video</t>
  </si>
  <si>
    <t>Raw</t>
  </si>
  <si>
    <t>Doc2vec, FastText, BERT</t>
  </si>
  <si>
    <t>Application of Intelligent Recommendation Techniques for Consumers' Food Choices in Restaurants</t>
  </si>
  <si>
    <t>inke Li, Wenyan Jia, Zhaofang Yang, Yuecheng Li, Ding Yuan, Hong Zhang, Mingui Sun</t>
  </si>
  <si>
    <t>Frontiers in Psychiatry, 04 September 2018</t>
  </si>
  <si>
    <t>Predict user-preferences based on history, dish-attributes and price.</t>
  </si>
  <si>
    <t>Error</t>
  </si>
  <si>
    <t>Presents a multi-attribute relation matrix tri-factorisation (MARMTF)</t>
  </si>
  <si>
    <t>Region imbalance, spicy bias, limited attributes</t>
  </si>
  <si>
    <t>Consider more attributes, apply health related data</t>
  </si>
  <si>
    <t>Five commonly used methods, matrix two-factorisation, only user-dish rating matrix</t>
  </si>
  <si>
    <t>Ratings, Ingredients, Flavour</t>
  </si>
  <si>
    <t>DeepRecipes: Exploring Massive Online Recipes and Recovering Food Ingredient Amounts</t>
  </si>
  <si>
    <t>Kequan Li, Yan Chen, Hongsong Li, Xiangwei Muxuhong Zhang, And Xiaozhong Liu</t>
  </si>
  <si>
    <t>Predict ingredient amounts based on recipe-name and ingredients.</t>
  </si>
  <si>
    <t>Predicts ingredient amounts from recipes, Combines multiple deep learning approaches</t>
  </si>
  <si>
    <t>Optimal parameters not experimentally found due to resource limitations</t>
  </si>
  <si>
    <t>Ten models</t>
  </si>
  <si>
    <t>Meishijie, Douguo</t>
  </si>
  <si>
    <t>Title, Ingredients, Quantity</t>
  </si>
  <si>
    <t>Word2vec</t>
  </si>
  <si>
    <t>Ontology Nutritional Recommender System</t>
  </si>
  <si>
    <t>11.11.22</t>
  </si>
  <si>
    <t xml:space="preserve">Dexon Mckensy-Sambola, Rafael Valencia-García, Miguel Ángel Rodríguez-García, Francisco García-Sánchez </t>
  </si>
  <si>
    <t>Applied Sciences</t>
  </si>
  <si>
    <t>Recommend diets based on users' BMI.</t>
  </si>
  <si>
    <t>Recommends diets based on BMI-status</t>
  </si>
  <si>
    <t>Imbalance in weight distribution, Bad performance for "Normal" users, Only considers BMI (bad measure), Few dishes included, No dynamic readjustment of recommendations</t>
  </si>
  <si>
    <t>Limited attributes</t>
  </si>
  <si>
    <t>Removing "Normal" cases increase performance, Add recipe attributes, Include allergies</t>
  </si>
  <si>
    <t>Ingredients, Nutrition</t>
  </si>
  <si>
    <t>https://agrisemantics.inf.um.es/ontologies/ODR</t>
  </si>
  <si>
    <t>Obese</t>
  </si>
  <si>
    <t>You Are What You Eat: Exploring Rich Recipe Information for Cross-Region Food Analysis</t>
  </si>
  <si>
    <t>Weiqing Min, Bing-Kun Bao, Shuhuan Mei, Yaohui Zhu, Yong Rui</t>
  </si>
  <si>
    <t>IEEE Transactions on Multimedia Vol 20, Issue 4</t>
  </si>
  <si>
    <t>Investigate culinary cultures of different countries by analysing multi-modality data. This is used to recommend cuisines for cuisine- and ingredient-oriented queries.</t>
  </si>
  <si>
    <t>Ranking</t>
  </si>
  <si>
    <t>Multi-modal data</t>
  </si>
  <si>
    <t>Explore more attributes, Enlarge dataset, Other ways to model recipe-data</t>
  </si>
  <si>
    <t>LDA_KNN, BC2TM_NB, RBM</t>
  </si>
  <si>
    <t>Title, Images, Ingredients, Cuisine, Course</t>
  </si>
  <si>
    <t>SousChef: Mobile Meal Recommender System for Older Adults</t>
  </si>
  <si>
    <t>David Ribeiro, João Machado, Jorge Ribeiro, Maria João M Vasconcelos, Elsa F Vieira, Ana Correia De Barros</t>
  </si>
  <si>
    <t>Proceedings of the 3rd International Conference on Information and Communication Technologies for Ageing Well and e-Health</t>
  </si>
  <si>
    <t>Develop a healthy mobile recommender system for older adults.</t>
  </si>
  <si>
    <t>Healthy meals generated by a nutritionist, Mobile based application</t>
  </si>
  <si>
    <t>Can't choose number of meals to plan, Evaluated with few participants</t>
  </si>
  <si>
    <t>Limited control, no full evaluation</t>
  </si>
  <si>
    <t>Portuguese Food Composition</t>
  </si>
  <si>
    <t>Nutrition</t>
  </si>
  <si>
    <t>Older users</t>
  </si>
  <si>
    <t>A Novel Time-Aware Food Recommender-System Based on Deep Learning and Graph Clustering</t>
  </si>
  <si>
    <t>Mehrdad Rostami, Mourad Oussalah, Vahid Farrahi</t>
  </si>
  <si>
    <t>IEEE Access #10</t>
  </si>
  <si>
    <t>Develop a time aware recommendation system taking into account the similarity of both recipes and users.</t>
  </si>
  <si>
    <t>Combines collaborative and content based filtering, Time-attribute, Trust-network, Automatic optimisation of clusters</t>
  </si>
  <si>
    <t>More user attributes, Use nutritional attributes</t>
  </si>
  <si>
    <t>LDA, HAFR, FGCN</t>
  </si>
  <si>
    <t>Users, Ingredients, Ratings, Time, Interactions</t>
  </si>
  <si>
    <t>Natural language processing toolkit</t>
  </si>
  <si>
    <t>Recipe Recommendation With Hierarchical Graph Attention Network</t>
  </si>
  <si>
    <t>Yijun Tian, Chuxu Zhang, Ronald Metoyer, Nitesh V. Chawla</t>
  </si>
  <si>
    <t>Frontiers in Big Data, Volume 4</t>
  </si>
  <si>
    <t>Propose a hierarchical Graph attention network to leverage relational information for recipe recommendation.</t>
  </si>
  <si>
    <t>Exploits relational information</t>
  </si>
  <si>
    <t>More attributes, Health-relation</t>
  </si>
  <si>
    <t>BPR, IngreNet, NeuMF, matapath2vec, GraphSAGE, GAT, Reciptor</t>
  </si>
  <si>
    <t>Ratings, Ingredients</t>
  </si>
  <si>
    <t>Embedding, Nodes</t>
  </si>
  <si>
    <t>Market2Dish: Health-aware Food Recommendation</t>
  </si>
  <si>
    <t>Wenjie Wang, Ling-Yu Duan, Hao Jiang, Peiguang Jing, Xuemeng Song, Liqiang Nie</t>
  </si>
  <si>
    <t>ACM Trans. Multimedia Comput. Commun. Appl. 17</t>
  </si>
  <si>
    <t>Recipe recommendation based on ingredients captured from input video, and user-profiling of health</t>
  </si>
  <si>
    <t>Mapping ingredients displayed in a market to dishes, Two new datasets, Text-classification to profile users' health profile</t>
  </si>
  <si>
    <t>Incorporate more health-knowledge</t>
  </si>
  <si>
    <t>Matrix Factorisation, Generalised Matrix Factorisation, Neural Collaborative Filtering, Neural Matrix Factorisation</t>
  </si>
  <si>
    <t>Meishijie</t>
  </si>
  <si>
    <t>item2vector, TextCNN</t>
  </si>
  <si>
    <t>Decomposing generation networks with structure prediction for recipe generation</t>
  </si>
  <si>
    <t>Hao Wang, Guosheng Lin, Steven C. H. Hoi, Chunyan Miao</t>
  </si>
  <si>
    <t>Pattern Recognition Volume 126</t>
  </si>
  <si>
    <t>Learn recipe structures with Decomposing Generation Networks in order to generate recipes from ingredients and an image.</t>
  </si>
  <si>
    <t>Increases diversity</t>
  </si>
  <si>
    <t>Bad number predictions (hours cooking)</t>
  </si>
  <si>
    <t>Hyper-parameters set empirically</t>
  </si>
  <si>
    <t>Extend system to other fields</t>
  </si>
  <si>
    <r>
      <t xml:space="preserve">Salvador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 xml:space="preserve"> [4]</t>
    </r>
  </si>
  <si>
    <t>Food Product Design: A Hybrid Machine Learning and Mechanistic Modeling Approach</t>
  </si>
  <si>
    <t>12.11.22</t>
  </si>
  <si>
    <t>Xiang Zhang, Teng Zhou, Lei Zhang, Ka Yip Fung, Ka Ming Ng</t>
  </si>
  <si>
    <t>Ind. Eng. Chem. Res. Volume 58, Issue 36</t>
  </si>
  <si>
    <t>Propose a hybrid Machine Learning and mechanistic modeling approach to design new food products.</t>
  </si>
  <si>
    <t xml:space="preserve">New product design based on Machine Learning and genetic algorithm, Generic, </t>
  </si>
  <si>
    <t>Small dataset, Difficult to assess robustness</t>
  </si>
  <si>
    <t>User intensive, hard to converge</t>
  </si>
  <si>
    <t>Include nutrition, Base hybrid models on chemical engineering principles and big data.</t>
  </si>
  <si>
    <t>Allrecipes, Bettycrocker, Kraftrecipes, Geniuskitchen, Foodnetwork, Cooks, Yummly</t>
  </si>
  <si>
    <t>Food processing</t>
  </si>
  <si>
    <t>A Recommender System for Healthy Food Choices: Building a Hybrid Model for Recipe Recommendations using Big Data Sets</t>
  </si>
  <si>
    <t>Pallavi Chavan, Brian Thoms, Jason Isaacs</t>
  </si>
  <si>
    <t>Proceedings of the 54th Hawaii International Conference on System Sciences</t>
  </si>
  <si>
    <t>Develop three approaches for analysing data in online recipes to recommend healthy food options.</t>
  </si>
  <si>
    <t>Compares three models, Calculates calorie-intake requirements</t>
  </si>
  <si>
    <t>One attribute (user ratings)</t>
  </si>
  <si>
    <t>Cluster recipe content, More attributes,  Assess performance of modifying diet towards health</t>
  </si>
  <si>
    <t>Models compared to eachother.</t>
  </si>
  <si>
    <t>Kaggle, Allrecipes</t>
  </si>
  <si>
    <t>TF-IDF, Matrix</t>
  </si>
  <si>
    <t>Numpy, Pandas, Matplotlib, Scikit- Learn, Nltk, Scipy</t>
  </si>
  <si>
    <t>Cross-Modal Recipe Retrieval: How to Cook this Dish?</t>
  </si>
  <si>
    <t>Jingjing Chen, Lei Pang, Chong-Wah Ngo</t>
  </si>
  <si>
    <t>International Conference on Multimedia Modeling 2017</t>
  </si>
  <si>
    <t>Develop a model to predict ingredients from images, in order to retrieve recipes.</t>
  </si>
  <si>
    <t>Recipe retrieval based on images, Enables retrieval of unseen categories,</t>
  </si>
  <si>
    <t>Region imbalance</t>
  </si>
  <si>
    <t>Poor retrieval speed, Bad performance on unseen categories</t>
  </si>
  <si>
    <t>More attributes</t>
  </si>
  <si>
    <t>Canonical Correlation Analysis, Partial Least Squares, DeViSE, DeViSE++</t>
  </si>
  <si>
    <t>FoodKG: A Semantics-Driven Knowledge Graph for Food Recommendation</t>
  </si>
  <si>
    <t>13.11.22</t>
  </si>
  <si>
    <t>Steven Haussmann, Oshani Seneviratne, Yu Chen, Yarden Ne’Eman, James Codella, Ching-Hua Chen, Deborah L. Mcguinness, Mohammed J. Zaki</t>
  </si>
  <si>
    <t>The Semantic Web – ISWC 2019</t>
  </si>
  <si>
    <t>Design a knowledge Graph to give QA recipe recommendations in a natural language based on available ingredients.</t>
  </si>
  <si>
    <t>Question recommendations, Different datasets, Considers health</t>
  </si>
  <si>
    <t>Synthetic dataset</t>
  </si>
  <si>
    <t>Quantity not considered, attribute for recommendation not always available</t>
  </si>
  <si>
    <t>Include ingredient-relationship, Embedding, More questions</t>
  </si>
  <si>
    <t>Bag Of Words recommendation, Neural Network recommendation</t>
  </si>
  <si>
    <t>USDA, FoodOn</t>
  </si>
  <si>
    <t>Title, Ingredients, Nutrition</t>
  </si>
  <si>
    <t>https://foodkg.github.io</t>
  </si>
  <si>
    <t>Ontofox, Natural Language Processing Toolkit</t>
  </si>
  <si>
    <t>Health-guided recipe recommendation over knowledge Graphs</t>
  </si>
  <si>
    <t>Web Semantics: Science, Services and Agents on the World Wide Web 75 (2023)</t>
  </si>
  <si>
    <t>Health guided recipe recommendation to change a users diet incrementally while respecting preferences.</t>
  </si>
  <si>
    <t>Designs new criterion to evaluate healthiness, Seperately models preference and healthiness,</t>
  </si>
  <si>
    <t xml:space="preserve">Duplicate titles for different recipes, Bad performance with diverse preferences, Dietary constraints not considered, </t>
  </si>
  <si>
    <t>Use approximate instead of exact matching for recommendation, Rerank recipes to avoid duplicate title problem,  Group preferences into clusters, More attributes, Focus on specific health goals.</t>
  </si>
  <si>
    <t>KGNN, KGNN-LS, GCN, GAT, GAT+Post filtering, Content filtering + post filtering, GCN+GCN, GCN+GAT - back-transfer</t>
  </si>
  <si>
    <t>Food, FoodKG, MyFitnessPal</t>
  </si>
  <si>
    <t>https://github.com/DiyaLI916/recipe_recommendation</t>
  </si>
  <si>
    <t>Automated Identification of Food Substitutions Using Knowledge Graph Embeddings</t>
  </si>
  <si>
    <t>Julie Loesch, Louis Meeckers, Ilse Van Lier, Alie De Boer, Michel Dumontier, Remzi Celebi</t>
  </si>
  <si>
    <t>Frontiers in artificial intelligence, 2021</t>
  </si>
  <si>
    <t>Ingredient substitution to recommend healthier alternatives to recipes.</t>
  </si>
  <si>
    <t>Provides a dataset for substitutions</t>
  </si>
  <si>
    <t>Substitution based on few variables,</t>
  </si>
  <si>
    <t>More variables for finding substitutions,  Neural network for training, Improve health-assessment of ingredients, Compare</t>
  </si>
  <si>
    <t>OpenFoodFacts, USDA, Food</t>
  </si>
  <si>
    <t>Embedding, Vectorisation</t>
  </si>
  <si>
    <t>https://github.com/MaastrichtU-IDS/healthy-food-subs</t>
  </si>
  <si>
    <t>TransE, Complex, RDF2Vec, Limes</t>
  </si>
  <si>
    <t>Context-Aware Food Recommendation System</t>
  </si>
  <si>
    <t>14.11.22</t>
  </si>
  <si>
    <t>Rui Maia, Joao C. Ferreira</t>
  </si>
  <si>
    <t>Proceedings of the World Congress on Engineering and Computer Science 2018 Vol I</t>
  </si>
  <si>
    <t>Recommend recipes based on context and users medical information.</t>
  </si>
  <si>
    <t>Considers heterogenous information, Three datasets used, Aggregates attributes</t>
  </si>
  <si>
    <t>Uses sub-part of the dataset</t>
  </si>
  <si>
    <t>Rating sparsity</t>
  </si>
  <si>
    <t>Introduce more feature types, Algorithms to remove noise from dataset</t>
  </si>
  <si>
    <r>
      <t xml:space="preserve">Lin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 xml:space="preserve">, Tomasz </t>
    </r>
    <r>
      <rPr>
        <i/>
        <sz val="12"/>
        <color theme="1"/>
        <rFont val="Calibri"/>
        <family val="2"/>
        <scheme val="minor"/>
      </rPr>
      <t>et al.</t>
    </r>
    <r>
      <rPr>
        <sz val="12"/>
        <color theme="1"/>
        <rFont val="Calibri"/>
        <family val="2"/>
        <scheme val="minor"/>
      </rPr>
      <t>, Epicurious</t>
    </r>
  </si>
  <si>
    <t>Exclusion, Text-cleaning</t>
  </si>
  <si>
    <t>KitcheNette: Predicting and Ranking Food Ingredient Pairings using Siamese Neural Networks</t>
  </si>
  <si>
    <t>Donghyeon Park, Keonwoo Kim, Yonggyu Park, Jungwoon Shin, Jaewoo Kang</t>
  </si>
  <si>
    <t>Proceedings of the Twenty-Eighth International Joint Conference on Artificial Intelligence</t>
  </si>
  <si>
    <t>Predict food-ingredient pairing scores to recommend optimal ingredient pairings with siamese neural networks.</t>
  </si>
  <si>
    <t>Discovers novel pairings, Introduces a data driven approach for discovering novel ingredient pairings, Novel dataset</t>
  </si>
  <si>
    <t>Manual pairing scores for training, one-to-one pairings</t>
  </si>
  <si>
    <t>Graph-network to consider one-to-many pairings, More attributes, More recipes for pairing training</t>
  </si>
  <si>
    <t>Linear Support Vector Regressor, Random Forest Regressor, Extra Tree Regressor, SGD Regressor, Gradient Boosting, Simple siamese neural network</t>
  </si>
  <si>
    <t>lm2recipe, word2vec, Scikit-learn</t>
  </si>
  <si>
    <t>A Recommender System for Healthy and Personalized Recipe Recommendations</t>
  </si>
  <si>
    <t>Florian Pecune, Lucile Callebert, Stacy Marsella</t>
  </si>
  <si>
    <t>CEUR Workshop Proceedings</t>
  </si>
  <si>
    <t>Compare three models with different levels of healtg-bias for recommendation.</t>
  </si>
  <si>
    <t xml:space="preserve">Combines health with personalisation, </t>
  </si>
  <si>
    <t>Cannot filter meal-type, Cannot filter ingredients,</t>
  </si>
  <si>
    <t>Combine with a knowledge approach to control diversity of recommendations, Conversational approach to ask for user requirements</t>
  </si>
  <si>
    <t>The three proposed models</t>
  </si>
  <si>
    <t>Designing Persuasive Food Conversational Recommender Systems With Nudging and Socially-Aware Conversational Strategies</t>
  </si>
  <si>
    <t>Frontiers in Robotics and AI</t>
  </si>
  <si>
    <t>Conversational recommender system to nudge users towards healthy choices.</t>
  </si>
  <si>
    <t xml:space="preserve">Nudges towards health, </t>
  </si>
  <si>
    <t>Some users not satisfied with any of the recommendations</t>
  </si>
  <si>
    <t>Percieved healthiness differs from nutritional value of ingredient, quantity not considered, small user profile, health imbalance</t>
  </si>
  <si>
    <t xml:space="preserve">Include dislikes in user-profile, Understand why a recipe is rejected, Include more healthy recipes, </t>
  </si>
  <si>
    <r>
      <t xml:space="preserve">Allrecipes, Elsweiler </t>
    </r>
    <r>
      <rPr>
        <i/>
        <sz val="12"/>
        <color theme="1"/>
        <rFont val="Calibri"/>
        <family val="2"/>
        <scheme val="minor"/>
      </rPr>
      <t>et al.</t>
    </r>
  </si>
  <si>
    <t>Spoonacular API</t>
  </si>
  <si>
    <t>CHEF: Cross-modal Hierarchical Embeddings for Food Domain Retrieval</t>
  </si>
  <si>
    <t>15.11.22</t>
  </si>
  <si>
    <t>Hai X. Pham, Ricardo Guerrero, Jiatong Li, Vladimir Pavlovic</t>
  </si>
  <si>
    <t>AAAI Conference on Artificial Intelligence Vol. 35</t>
  </si>
  <si>
    <t>Match images to recipes.</t>
  </si>
  <si>
    <t>Unsupervised learning</t>
  </si>
  <si>
    <t>Model relationships between text and image.</t>
  </si>
  <si>
    <t>pic2rec, acme, chen2018crossmodal</t>
  </si>
  <si>
    <t>https://github.com/haixpham/CHEF</t>
  </si>
  <si>
    <t>Enriching Word Embeddings with Food Knowledge for Ingredient Retrieval</t>
  </si>
  <si>
    <t>Álvaro Mendes Samagaio, Henrique Lopes Cardoso, David Ribeiro</t>
  </si>
  <si>
    <t>3rd Conference on Language, Data and Knowledge</t>
  </si>
  <si>
    <t>Create word embeddings to match a query to retrieve relevant ingredients.</t>
  </si>
  <si>
    <t>Predicts new ingredients</t>
  </si>
  <si>
    <t>Subjective validation</t>
  </si>
  <si>
    <t>Include offline validation</t>
  </si>
  <si>
    <t>String based word matching</t>
  </si>
  <si>
    <r>
      <t xml:space="preserve">Silva </t>
    </r>
    <r>
      <rPr>
        <i/>
        <sz val="12"/>
        <color theme="1"/>
        <rFont val="Calibri"/>
        <family val="2"/>
        <scheme val="minor"/>
      </rPr>
      <t>et al.</t>
    </r>
  </si>
  <si>
    <t>WordNet, ConceptNet, LanguaL</t>
  </si>
  <si>
    <t>RecipeRec: A Heterogeneous Graph Learning Model for Recipe Recommendation</t>
  </si>
  <si>
    <t>Yijun Tian, Chuxu Zhang, Zhichun Guo, Chao Huang, Ronald Metoyer, Nitesh V. Chawla</t>
  </si>
  <si>
    <t>Proceedings of the Thirty-First International Joint Conference on Artificial Intelligence</t>
  </si>
  <si>
    <t>Recommend recipes with Graph Machine Learning.</t>
  </si>
  <si>
    <t>Recipe recommendation using Graphs, novel optimisation function</t>
  </si>
  <si>
    <t>14 baselines</t>
  </si>
  <si>
    <t>Reciptor, Food, USDA, FoodKG</t>
  </si>
  <si>
    <t>Towards Multi-Language Recipe Personalisation and Recommendation</t>
  </si>
  <si>
    <t>Niall Twomey, Mikhail Fain, Andrey Ponikar, Nadine Sarraf</t>
  </si>
  <si>
    <t>RecSys ’20</t>
  </si>
  <si>
    <t>Use personalisation to recommend recipes over multiple languages.</t>
  </si>
  <si>
    <t>Multi-language recommendation</t>
  </si>
  <si>
    <t xml:space="preserve">One evaluation metric, </t>
  </si>
  <si>
    <t>Online evaluation, Explore non-linear recommendation frameworks</t>
  </si>
  <si>
    <t>Several popular baselines</t>
  </si>
  <si>
    <t>Cookpad</t>
  </si>
  <si>
    <t>TagSpace</t>
  </si>
  <si>
    <t>Machine Learning Based Food Recipe Recommendation System</t>
  </si>
  <si>
    <t>M.B. Vivek, N. Manju and M.B. Vijay</t>
  </si>
  <si>
    <t>Proceedings of International Conference on Cognition and Recognition</t>
  </si>
  <si>
    <t>Compare content or collaborative personalised recipe preference prediction.</t>
  </si>
  <si>
    <t>Include content for a hybrid approach</t>
  </si>
  <si>
    <t>Different test-train-splits</t>
  </si>
  <si>
    <t>Personality Based Recipe Recommendation Using Recipe Network Graphs</t>
  </si>
  <si>
    <t>Ifeoma Adaji, Czarina Sharmaine, Simone Debrowney, Kiemute Oyibo, Julita Vassileva</t>
  </si>
  <si>
    <t>Social Computing and Social Media. Technologies and Analytics</t>
  </si>
  <si>
    <t>Define personality types for recipe recommendation.</t>
  </si>
  <si>
    <t>Defines personality types</t>
  </si>
  <si>
    <t>Recipe imbalance (only lentils, soybeans, chickpeas), unreliable reviews</t>
  </si>
  <si>
    <t>Compare with baseline, Assess whether ingredients are of importance</t>
  </si>
  <si>
    <t>Title, Ingredients, Diet, Ratings</t>
  </si>
  <si>
    <t>Linguistic Inquiry and Word Count</t>
  </si>
  <si>
    <t>RankFromSets: Scalable Set Recommendation with Optimal Recall</t>
  </si>
  <si>
    <t>16.11.22</t>
  </si>
  <si>
    <t>Jaan Altosaar, Rajesh Ranganath, Wesley Tansey</t>
  </si>
  <si>
    <t>Stat Volume 10 Issue 1</t>
  </si>
  <si>
    <t>A model to learn embeddings to discriminate between items a user will consume and items a user will not consume.</t>
  </si>
  <si>
    <t>Classification directly tied to evaluation metrics, General to learn any class of recommendation</t>
  </si>
  <si>
    <t>Only one metric</t>
  </si>
  <si>
    <t>Include Nondicounted Cumulative Gain</t>
  </si>
  <si>
    <t>Collaborative topic Poisson factorization, Word embedding models , StarSpace, LightFM</t>
  </si>
  <si>
    <t>LoseIt! Diet tracking app.</t>
  </si>
  <si>
    <t>https://github.com/altosaar/rankfromsets</t>
  </si>
  <si>
    <t>PyTorch</t>
  </si>
  <si>
    <t>Eating healthier: Exploring nutrition information for healthier recipe recommendation</t>
  </si>
  <si>
    <t>Meng Chena, Xiaoyi Jiaa, Elizabeth Gorbonosb, Chinh T. Hoangb, Xiaohui YucYang Liub</t>
  </si>
  <si>
    <t>Information Processing and Management</t>
  </si>
  <si>
    <t>Recommend healthy recipes, relevant recipes and their quantities based on initial ingredients</t>
  </si>
  <si>
    <t>Quantity-prediction, Builds a pseudo-recipe and retrieves similar real recipes</t>
  </si>
  <si>
    <t>Combine ingredient-predictors, Include more attributes</t>
  </si>
  <si>
    <t>Graph Ingredient Predictor, Multi-layer perception Ingredient Predictor, Nonnegative Matrix Factorisation Ingredient Predictor, Mean Absolute Error, Mean WHO score</t>
  </si>
  <si>
    <t>Allrecipes, Yummly</t>
  </si>
  <si>
    <t>Ingredients, Quantity</t>
  </si>
  <si>
    <t>Completing partial recipes using item collaborative filtering to recommend ingredients</t>
  </si>
  <si>
    <t>Paula Fermín Cueto, Meeke Roet, Agnieszka Słowik</t>
  </si>
  <si>
    <t>Computing Research Repository</t>
  </si>
  <si>
    <t>Recommend ingredients to partial recipes based on implicit feedback.</t>
  </si>
  <si>
    <t>Finds suitable ingredients from a larger set</t>
  </si>
  <si>
    <t>Worse than comparison</t>
  </si>
  <si>
    <t>Improve dataset</t>
  </si>
  <si>
    <t>Different similarity measures</t>
  </si>
  <si>
    <t>Title, Ingredients</t>
  </si>
  <si>
    <t>https://github.com/Slowika/Bag-of-Recipes</t>
  </si>
  <si>
    <t>Model for Cooking Recipe Generation using Reinforcement Learning</t>
  </si>
  <si>
    <t>Jumpei Fujita, Masahiro Sato, Hajime Nobuhara</t>
  </si>
  <si>
    <t>Build a language-generation moel to generate recipes from input recipes and title.</t>
  </si>
  <si>
    <t>New evaluation metric</t>
  </si>
  <si>
    <t>Four models</t>
  </si>
  <si>
    <t>Suggesting Cooking Recipes Through Simulation and Bayesian Optimization</t>
  </si>
  <si>
    <t>Eduardo C. Garrido-Merchan, Alejandro Albarca-Molina</t>
  </si>
  <si>
    <t>International Conference on Intelligent Data Engineering and Automated Learning 2018</t>
  </si>
  <si>
    <t>Optimise cooking variables of recipes based on input ingredients using bayesian optimisation.</t>
  </si>
  <si>
    <t>Uses bayesian optimistation</t>
  </si>
  <si>
    <t>Restrictions, Natural language suggestion</t>
  </si>
  <si>
    <t>Random Search</t>
  </si>
  <si>
    <t>Personalized, Health-Aware Recipe Recommendation: An Ensemble Topic Modeling Based Approach</t>
  </si>
  <si>
    <t>Mansura A. Khan, Barry Smyth, David Coyle, Ellen Rushe</t>
  </si>
  <si>
    <t>HealthRecSystems 19</t>
  </si>
  <si>
    <t>Compare three ensemble topic model based feature identification models for user-modeling and recipe recommendation.</t>
  </si>
  <si>
    <t xml:space="preserve">Extracts human-readable features from any food corpus, builds a user-profile based on liked images, </t>
  </si>
  <si>
    <t>Health-aware strategy</t>
  </si>
  <si>
    <t>Three topic modeling approaches, one collaborative filtering approach.</t>
  </si>
  <si>
    <t>Geniuskitchen</t>
  </si>
  <si>
    <t>CookingQA: Answering Questions and Recommending Recipes Based on Ingredients</t>
  </si>
  <si>
    <t>Abdullah Faiz Ur Rahman Khilji, Riyanka Manna, Sahinur Rahman Laskar, Partha Pakray, Dipankar Das, Sivaji Bandyopadhyay, Alexander Gelbukh</t>
  </si>
  <si>
    <t>Arabian Journal for Science and Engineering (2021)</t>
  </si>
  <si>
    <t>Threshold based recipe recommendation based on user-questions.</t>
  </si>
  <si>
    <t>Recommends based on questions</t>
  </si>
  <si>
    <t xml:space="preserve">Better threshold estimation, </t>
  </si>
  <si>
    <t>spaCy</t>
  </si>
  <si>
    <t>RecipeGPT: Generative Pre-training Based Cooking Recipe Generation and Evaluation System</t>
  </si>
  <si>
    <t>17.11.22</t>
  </si>
  <si>
    <t>Helena H. Lee, Ke Shu, Palakorn Achananuparp, Philips Kokoh Prasetyo, Yue Liu, Ee-Peng Lim, Lav R. Varshney</t>
  </si>
  <si>
    <t>WWW '20: Companion Proceedings of the Web Conference 2020</t>
  </si>
  <si>
    <t>Generate method based on recipe title and ingredients, and generate ingredients based on recipe title and method. Evaluate automatically.</t>
  </si>
  <si>
    <t xml:space="preserve">Automatic recipe generation, Automatic evaluation, </t>
  </si>
  <si>
    <t>https://github.com/LARC-CMU- SMU/RecipeGP-exp</t>
  </si>
  <si>
    <t>Alternative Ingredient Recommendation: A Co- occurrence and Ingredient Category Importance Based Approach</t>
  </si>
  <si>
    <t>Kuan-Hung Liu, Hung-Chih Chen, Kuan-Ting Lai, Yi-Ying Wu, Chih-Ping Wei</t>
  </si>
  <si>
    <t>Pacis 2018 Proceedings</t>
  </si>
  <si>
    <t>Alternative ingredient substitution based on co-occurrence frequency, calculated category importance, diversity and novelty of recommended ingredients.</t>
  </si>
  <si>
    <t>Considers novelty and diversity</t>
  </si>
  <si>
    <t>Small test-set, One-ingredient recommendation, Not personalised</t>
  </si>
  <si>
    <t>Recommend more ingredients, Include Personalisation, Utilise method in other applications</t>
  </si>
  <si>
    <t>Naïve Bayes classifier (Shino et al. (2016))</t>
  </si>
  <si>
    <t>iCook</t>
  </si>
  <si>
    <t>Exclusion, Duplicate-removal</t>
  </si>
  <si>
    <t>Recipe Recommendation System using Machine Learning Models</t>
  </si>
  <si>
    <t>Suyash Maheshwari, Manas Chourey</t>
  </si>
  <si>
    <t>IRJET Volume 6 Issue 09</t>
  </si>
  <si>
    <t>Find top ingredient pairs to suggest alternative ingredients for indian dishes.</t>
  </si>
  <si>
    <t>Generating Personalized Recipes from Historical User Preferences</t>
  </si>
  <si>
    <t>Bodhisattwa Prasad Majumder, Shuyang Li, Jianmo Ni, Julian Mcauley</t>
  </si>
  <si>
    <t>Proceedings of the 2019 Conference on Empirical Methods in Natural Language Processing, 9th International Joint Conference on Natural Language Processing (EMNLP-IJCNLP)</t>
  </si>
  <si>
    <t>Generate a personalised recipe based on title, incomplete list of ingredients, calorie-level and user-history.</t>
  </si>
  <si>
    <t>Personalised recipe generation, Novel dataset, Novel evaluation strategies</t>
  </si>
  <si>
    <t>More ingredient-attributes</t>
  </si>
  <si>
    <t>Nearest-Neighbour, Simple encoder-decoder</t>
  </si>
  <si>
    <t>https://github.com/majumderb/recipe-personalization</t>
  </si>
  <si>
    <t>FlavorGraph: a large‐scale food‐chemical Graph for generating food representations and recommending food pairings</t>
  </si>
  <si>
    <t>Donghyeon Park, Keonwoo Kim, Seoyoon Kim, Michael Spranger, Jaewoo Kang</t>
  </si>
  <si>
    <t>Nature Research</t>
  </si>
  <si>
    <t>Graph embedding of ingredients and chemical compounds to suggest food pairings.</t>
  </si>
  <si>
    <t>Food-specialised Graph-embedding method</t>
  </si>
  <si>
    <t>Lack of attributes, no evaluation</t>
  </si>
  <si>
    <t>Include evaluation metrics, More attributes</t>
  </si>
  <si>
    <t>FlavorDB, KitcheNette</t>
  </si>
  <si>
    <t>Recipe1M, FlavorDB</t>
  </si>
  <si>
    <t>https://github.com/lamypark/FlavorGraph</t>
  </si>
  <si>
    <t>metapath2vec, PyTorch</t>
  </si>
  <si>
    <t>Inverse Cooking: Recipe Generation from Food Images</t>
  </si>
  <si>
    <t>Amaia Salvador, Michal Drozdzal, Xavier Giro-I-Nieto, Adriana Romero</t>
  </si>
  <si>
    <t>The IEEE Conference on Computer Vision and Pattern Recognition (CVPR)</t>
  </si>
  <si>
    <t>Generate recipes based on food images and predicted ingredients.</t>
  </si>
  <si>
    <t>System to generate recipes based on images, New method for ingredient prediction, Success rate</t>
  </si>
  <si>
    <t>Weak comparison</t>
  </si>
  <si>
    <t>Compare with more baselines</t>
  </si>
  <si>
    <t>A retrieval model</t>
  </si>
  <si>
    <t>Exclusion, Duplicate-removal, Image-resizing</t>
  </si>
  <si>
    <t>https://github.com/facebookresearch/inversecooking</t>
  </si>
  <si>
    <t>A Hybrid Approach to Recommending Recipes with Textual Information</t>
  </si>
  <si>
    <t>Yinghao Sun, Helena Huang</t>
  </si>
  <si>
    <t>Predict user rating on a recipe based on historical interactions and recipe.</t>
  </si>
  <si>
    <t>LASSO</t>
  </si>
  <si>
    <t>TF-IDF</t>
  </si>
  <si>
    <t>https://www.dropbox.com/s/yay87eh1sbi8dgk/src.zip?dl=0</t>
  </si>
  <si>
    <t>Not used</t>
  </si>
  <si>
    <t>berkovsky2010groupbased</t>
  </si>
  <si>
    <t>chen2021personalized</t>
  </si>
  <si>
    <t>chung2012foodentity</t>
  </si>
  <si>
    <t>forbes2011content</t>
  </si>
  <si>
    <t>freyne2010intelligent</t>
  </si>
  <si>
    <t>ge2015health</t>
  </si>
  <si>
    <t>ge2015using</t>
  </si>
  <si>
    <t>kadowaki2014recipesearch</t>
  </si>
  <si>
    <t>kusmierczyk2016online</t>
  </si>
  <si>
    <t>kusmierczyk2016understanding</t>
  </si>
  <si>
    <t>kusu2017common</t>
  </si>
  <si>
    <t>lawo2021buying</t>
  </si>
  <si>
    <t>li2010community</t>
  </si>
  <si>
    <t>musto2021naturallanguage</t>
  </si>
  <si>
    <t>nezis2018personalized</t>
  </si>
  <si>
    <t>pecune2020socially</t>
  </si>
  <si>
    <t>silva2019information</t>
  </si>
  <si>
    <t>su2014automatic</t>
  </si>
  <si>
    <t>szpektor2011improving</t>
  </si>
  <si>
    <t>teng2012recipe</t>
  </si>
  <si>
    <t>ueda2011user</t>
  </si>
  <si>
    <t>yonezawa2021iyashi</t>
  </si>
  <si>
    <t>zhang2015novelty</t>
  </si>
  <si>
    <t>afoudi2019impact</t>
  </si>
  <si>
    <t>anzawa2016mealnames</t>
  </si>
  <si>
    <t>bilgin2015linear</t>
  </si>
  <si>
    <t>cheng2014content</t>
  </si>
  <si>
    <t>feng2015scheme</t>
  </si>
  <si>
    <t>gim2021recipebowl</t>
  </si>
  <si>
    <t>gorbonos2018nutrec</t>
  </si>
  <si>
    <t>guidotti2020interpretable</t>
  </si>
  <si>
    <t>hidayat2020decisionsupport</t>
  </si>
  <si>
    <t>ispirova2020exploring</t>
  </si>
  <si>
    <t>jayaraman2017analysis</t>
  </si>
  <si>
    <t>jin2020neuralrestaurant</t>
  </si>
  <si>
    <t>ketman2017recommender</t>
  </si>
  <si>
    <t>khan2021intelligent</t>
  </si>
  <si>
    <t>kim2016tellme</t>
  </si>
  <si>
    <t>li2016scalable</t>
  </si>
  <si>
    <t>li2021deeprecipes</t>
  </si>
  <si>
    <t>li2021nutrition</t>
  </si>
  <si>
    <t>mao2016recipe</t>
  </si>
  <si>
    <t>mokdara2018personalized</t>
  </si>
  <si>
    <t>nadamoto2016clustering</t>
  </si>
  <si>
    <t>nadee2021alternative</t>
  </si>
  <si>
    <t>ooi2015ingredient</t>
  </si>
  <si>
    <t>pan2020food</t>
  </si>
  <si>
    <t>sanjo2017towards</t>
  </si>
  <si>
    <t>shino2016recommendation</t>
  </si>
  <si>
    <t>stahl2020experiments</t>
  </si>
  <si>
    <t>ueta2011implementation</t>
  </si>
  <si>
    <t>abbas2022effect</t>
  </si>
  <si>
    <t>alemany2016allergies</t>
  </si>
  <si>
    <t>deshmukh2021boltzmann</t>
  </si>
  <si>
    <t>freyne2010recommending</t>
  </si>
  <si>
    <t>freyne2011recipe</t>
  </si>
  <si>
    <t>hanft2010cookiis</t>
  </si>
  <si>
    <t>harvey2013ratingpred</t>
  </si>
  <si>
    <t>haussman2019foodkg</t>
  </si>
  <si>
    <t>jabeen2019evochef</t>
  </si>
  <si>
    <t>nishikawa2013menulist</t>
  </si>
  <si>
    <t>ueda2015cooking</t>
  </si>
  <si>
    <t>ueta2011recipe</t>
  </si>
  <si>
    <t>vairale2021thyroid</t>
  </si>
  <si>
    <t>van2011deriving</t>
  </si>
  <si>
    <t>vivek2018machine</t>
  </si>
  <si>
    <t>yu2011exploring</t>
  </si>
  <si>
    <t>de2016prediction</t>
  </si>
  <si>
    <t>elsweiler2015bringing</t>
  </si>
  <si>
    <t>helmy2015health</t>
  </si>
  <si>
    <t>ng2017personalized</t>
  </si>
  <si>
    <t>shah2016personalized</t>
  </si>
  <si>
    <t>starke2021cholesterol</t>
  </si>
  <si>
    <t>ueda2014recipe</t>
  </si>
  <si>
    <t>gallo2022reducingwater</t>
  </si>
  <si>
    <t>pecune2021designing</t>
  </si>
  <si>
    <t>peihua2021nutrients</t>
  </si>
  <si>
    <t>peihua2022foodcategories</t>
  </si>
  <si>
    <t>rostami2022timeaware</t>
  </si>
  <si>
    <t>saito2018recipe</t>
  </si>
  <si>
    <t>bianchini2017prescription</t>
  </si>
  <si>
    <t>declerq2016data-driven</t>
  </si>
  <si>
    <t>gao2022graphconv</t>
  </si>
  <si>
    <t>li2020graphmining</t>
  </si>
  <si>
    <t>Exclusion Criteria</t>
  </si>
  <si>
    <t>Stats</t>
  </si>
  <si>
    <t>Source</t>
  </si>
  <si>
    <t>Paper</t>
  </si>
  <si>
    <t>E1</t>
  </si>
  <si>
    <t>E2</t>
  </si>
  <si>
    <t>E3</t>
  </si>
  <si>
    <t>E4</t>
  </si>
  <si>
    <t>E5</t>
  </si>
  <si>
    <t>E6</t>
  </si>
  <si>
    <t>E7</t>
  </si>
  <si>
    <t>DB</t>
  </si>
  <si>
    <t>RELEVANT</t>
  </si>
  <si>
    <t>REJECTED</t>
  </si>
  <si>
    <t># ARTICLES</t>
  </si>
  <si>
    <t># REJECTIONS</t>
  </si>
  <si>
    <t>al2012cross</t>
  </si>
  <si>
    <t>+</t>
  </si>
  <si>
    <t>Google Scholar</t>
  </si>
  <si>
    <t>Science Direct</t>
  </si>
  <si>
    <t>Springer</t>
  </si>
  <si>
    <t>Wiley</t>
  </si>
  <si>
    <t>SUM</t>
  </si>
  <si>
    <t>Published in the last 5 years.</t>
  </si>
  <si>
    <t>boscarino2014substitutes</t>
  </si>
  <si>
    <t>elsweiler2015balanced</t>
  </si>
  <si>
    <t>harvey2015automated</t>
  </si>
  <si>
    <t>karpati2020ethics</t>
  </si>
  <si>
    <t>nag2019flavourenhanced</t>
  </si>
  <si>
    <t>pessemier2013patients</t>
  </si>
  <si>
    <t>rostami2020personal</t>
  </si>
  <si>
    <t>sera2020aifood</t>
  </si>
  <si>
    <t>shirai2017creative</t>
  </si>
  <si>
    <t>trattner2017investigating</t>
  </si>
  <si>
    <t>yajima2009easy</t>
  </si>
  <si>
    <t>amran2014userprofile</t>
  </si>
  <si>
    <t>bajaj2018graph</t>
  </si>
  <si>
    <t>frederic2018bench</t>
  </si>
  <si>
    <t>nilseh2019recommendation</t>
  </si>
  <si>
    <t>riberio2020fillet</t>
  </si>
  <si>
    <t>snae2008foods</t>
  </si>
  <si>
    <t>ting2014dietary</t>
  </si>
  <si>
    <t>yu2015automatic</t>
  </si>
  <si>
    <t>alemany2016intolerances</t>
  </si>
  <si>
    <t>bianchini2015semantic</t>
  </si>
  <si>
    <t>bianchini2015webrecommendation</t>
  </si>
  <si>
    <t>chivukula2022ontology</t>
  </si>
  <si>
    <t>dekker2020reCiPe</t>
  </si>
  <si>
    <t>devasthali2021iotrecommendation</t>
  </si>
  <si>
    <t>jain2022slr</t>
  </si>
  <si>
    <t>morita2009rss</t>
  </si>
  <si>
    <t>riberio2018souschef</t>
  </si>
  <si>
    <t>tran2018overview</t>
  </si>
  <si>
    <t>abbas2021critique</t>
  </si>
  <si>
    <t>barko2020conversational</t>
  </si>
  <si>
    <t>hong2018culinary</t>
  </si>
  <si>
    <t>khan2019personalized</t>
  </si>
  <si>
    <t>kusmierczyk2015temporality</t>
  </si>
  <si>
    <t>lin2014content</t>
  </si>
  <si>
    <t>maheshwari2019recipe</t>
  </si>
  <si>
    <t>maruyama2020interpretable</t>
  </si>
  <si>
    <t>qi2018whattomake</t>
  </si>
  <si>
    <t>rabadan2020cooperation</t>
  </si>
  <si>
    <t>rokicki2015s</t>
  </si>
  <si>
    <t>said2014you</t>
  </si>
  <si>
    <t>samagaio2021enriching</t>
  </si>
  <si>
    <t>svensson2000recipe</t>
  </si>
  <si>
    <t>trattner2017relations</t>
  </si>
  <si>
    <t>ueda2011recipe</t>
  </si>
  <si>
    <t>ScienceDirect</t>
  </si>
  <si>
    <t>reinivuo2009recipecalculation</t>
  </si>
  <si>
    <t>Algorithm</t>
  </si>
  <si>
    <t>Preprocessing</t>
  </si>
  <si>
    <t>How preprocessing is performed: Text-cleaning, duplicate-removal, Exclusion, Image-resizing</t>
  </si>
  <si>
    <t>Ingredients, Cooking Instructions, Images</t>
  </si>
  <si>
    <t>Title, Ingredients, Cooking Instructions, Images</t>
  </si>
  <si>
    <t>Interactions, Title, Ingredients, Cooking Instructions, Nutrition</t>
  </si>
  <si>
    <t>Title, Ingredients, Cooking Instructions, Nutrition</t>
  </si>
  <si>
    <t>Users, Title, Ingredients, Cooking Instructions, Images, Calories, Interactions</t>
  </si>
  <si>
    <t>Title, Ingredients, Cooking Instructions, Nutrition, Cuisine, Diet, Pairings</t>
  </si>
  <si>
    <t>Title, Images, Cuisine, Ingredients, Cooking Instructions</t>
  </si>
  <si>
    <t>Title, Ingredients, Cooking Instructions, Interactions, Users</t>
  </si>
  <si>
    <t>Authors, Ingredients, Cooking Instructions</t>
  </si>
  <si>
    <t>Ingredients, Interactions, Nutrition, Cooking Instructions, Ratings</t>
  </si>
  <si>
    <t>Ingredients, Cooking Instructions, Cuisine, Context, Flavour, Nutrition, Tags</t>
  </si>
  <si>
    <t>Users, Title, Ingredients, Cooking Instructions, Interactions</t>
  </si>
  <si>
    <t>Images, Ingredients, Cooking Instructions</t>
  </si>
  <si>
    <t>Ingredients, Quantity, Cooking Instructions, Ratings</t>
  </si>
  <si>
    <t>Title, Ingredients, Images, Cooking Instructions, Nutrition, Ratings</t>
  </si>
  <si>
    <t>Ingredients, Cooking Instructions, Cuisine, Diet</t>
  </si>
  <si>
    <t>Ingredients, Cooking Instructions, Images, Pairings</t>
  </si>
  <si>
    <t>Title, Ingredients, Quantity, Cooking Instructions, Nutrition, Portions, Ratings</t>
  </si>
  <si>
    <t>Title, Ingredients, Cooking Instructions, Nutrition, Images, Ratings, Portions</t>
  </si>
  <si>
    <t>Ingredients, Cooking Instructions, Ratings, Nutrition</t>
  </si>
  <si>
    <t>Ingredients, Cooking Instructions, Images, Portions</t>
  </si>
  <si>
    <t>Title, Ingredients, Cooking Instructions, Ratings</t>
  </si>
  <si>
    <t>Title, Ingredients, Cooking Instructions, Portions, Equipment, Context, Flavour, Nutrition, Images</t>
  </si>
  <si>
    <t>Ingredients, Cooking Instructions</t>
  </si>
  <si>
    <t>Title, Ingredients, Cooking Instructions</t>
  </si>
  <si>
    <t>Ingredients, Cooking Instructions, Tags</t>
  </si>
  <si>
    <t>Data format</t>
  </si>
  <si>
    <t>Data attributes</t>
  </si>
  <si>
    <t>How the data is represented: Raw, Matrix, TF-IDF, Topic Modelling, Embedding, Vectorisation, Vectorisation, Others</t>
  </si>
  <si>
    <t>Vectorisation, Embedding, TF-IDF</t>
  </si>
  <si>
    <t>Vectorisation, Embedding</t>
  </si>
  <si>
    <t>TF-IDF, Vectorisation</t>
  </si>
  <si>
    <t>Exclusion, Image-resizing, Per-Pixel Mean Subtraction</t>
  </si>
  <si>
    <t>Aimed at hypertensive individuals, extendable to other conditions, answers questions</t>
  </si>
  <si>
    <t>Personalized Food Recommendation as Constrained Question Answering over a Large-scale Food Knowledge Graph</t>
  </si>
  <si>
    <t>ivacscu2018diseaseDriven</t>
  </si>
  <si>
    <t>li2023graph</t>
  </si>
  <si>
    <t>gao2019visually</t>
  </si>
  <si>
    <t>Collaborative filtering</t>
  </si>
  <si>
    <t>Collaborative-filtering, Content-based filtering filtering, Graph-method or Hybrid method</t>
  </si>
  <si>
    <t>Content-based filtering</t>
  </si>
  <si>
    <t>Graph-based methods</t>
  </si>
  <si>
    <t>Hybrid methods</t>
  </si>
  <si>
    <t>Content-based filtering, Collaborative filtering, Hybrid methods</t>
  </si>
  <si>
    <t>Method</t>
  </si>
  <si>
    <t>Library</t>
  </si>
  <si>
    <t>Classification, Ranking</t>
  </si>
  <si>
    <t>Classification</t>
  </si>
  <si>
    <t>Classification, Error</t>
  </si>
  <si>
    <t>Ranking, Classification</t>
  </si>
  <si>
    <t>Classification, Error,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</si>
</sst>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28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gray0625">
        <fgColor theme="1" tint="4.9989318521683403E-2"/>
        <bgColor theme="0"/>
      </patternFill>
    </fill>
    <fill>
      <patternFill patternType="gray0625">
        <bgColor auto="1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56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0" fillId="0" borderId="0" xfId="0" applyAlignment="1">
      <alignment horizontal="fill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/>
    <xf numFmtId="0" fontId="0" fillId="4" borderId="1" xfId="0" applyFill="1" applyBorder="1"/>
    <xf numFmtId="0" fontId="0" fillId="4" borderId="0" xfId="0" applyFill="1"/>
    <xf numFmtId="0" fontId="0" fillId="4" borderId="3" xfId="0" applyFill="1" applyBorder="1"/>
    <xf numFmtId="0" fontId="0" fillId="4" borderId="5" xfId="0" applyFill="1" applyBorder="1"/>
    <xf numFmtId="0" fontId="1" fillId="0" borderId="5" xfId="0" applyFont="1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1" fillId="4" borderId="5" xfId="0" applyFont="1" applyFill="1" applyBorder="1"/>
    <xf numFmtId="0" fontId="0" fillId="4" borderId="8" xfId="0" applyFill="1" applyBorder="1"/>
    <xf numFmtId="0" fontId="0" fillId="3" borderId="0" xfId="0" applyFill="1" applyAlignment="1">
      <alignment horizontal="left" vertical="top"/>
    </xf>
    <xf numFmtId="0" fontId="0" fillId="0" borderId="10" xfId="0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1" fillId="4" borderId="13" xfId="0" applyFont="1" applyFill="1" applyBorder="1" applyAlignment="1">
      <alignment horizontal="center" vertical="center"/>
    </xf>
    <xf numFmtId="9" fontId="0" fillId="4" borderId="2" xfId="1" applyFont="1" applyFill="1" applyBorder="1"/>
    <xf numFmtId="9" fontId="1" fillId="4" borderId="4" xfId="1" applyFont="1" applyFill="1" applyBorder="1"/>
    <xf numFmtId="0" fontId="0" fillId="4" borderId="2" xfId="0" applyFill="1" applyBorder="1"/>
    <xf numFmtId="0" fontId="0" fillId="4" borderId="4" xfId="0" applyFill="1" applyBorder="1"/>
    <xf numFmtId="0" fontId="1" fillId="4" borderId="2" xfId="0" applyFont="1" applyFill="1" applyBorder="1"/>
    <xf numFmtId="49" fontId="0" fillId="0" borderId="0" xfId="0" applyNumberFormat="1"/>
    <xf numFmtId="0" fontId="1" fillId="0" borderId="11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21" xfId="0" applyBorder="1" applyAlignment="1">
      <alignment wrapText="1"/>
    </xf>
    <xf numFmtId="0" fontId="10" fillId="0" borderId="11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0" fillId="0" borderId="18" xfId="0" applyFont="1" applyBorder="1" applyAlignment="1">
      <alignment wrapText="1"/>
    </xf>
    <xf numFmtId="0" fontId="10" fillId="0" borderId="19" xfId="0" applyFont="1" applyBorder="1" applyAlignment="1">
      <alignment wrapText="1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0" borderId="0" xfId="0" applyFont="1"/>
    <xf numFmtId="0" fontId="0" fillId="4" borderId="1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7" xfId="0" applyFill="1" applyBorder="1"/>
    <xf numFmtId="0" fontId="0" fillId="0" borderId="6" xfId="0" applyBorder="1"/>
    <xf numFmtId="0" fontId="0" fillId="0" borderId="4" xfId="0" applyBorder="1"/>
    <xf numFmtId="0" fontId="0" fillId="0" borderId="0" xfId="0" applyAlignment="1">
      <alignment vertical="center" wrapText="1"/>
    </xf>
    <xf numFmtId="0" fontId="0" fillId="5" borderId="10" xfId="0" applyFill="1" applyBorder="1" applyAlignment="1">
      <alignment horizontal="left" vertical="center" wrapText="1"/>
    </xf>
    <xf numFmtId="0" fontId="0" fillId="6" borderId="22" xfId="0" applyFill="1" applyBorder="1" applyAlignment="1">
      <alignment horizontal="left" vertical="center" wrapText="1"/>
    </xf>
    <xf numFmtId="0" fontId="0" fillId="5" borderId="12" xfId="0" applyFill="1" applyBorder="1" applyAlignment="1">
      <alignment horizontal="left" vertical="center" wrapText="1"/>
    </xf>
    <xf numFmtId="0" fontId="0" fillId="6" borderId="23" xfId="0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2" borderId="10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wrapText="1"/>
    </xf>
    <xf numFmtId="0" fontId="0" fillId="4" borderId="13" xfId="0" applyFill="1" applyBorder="1" applyAlignment="1">
      <alignment horizontal="center" vertical="center"/>
    </xf>
    <xf numFmtId="10" fontId="7" fillId="0" borderId="13" xfId="1" applyNumberFormat="1" applyFont="1" applyFill="1" applyBorder="1" applyAlignment="1">
      <alignment horizontal="center" textRotation="90"/>
    </xf>
    <xf numFmtId="0" fontId="7" fillId="0" borderId="10" xfId="0" applyFont="1" applyBorder="1" applyAlignment="1">
      <alignment horizontal="center" textRotation="90" wrapText="1"/>
    </xf>
    <xf numFmtId="10" fontId="7" fillId="0" borderId="8" xfId="1" applyNumberFormat="1" applyFont="1" applyFill="1" applyBorder="1" applyAlignment="1">
      <alignment horizontal="center" textRotation="90" wrapText="1"/>
    </xf>
    <xf numFmtId="10" fontId="7" fillId="0" borderId="8" xfId="1" applyNumberFormat="1" applyFont="1" applyFill="1" applyBorder="1" applyAlignment="1">
      <alignment horizontal="center" textRotation="90"/>
    </xf>
    <xf numFmtId="0" fontId="9" fillId="4" borderId="1" xfId="0" applyFont="1" applyFill="1" applyBorder="1"/>
    <xf numFmtId="0" fontId="1" fillId="4" borderId="1" xfId="0" applyFont="1" applyFill="1" applyBorder="1"/>
    <xf numFmtId="9" fontId="1" fillId="4" borderId="1" xfId="1" applyFont="1" applyFill="1" applyBorder="1"/>
    <xf numFmtId="0" fontId="1" fillId="4" borderId="3" xfId="0" applyFont="1" applyFill="1" applyBorder="1"/>
    <xf numFmtId="0" fontId="1" fillId="4" borderId="13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9" fillId="4" borderId="0" xfId="0" applyFont="1" applyFill="1"/>
    <xf numFmtId="0" fontId="9" fillId="4" borderId="16" xfId="0" applyFont="1" applyFill="1" applyBorder="1"/>
    <xf numFmtId="9" fontId="1" fillId="4" borderId="0" xfId="1" applyFont="1" applyFill="1" applyBorder="1"/>
    <xf numFmtId="0" fontId="9" fillId="4" borderId="5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1" fillId="4" borderId="15" xfId="0" applyFont="1" applyFill="1" applyBorder="1"/>
    <xf numFmtId="0" fontId="1" fillId="4" borderId="6" xfId="0" applyFont="1" applyFill="1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0" fillId="0" borderId="2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7" fillId="0" borderId="24" xfId="0" applyFont="1" applyBorder="1" applyAlignment="1">
      <alignment horizontal="center" textRotation="90" wrapText="1"/>
    </xf>
    <xf numFmtId="0" fontId="0" fillId="0" borderId="24" xfId="0" applyBorder="1"/>
    <xf numFmtId="0" fontId="0" fillId="4" borderId="13" xfId="0" applyFill="1" applyBorder="1"/>
    <xf numFmtId="0" fontId="4" fillId="0" borderId="0" xfId="0" applyFont="1" applyAlignment="1">
      <alignment wrapText="1"/>
    </xf>
    <xf numFmtId="0" fontId="4" fillId="0" borderId="0" xfId="0" applyFont="1"/>
    <xf numFmtId="14" fontId="0" fillId="0" borderId="0" xfId="0" applyNumberFormat="1"/>
    <xf numFmtId="0" fontId="6" fillId="0" borderId="0" xfId="0" applyFont="1"/>
    <xf numFmtId="0" fontId="9" fillId="4" borderId="4" xfId="0" applyFont="1" applyFill="1" applyBorder="1"/>
    <xf numFmtId="0" fontId="0" fillId="4" borderId="21" xfId="0" applyFill="1" applyBorder="1" applyAlignment="1">
      <alignment horizontal="center" vertical="center"/>
    </xf>
    <xf numFmtId="9" fontId="0" fillId="0" borderId="0" xfId="1" applyFont="1"/>
    <xf numFmtId="0" fontId="6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9" fontId="0" fillId="0" borderId="0" xfId="1" applyFont="1" applyAlignment="1">
      <alignment horizontal="left" vertical="center" wrapText="1"/>
    </xf>
    <xf numFmtId="0" fontId="8" fillId="0" borderId="0" xfId="2" applyFont="1" applyAlignment="1">
      <alignment horizontal="left" vertical="center" wrapText="1"/>
    </xf>
    <xf numFmtId="0" fontId="13" fillId="0" borderId="0" xfId="2" applyAlignment="1">
      <alignment horizontal="left" vertical="center" wrapText="1"/>
    </xf>
    <xf numFmtId="0" fontId="14" fillId="0" borderId="0" xfId="2" applyFont="1" applyAlignment="1">
      <alignment vertical="center" wrapText="1"/>
    </xf>
    <xf numFmtId="49" fontId="0" fillId="0" borderId="0" xfId="0" applyNumberFormat="1" applyAlignment="1">
      <alignment wrapText="1"/>
    </xf>
    <xf numFmtId="0" fontId="1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1" fillId="4" borderId="5" xfId="0" applyFont="1" applyFill="1" applyBorder="1" applyAlignment="1">
      <alignment wrapText="1"/>
    </xf>
    <xf numFmtId="0" fontId="0" fillId="8" borderId="0" xfId="0" applyFill="1" applyAlignment="1">
      <alignment wrapText="1"/>
    </xf>
    <xf numFmtId="0" fontId="0" fillId="8" borderId="5" xfId="0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5" xfId="0" applyFill="1" applyBorder="1" applyAlignment="1">
      <alignment wrapText="1"/>
    </xf>
    <xf numFmtId="0" fontId="1" fillId="4" borderId="7" xfId="0" applyFont="1" applyFill="1" applyBorder="1" applyAlignment="1">
      <alignment wrapText="1"/>
    </xf>
    <xf numFmtId="9" fontId="1" fillId="4" borderId="2" xfId="1" applyFont="1" applyFill="1" applyBorder="1"/>
    <xf numFmtId="0" fontId="0" fillId="8" borderId="7" xfId="0" applyFill="1" applyBorder="1"/>
    <xf numFmtId="0" fontId="0" fillId="8" borderId="6" xfId="0" applyFill="1" applyBorder="1"/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 wrapText="1"/>
    </xf>
    <xf numFmtId="9" fontId="0" fillId="0" borderId="0" xfId="1" applyFont="1" applyAlignment="1">
      <alignment vertical="center" wrapText="1"/>
    </xf>
    <xf numFmtId="0" fontId="0" fillId="4" borderId="0" xfId="0" applyFill="1" applyAlignment="1">
      <alignment horizontal="center" vertical="center"/>
    </xf>
    <xf numFmtId="9" fontId="0" fillId="4" borderId="4" xfId="1" applyFont="1" applyFill="1" applyBorder="1"/>
    <xf numFmtId="10" fontId="3" fillId="0" borderId="8" xfId="1" applyNumberFormat="1" applyFont="1" applyFill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" fillId="0" borderId="15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0" fillId="0" borderId="7" xfId="0" applyBorder="1" applyAlignment="1">
      <alignment horizontal="left"/>
    </xf>
    <xf numFmtId="0" fontId="12" fillId="4" borderId="7" xfId="0" applyFont="1" applyFill="1" applyBorder="1" applyAlignment="1">
      <alignment horizontal="center" vertical="center" textRotation="90"/>
    </xf>
    <xf numFmtId="0" fontId="12" fillId="4" borderId="0" xfId="0" applyFont="1" applyFill="1" applyAlignment="1">
      <alignment horizontal="center" vertical="center" textRotation="90"/>
    </xf>
    <xf numFmtId="0" fontId="12" fillId="4" borderId="5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 textRotation="90"/>
    </xf>
    <xf numFmtId="0" fontId="11" fillId="4" borderId="0" xfId="0" applyFont="1" applyFill="1" applyAlignment="1">
      <alignment horizontal="center" vertical="center" textRotation="90"/>
    </xf>
    <xf numFmtId="0" fontId="11" fillId="4" borderId="5" xfId="0" applyFont="1" applyFill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7" fillId="0" borderId="7" xfId="0" applyFont="1" applyBorder="1" applyAlignment="1">
      <alignment horizontal="center" textRotation="90"/>
    </xf>
    <xf numFmtId="0" fontId="7" fillId="0" borderId="0" xfId="0" applyFont="1" applyAlignment="1">
      <alignment horizontal="center" textRotation="90"/>
    </xf>
    <xf numFmtId="0" fontId="7" fillId="0" borderId="5" xfId="0" applyFont="1" applyBorder="1" applyAlignment="1">
      <alignment horizontal="center" textRotation="90"/>
    </xf>
    <xf numFmtId="0" fontId="1" fillId="4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 cent" xfId="1" builtinId="5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</dxfs>
  <tableStyles count="1" defaultTableStyle="TableStyleMedium2" defaultPivotStyle="PivotStyleLight16">
    <tableStyle name="Table Style 1" pivot="0" count="0" xr9:uid="{023B9A3B-1B9C-C841-9ECB-2DC376613C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/>
              </a:solidFill>
              <a:latin typeface="Sitka Banner" panose="020F0502020204030204" pitchFamily="34" charset="0"/>
              <a:ea typeface="+mn-ea"/>
              <a:cs typeface="Sitka Banner" panose="020F0502020204030204" pitchFamily="34" charset="0"/>
            </a:defRPr>
          </a:pPr>
          <a:endParaRPr lang="en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Yield!$C$1</c:f>
              <c:strCache>
                <c:ptCount val="1"/>
                <c:pt idx="0">
                  <c:v>Included papers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invertIfNegative val="0"/>
          <c:cat>
            <c:strRef>
              <c:f>Yield!$A$2:$A$5</c:f>
              <c:strCache>
                <c:ptCount val="4"/>
                <c:pt idx="0">
                  <c:v>ACM Digital Library</c:v>
                </c:pt>
                <c:pt idx="1">
                  <c:v>IEEE Xplore</c:v>
                </c:pt>
                <c:pt idx="2">
                  <c:v>ISI Web Of Science</c:v>
                </c:pt>
                <c:pt idx="3">
                  <c:v>SCOPUS</c:v>
                </c:pt>
              </c:strCache>
            </c:strRef>
          </c:cat>
          <c:val>
            <c:numRef>
              <c:f>Yield!$C$2:$C$5</c:f>
              <c:numCache>
                <c:formatCode>General</c:formatCode>
                <c:ptCount val="4"/>
                <c:pt idx="0">
                  <c:v>19</c:v>
                </c:pt>
                <c:pt idx="1">
                  <c:v>15</c:v>
                </c:pt>
                <c:pt idx="2">
                  <c:v>18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B-E74D-813B-0FC29C180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5058960"/>
        <c:axId val="1525363728"/>
      </c:barChart>
      <c:catAx>
        <c:axId val="152505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Sitka Banner" panose="020F0502020204030204" pitchFamily="34" charset="0"/>
                <a:ea typeface="+mn-ea"/>
                <a:cs typeface="Sitka Banner" panose="020F0502020204030204" pitchFamily="34" charset="0"/>
              </a:defRPr>
            </a:pPr>
            <a:endParaRPr lang="en-NL"/>
          </a:p>
        </c:txPr>
        <c:crossAx val="1525363728"/>
        <c:crosses val="autoZero"/>
        <c:auto val="1"/>
        <c:lblAlgn val="ctr"/>
        <c:lblOffset val="100"/>
        <c:noMultiLvlLbl val="0"/>
      </c:catAx>
      <c:valAx>
        <c:axId val="152536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2505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70360</xdr:colOff>
      <xdr:row>8</xdr:row>
      <xdr:rowOff>177800</xdr:rowOff>
    </xdr:from>
    <xdr:to>
      <xdr:col>3</xdr:col>
      <xdr:colOff>3035300</xdr:colOff>
      <xdr:row>25</xdr:row>
      <xdr:rowOff>112070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14F8E-18D5-B57C-2F1C-90BA14B27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lenush/dish%20id%20sirius" TargetMode="External"/><Relationship Id="rId1" Type="http://schemas.openxmlformats.org/officeDocument/2006/relationships/hyperlink" Target="https://github.com/stefv8/flavour_aware_food_rec_system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989D6-190E-714A-8FB3-1E7A634253EC}">
  <sheetPr codeName="Sheet1">
    <pageSetUpPr fitToPage="1"/>
  </sheetPr>
  <dimension ref="A1:E41"/>
  <sheetViews>
    <sheetView zoomScale="170" zoomScaleNormal="170" workbookViewId="0">
      <pane ySplit="1" topLeftCell="A38" activePane="bottomLeft" state="frozen"/>
      <selection pane="bottomLeft" activeCell="C38" sqref="C38"/>
    </sheetView>
  </sheetViews>
  <sheetFormatPr baseColWidth="10" defaultColWidth="11" defaultRowHeight="16" x14ac:dyDescent="0.2"/>
  <cols>
    <col min="2" max="2" width="11.83203125" bestFit="1" customWidth="1"/>
    <col min="3" max="3" width="44.6640625" bestFit="1" customWidth="1"/>
    <col min="4" max="4" width="5.6640625" bestFit="1" customWidth="1"/>
    <col min="5" max="5" width="9.33203125" hidden="1" customWidth="1"/>
  </cols>
  <sheetData>
    <row r="1" spans="1:5" x14ac:dyDescent="0.2">
      <c r="A1" t="s">
        <v>0</v>
      </c>
      <c r="B1" s="6" t="s">
        <v>1</v>
      </c>
      <c r="C1" s="7" t="s">
        <v>2</v>
      </c>
      <c r="D1" s="7" t="s">
        <v>3</v>
      </c>
      <c r="E1" s="2" t="s">
        <v>4</v>
      </c>
    </row>
    <row r="2" spans="1:5" x14ac:dyDescent="0.2">
      <c r="A2">
        <v>36</v>
      </c>
      <c r="B2" s="36">
        <v>1</v>
      </c>
      <c r="C2" s="8" t="s">
        <v>5</v>
      </c>
      <c r="D2" s="25" t="s">
        <v>6</v>
      </c>
    </row>
    <row r="3" spans="1:5" x14ac:dyDescent="0.2">
      <c r="B3" s="36"/>
      <c r="C3" s="8" t="s">
        <v>7</v>
      </c>
      <c r="D3" s="25" t="s">
        <v>6</v>
      </c>
    </row>
    <row r="4" spans="1:5" x14ac:dyDescent="0.2">
      <c r="B4" s="36"/>
      <c r="C4" s="8" t="s">
        <v>8</v>
      </c>
      <c r="D4" s="25" t="s">
        <v>6</v>
      </c>
    </row>
    <row r="5" spans="1:5" x14ac:dyDescent="0.2">
      <c r="B5" s="37"/>
      <c r="C5" s="10" t="s">
        <v>9</v>
      </c>
      <c r="D5" s="26" t="s">
        <v>6</v>
      </c>
    </row>
    <row r="6" spans="1:5" x14ac:dyDescent="0.2">
      <c r="A6">
        <v>37</v>
      </c>
      <c r="B6" s="36">
        <v>2</v>
      </c>
      <c r="C6" s="8" t="s">
        <v>10</v>
      </c>
      <c r="D6" s="25" t="s">
        <v>6</v>
      </c>
    </row>
    <row r="7" spans="1:5" x14ac:dyDescent="0.2">
      <c r="B7" s="36"/>
      <c r="C7" s="8" t="s">
        <v>11</v>
      </c>
      <c r="D7" s="25" t="s">
        <v>6</v>
      </c>
    </row>
    <row r="8" spans="1:5" x14ac:dyDescent="0.2">
      <c r="B8" s="36"/>
      <c r="C8" s="8" t="s">
        <v>12</v>
      </c>
      <c r="D8" s="25" t="s">
        <v>6</v>
      </c>
    </row>
    <row r="9" spans="1:5" x14ac:dyDescent="0.2">
      <c r="B9" s="36"/>
      <c r="C9" s="8" t="s">
        <v>13</v>
      </c>
      <c r="D9" s="25" t="s">
        <v>6</v>
      </c>
    </row>
    <row r="10" spans="1:5" x14ac:dyDescent="0.2">
      <c r="B10" s="37"/>
      <c r="C10" s="10" t="s">
        <v>14</v>
      </c>
      <c r="D10" s="26" t="s">
        <v>6</v>
      </c>
    </row>
    <row r="11" spans="1:5" x14ac:dyDescent="0.2">
      <c r="A11">
        <v>38</v>
      </c>
      <c r="B11" s="36">
        <v>3</v>
      </c>
      <c r="C11" s="8" t="s">
        <v>15</v>
      </c>
      <c r="D11" s="25" t="s">
        <v>6</v>
      </c>
    </row>
    <row r="12" spans="1:5" x14ac:dyDescent="0.2">
      <c r="B12" s="36"/>
      <c r="C12" s="8" t="s">
        <v>16</v>
      </c>
      <c r="D12" s="25" t="s">
        <v>6</v>
      </c>
    </row>
    <row r="13" spans="1:5" x14ac:dyDescent="0.2">
      <c r="B13" s="36"/>
      <c r="C13" s="8" t="s">
        <v>17</v>
      </c>
      <c r="D13" s="25" t="s">
        <v>6</v>
      </c>
    </row>
    <row r="14" spans="1:5" x14ac:dyDescent="0.2">
      <c r="B14" s="36"/>
      <c r="C14" s="8" t="s">
        <v>18</v>
      </c>
      <c r="D14" s="25" t="s">
        <v>6</v>
      </c>
    </row>
    <row r="15" spans="1:5" x14ac:dyDescent="0.2">
      <c r="B15" s="36"/>
      <c r="C15" s="8" t="s">
        <v>19</v>
      </c>
      <c r="D15" s="25" t="s">
        <v>6</v>
      </c>
    </row>
    <row r="16" spans="1:5" x14ac:dyDescent="0.2">
      <c r="B16" s="37"/>
      <c r="C16" s="10" t="s">
        <v>20</v>
      </c>
      <c r="D16" s="26" t="s">
        <v>6</v>
      </c>
    </row>
    <row r="17" spans="1:4" x14ac:dyDescent="0.2">
      <c r="A17">
        <v>39</v>
      </c>
      <c r="B17" s="36">
        <v>4</v>
      </c>
      <c r="C17" s="8" t="s">
        <v>21</v>
      </c>
      <c r="D17" s="25" t="s">
        <v>6</v>
      </c>
    </row>
    <row r="18" spans="1:4" x14ac:dyDescent="0.2">
      <c r="B18" s="36"/>
      <c r="C18" s="8" t="s">
        <v>22</v>
      </c>
      <c r="D18" s="25" t="s">
        <v>6</v>
      </c>
    </row>
    <row r="19" spans="1:4" x14ac:dyDescent="0.2">
      <c r="B19" s="36"/>
      <c r="C19" s="10" t="s">
        <v>23</v>
      </c>
      <c r="D19" s="26" t="s">
        <v>6</v>
      </c>
    </row>
    <row r="20" spans="1:4" x14ac:dyDescent="0.2">
      <c r="A20">
        <v>40</v>
      </c>
      <c r="B20" s="39">
        <v>5</v>
      </c>
      <c r="C20" s="9" t="s">
        <v>18</v>
      </c>
      <c r="D20" s="25" t="s">
        <v>6</v>
      </c>
    </row>
    <row r="21" spans="1:4" x14ac:dyDescent="0.2">
      <c r="B21" s="40"/>
      <c r="C21" s="9" t="s">
        <v>24</v>
      </c>
      <c r="D21" s="25" t="s">
        <v>6</v>
      </c>
    </row>
    <row r="22" spans="1:4" x14ac:dyDescent="0.2">
      <c r="B22" s="40"/>
      <c r="C22" s="9" t="s">
        <v>25</v>
      </c>
      <c r="D22" s="25" t="s">
        <v>6</v>
      </c>
    </row>
    <row r="23" spans="1:4" x14ac:dyDescent="0.2">
      <c r="B23" s="40"/>
      <c r="C23" s="8" t="s">
        <v>26</v>
      </c>
      <c r="D23" s="26" t="s">
        <v>6</v>
      </c>
    </row>
    <row r="24" spans="1:4" x14ac:dyDescent="0.2">
      <c r="A24">
        <v>41</v>
      </c>
      <c r="B24" s="39">
        <v>6</v>
      </c>
      <c r="C24" s="42" t="s">
        <v>23</v>
      </c>
      <c r="D24" s="43" t="s">
        <v>6</v>
      </c>
    </row>
    <row r="25" spans="1:4" x14ac:dyDescent="0.2">
      <c r="A25">
        <v>42</v>
      </c>
      <c r="B25" s="39">
        <v>7</v>
      </c>
      <c r="C25" s="9" t="s">
        <v>27</v>
      </c>
      <c r="D25" s="92" t="s">
        <v>6</v>
      </c>
    </row>
    <row r="26" spans="1:4" x14ac:dyDescent="0.2">
      <c r="B26" s="40"/>
      <c r="C26" s="9" t="s">
        <v>28</v>
      </c>
      <c r="D26" s="92" t="s">
        <v>6</v>
      </c>
    </row>
    <row r="27" spans="1:4" x14ac:dyDescent="0.2">
      <c r="B27" s="41"/>
      <c r="C27" s="11" t="s">
        <v>29</v>
      </c>
      <c r="D27" s="44" t="s">
        <v>6</v>
      </c>
    </row>
    <row r="28" spans="1:4" x14ac:dyDescent="0.2">
      <c r="A28">
        <v>43</v>
      </c>
      <c r="B28" s="39">
        <v>8</v>
      </c>
      <c r="C28" s="97" t="s">
        <v>30</v>
      </c>
      <c r="D28" s="96" t="s">
        <v>6</v>
      </c>
    </row>
    <row r="29" spans="1:4" x14ac:dyDescent="0.2">
      <c r="A29">
        <v>44</v>
      </c>
      <c r="B29" s="39">
        <v>9</v>
      </c>
      <c r="C29" s="97" t="s">
        <v>30</v>
      </c>
      <c r="D29" s="96" t="s">
        <v>6</v>
      </c>
    </row>
    <row r="30" spans="1:4" x14ac:dyDescent="0.2">
      <c r="A30">
        <v>45</v>
      </c>
      <c r="B30" s="39">
        <v>10</v>
      </c>
      <c r="C30" s="97" t="s">
        <v>30</v>
      </c>
      <c r="D30" s="96" t="s">
        <v>6</v>
      </c>
    </row>
    <row r="31" spans="1:4" x14ac:dyDescent="0.2">
      <c r="A31">
        <v>46</v>
      </c>
      <c r="B31" s="39">
        <v>11</v>
      </c>
      <c r="C31" s="97" t="s">
        <v>30</v>
      </c>
      <c r="D31" s="96" t="s">
        <v>6</v>
      </c>
    </row>
    <row r="32" spans="1:4" x14ac:dyDescent="0.2">
      <c r="A32">
        <v>47</v>
      </c>
      <c r="B32" s="39">
        <v>12</v>
      </c>
      <c r="C32" s="97" t="s">
        <v>31</v>
      </c>
      <c r="D32" s="96" t="s">
        <v>6</v>
      </c>
    </row>
    <row r="33" spans="1:4" x14ac:dyDescent="0.2">
      <c r="A33">
        <v>48</v>
      </c>
      <c r="B33" s="39">
        <v>13</v>
      </c>
      <c r="C33" s="97" t="s">
        <v>32</v>
      </c>
      <c r="D33" s="96" t="s">
        <v>6</v>
      </c>
    </row>
    <row r="34" spans="1:4" x14ac:dyDescent="0.2">
      <c r="A34">
        <v>49</v>
      </c>
      <c r="B34" s="39">
        <v>14</v>
      </c>
      <c r="C34" s="97" t="s">
        <v>33</v>
      </c>
      <c r="D34" s="96" t="s">
        <v>6</v>
      </c>
    </row>
    <row r="35" spans="1:4" x14ac:dyDescent="0.2">
      <c r="A35">
        <v>50</v>
      </c>
      <c r="B35" s="39">
        <v>15</v>
      </c>
      <c r="C35" s="97" t="s">
        <v>34</v>
      </c>
      <c r="D35" s="96"/>
    </row>
    <row r="36" spans="1:4" x14ac:dyDescent="0.2">
      <c r="A36">
        <v>51</v>
      </c>
      <c r="B36" s="39">
        <v>16</v>
      </c>
      <c r="C36" s="97" t="s">
        <v>35</v>
      </c>
      <c r="D36" s="96"/>
    </row>
    <row r="37" spans="1:4" x14ac:dyDescent="0.2">
      <c r="A37">
        <v>52</v>
      </c>
      <c r="B37" s="39">
        <v>17</v>
      </c>
      <c r="C37" s="97" t="s">
        <v>36</v>
      </c>
      <c r="D37" s="96"/>
    </row>
    <row r="38" spans="1:4" x14ac:dyDescent="0.2">
      <c r="A38">
        <v>1</v>
      </c>
      <c r="B38" s="103">
        <v>18</v>
      </c>
      <c r="C38" s="97" t="s">
        <v>37</v>
      </c>
      <c r="D38" s="96"/>
    </row>
    <row r="40" spans="1:4" x14ac:dyDescent="0.2">
      <c r="A40" t="s">
        <v>38</v>
      </c>
      <c r="B40" s="9" t="s">
        <v>39</v>
      </c>
    </row>
    <row r="41" spans="1:4" x14ac:dyDescent="0.2">
      <c r="A41" s="128">
        <v>2</v>
      </c>
      <c r="B41" s="9" t="s">
        <v>40</v>
      </c>
    </row>
  </sheetData>
  <conditionalFormatting sqref="B40:B41 A41">
    <cfRule type="expression" dxfId="26" priority="5">
      <formula>$D40="x"</formula>
    </cfRule>
  </conditionalFormatting>
  <conditionalFormatting sqref="B2:C38">
    <cfRule type="expression" dxfId="25" priority="3">
      <formula>$D2="x"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2C587-2088-CC44-B7D1-B0FD0B26F86D}">
  <sheetPr codeName="Sheet2"/>
  <dimension ref="B1:E18"/>
  <sheetViews>
    <sheetView zoomScale="93" zoomScaleNormal="110" workbookViewId="0">
      <selection activeCell="H10" sqref="H10"/>
    </sheetView>
  </sheetViews>
  <sheetFormatPr baseColWidth="10" defaultColWidth="11" defaultRowHeight="16" x14ac:dyDescent="0.2"/>
  <cols>
    <col min="1" max="1" width="2" customWidth="1"/>
    <col min="2" max="2" width="23.33203125" style="3" customWidth="1"/>
    <col min="3" max="3" width="7.83203125" style="3" bestFit="1" customWidth="1"/>
    <col min="4" max="4" width="22.1640625" style="3" customWidth="1"/>
    <col min="5" max="5" width="32.5" style="3" customWidth="1"/>
  </cols>
  <sheetData>
    <row r="1" spans="2:5" ht="17" x14ac:dyDescent="0.2">
      <c r="B1" s="1" t="s">
        <v>41</v>
      </c>
      <c r="C1" s="1"/>
      <c r="D1" s="1"/>
      <c r="E1" s="1"/>
    </row>
    <row r="2" spans="2:5" s="2" customFormat="1" ht="17" x14ac:dyDescent="0.2">
      <c r="B2" s="29" t="s">
        <v>42</v>
      </c>
      <c r="C2" s="29" t="s">
        <v>43</v>
      </c>
      <c r="D2" s="29" t="s">
        <v>44</v>
      </c>
      <c r="E2" s="29" t="s">
        <v>45</v>
      </c>
    </row>
    <row r="3" spans="2:5" s="2" customFormat="1" ht="17" hidden="1" customHeight="1" x14ac:dyDescent="0.2">
      <c r="B3" s="32" t="s">
        <v>46</v>
      </c>
      <c r="C3" s="32"/>
      <c r="D3" s="32"/>
      <c r="E3" s="32"/>
    </row>
    <row r="4" spans="2:5" ht="102" x14ac:dyDescent="0.2">
      <c r="B4" s="30" t="s">
        <v>47</v>
      </c>
      <c r="C4" s="30">
        <v>198</v>
      </c>
      <c r="D4" s="30" t="s">
        <v>48</v>
      </c>
      <c r="E4" s="30" t="s">
        <v>49</v>
      </c>
    </row>
    <row r="5" spans="2:5" ht="51" x14ac:dyDescent="0.2">
      <c r="B5" s="30" t="s">
        <v>50</v>
      </c>
      <c r="C5" s="30">
        <v>302</v>
      </c>
      <c r="D5" s="30" t="s">
        <v>51</v>
      </c>
      <c r="E5" s="30" t="s">
        <v>52</v>
      </c>
    </row>
    <row r="6" spans="2:5" ht="68" x14ac:dyDescent="0.2">
      <c r="B6" s="30" t="s">
        <v>53</v>
      </c>
      <c r="C6" s="30">
        <v>2755</v>
      </c>
      <c r="D6" s="30" t="s">
        <v>54</v>
      </c>
      <c r="E6" s="30" t="s">
        <v>55</v>
      </c>
    </row>
    <row r="7" spans="2:5" ht="34" x14ac:dyDescent="0.2">
      <c r="B7" s="30" t="s">
        <v>56</v>
      </c>
      <c r="C7" s="30">
        <v>17154</v>
      </c>
      <c r="D7" s="30" t="s">
        <v>57</v>
      </c>
      <c r="E7" s="30"/>
    </row>
    <row r="8" spans="2:5" ht="68" x14ac:dyDescent="0.2">
      <c r="B8" s="30" t="s">
        <v>58</v>
      </c>
      <c r="C8" s="30">
        <v>7</v>
      </c>
      <c r="D8" s="30" t="s">
        <v>59</v>
      </c>
      <c r="E8" s="30" t="s">
        <v>60</v>
      </c>
    </row>
    <row r="9" spans="2:5" ht="17" customHeight="1" x14ac:dyDescent="0.2">
      <c r="B9" s="33" t="s">
        <v>61</v>
      </c>
      <c r="C9" s="35"/>
      <c r="D9" s="34"/>
      <c r="E9" s="34"/>
    </row>
    <row r="10" spans="2:5" ht="68" x14ac:dyDescent="0.2">
      <c r="B10" s="31" t="s">
        <v>62</v>
      </c>
      <c r="C10" s="31">
        <v>2250</v>
      </c>
      <c r="D10" s="31" t="s">
        <v>63</v>
      </c>
      <c r="E10" s="31" t="s">
        <v>64</v>
      </c>
    </row>
    <row r="11" spans="2:5" ht="68" x14ac:dyDescent="0.2">
      <c r="B11" s="31" t="s">
        <v>65</v>
      </c>
      <c r="C11" s="31">
        <v>341</v>
      </c>
      <c r="D11" s="31" t="s">
        <v>66</v>
      </c>
      <c r="E11" s="31" t="s">
        <v>67</v>
      </c>
    </row>
    <row r="12" spans="2:5" ht="85" x14ac:dyDescent="0.2">
      <c r="B12" s="31" t="s">
        <v>68</v>
      </c>
      <c r="C12" s="31">
        <v>784</v>
      </c>
      <c r="D12" s="31" t="s">
        <v>69</v>
      </c>
      <c r="E12" s="31" t="s">
        <v>70</v>
      </c>
    </row>
    <row r="13" spans="2:5" ht="85" x14ac:dyDescent="0.2">
      <c r="B13" s="31" t="s">
        <v>71</v>
      </c>
      <c r="C13" s="31">
        <v>938</v>
      </c>
      <c r="D13" s="31" t="s">
        <v>72</v>
      </c>
      <c r="E13" s="31"/>
    </row>
    <row r="14" spans="2:5" ht="85" x14ac:dyDescent="0.2">
      <c r="B14" s="31" t="s">
        <v>73</v>
      </c>
      <c r="C14" s="31">
        <v>978</v>
      </c>
      <c r="D14" s="31" t="s">
        <v>74</v>
      </c>
      <c r="E14" s="31"/>
    </row>
    <row r="15" spans="2:5" ht="102" x14ac:dyDescent="0.2">
      <c r="B15" s="31" t="s">
        <v>75</v>
      </c>
      <c r="C15" s="31">
        <v>111</v>
      </c>
      <c r="D15" s="30" t="s">
        <v>76</v>
      </c>
      <c r="E15" s="30" t="s">
        <v>77</v>
      </c>
    </row>
    <row r="16" spans="2:5" ht="102" x14ac:dyDescent="0.2">
      <c r="B16" s="31" t="s">
        <v>78</v>
      </c>
      <c r="C16" s="31">
        <v>31</v>
      </c>
      <c r="D16" s="31" t="s">
        <v>79</v>
      </c>
      <c r="E16" s="31"/>
    </row>
    <row r="17" spans="2:5" ht="102" x14ac:dyDescent="0.2">
      <c r="B17" s="31" t="s">
        <v>80</v>
      </c>
      <c r="C17" s="31">
        <v>60</v>
      </c>
      <c r="D17" s="31" t="s">
        <v>81</v>
      </c>
      <c r="E17" s="31" t="s">
        <v>82</v>
      </c>
    </row>
    <row r="18" spans="2:5" ht="102" x14ac:dyDescent="0.2">
      <c r="B18" s="31" t="s">
        <v>83</v>
      </c>
      <c r="C18" s="31">
        <v>807</v>
      </c>
      <c r="D18" s="31" t="s">
        <v>84</v>
      </c>
      <c r="E18" s="3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3442-CCDB-1043-9903-1AE445840DC4}">
  <sheetPr codeName="Sheet3"/>
  <dimension ref="A1:K29"/>
  <sheetViews>
    <sheetView zoomScaleNormal="100" workbookViewId="0">
      <selection activeCell="D5" sqref="D5"/>
    </sheetView>
  </sheetViews>
  <sheetFormatPr baseColWidth="10" defaultColWidth="11" defaultRowHeight="16" x14ac:dyDescent="0.2"/>
  <cols>
    <col min="1" max="1" width="20" customWidth="1"/>
    <col min="2" max="2" width="14.5" bestFit="1" customWidth="1"/>
    <col min="3" max="3" width="17.33203125" bestFit="1" customWidth="1"/>
    <col min="4" max="4" width="153.6640625" style="5" bestFit="1" customWidth="1"/>
  </cols>
  <sheetData>
    <row r="1" spans="1:11" x14ac:dyDescent="0.2">
      <c r="A1" s="4" t="s">
        <v>1211</v>
      </c>
      <c r="B1" s="4" t="s">
        <v>85</v>
      </c>
      <c r="C1" s="4" t="s">
        <v>86</v>
      </c>
      <c r="D1" s="18" t="s">
        <v>87</v>
      </c>
      <c r="E1" s="4" t="s">
        <v>88</v>
      </c>
    </row>
    <row r="2" spans="1:11" ht="17" x14ac:dyDescent="0.2">
      <c r="A2" t="s">
        <v>89</v>
      </c>
      <c r="B2">
        <v>100</v>
      </c>
      <c r="C2">
        <v>19</v>
      </c>
      <c r="D2" s="31" t="s">
        <v>83</v>
      </c>
      <c r="E2" t="s">
        <v>90</v>
      </c>
      <c r="F2" t="s">
        <v>91</v>
      </c>
      <c r="K2" s="38"/>
    </row>
    <row r="3" spans="1:11" ht="17" x14ac:dyDescent="0.2">
      <c r="A3" t="s">
        <v>92</v>
      </c>
      <c r="B3">
        <v>104</v>
      </c>
      <c r="C3">
        <v>15</v>
      </c>
      <c r="D3" s="1" t="s">
        <v>93</v>
      </c>
      <c r="E3" t="s">
        <v>90</v>
      </c>
      <c r="F3" t="s">
        <v>91</v>
      </c>
    </row>
    <row r="4" spans="1:11" ht="17" x14ac:dyDescent="0.2">
      <c r="A4" t="s">
        <v>94</v>
      </c>
      <c r="B4">
        <v>807</v>
      </c>
      <c r="C4">
        <v>18</v>
      </c>
      <c r="D4" s="1" t="s">
        <v>93</v>
      </c>
      <c r="E4" t="s">
        <v>90</v>
      </c>
      <c r="F4" t="s">
        <v>95</v>
      </c>
    </row>
    <row r="5" spans="1:11" ht="19" customHeight="1" x14ac:dyDescent="0.2">
      <c r="A5" t="s">
        <v>96</v>
      </c>
      <c r="B5">
        <v>1727</v>
      </c>
      <c r="C5">
        <v>31</v>
      </c>
      <c r="D5" s="1" t="s">
        <v>97</v>
      </c>
      <c r="E5" t="s">
        <v>90</v>
      </c>
      <c r="F5" t="s">
        <v>95</v>
      </c>
    </row>
    <row r="6" spans="1:11" ht="19" customHeight="1" x14ac:dyDescent="0.2">
      <c r="A6" t="s">
        <v>98</v>
      </c>
      <c r="B6">
        <v>27</v>
      </c>
      <c r="C6">
        <v>22</v>
      </c>
      <c r="D6" s="5" t="s">
        <v>99</v>
      </c>
      <c r="E6" s="1"/>
    </row>
    <row r="7" spans="1:11" x14ac:dyDescent="0.2">
      <c r="A7" s="2" t="s">
        <v>100</v>
      </c>
      <c r="B7" s="2">
        <f>SUM(B2:B5)</f>
        <v>2738</v>
      </c>
      <c r="C7" s="2">
        <f>SUM(C2:C5)</f>
        <v>83</v>
      </c>
      <c r="E7" s="5"/>
    </row>
    <row r="8" spans="1:11" x14ac:dyDescent="0.2">
      <c r="A8" s="2" t="s">
        <v>101</v>
      </c>
      <c r="B8" s="2">
        <f>SUM(B2:B6)</f>
        <v>2765</v>
      </c>
      <c r="C8" s="2">
        <f>SUM(C2:C6)</f>
        <v>105</v>
      </c>
    </row>
    <row r="15" spans="1:11" x14ac:dyDescent="0.2">
      <c r="A15" s="2"/>
      <c r="B15" s="2"/>
      <c r="C15" s="2"/>
    </row>
    <row r="29" spans="1:3" x14ac:dyDescent="0.2">
      <c r="A29" s="2"/>
      <c r="B29" s="2"/>
      <c r="C29" s="2"/>
    </row>
  </sheetData>
  <phoneticPr fontId="5" type="noConversion"/>
  <pageMargins left="0.7" right="0.7" top="0.75" bottom="0.75" header="0.3" footer="0.3"/>
  <pageSetup paperSize="9" orientation="portrait" horizontalDpi="0" verticalDpi="0"/>
  <ignoredErrors>
    <ignoredError sqref="B7:C7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551F7-B893-804B-B81B-DF370F151298}">
  <dimension ref="A1:E12"/>
  <sheetViews>
    <sheetView zoomScale="142" zoomScaleNormal="90" workbookViewId="0"/>
  </sheetViews>
  <sheetFormatPr baseColWidth="10" defaultColWidth="10.83203125" defaultRowHeight="16" x14ac:dyDescent="0.2"/>
  <cols>
    <col min="1" max="1" width="4.5" style="55" customWidth="1"/>
    <col min="2" max="2" width="24.5" style="60" customWidth="1"/>
    <col min="3" max="3" width="47" style="60" customWidth="1"/>
    <col min="4" max="4" width="39" style="60" customWidth="1"/>
    <col min="5" max="5" width="38.33203125" style="60" customWidth="1"/>
    <col min="6" max="6" width="9.1640625" style="55" bestFit="1" customWidth="1"/>
    <col min="7" max="16384" width="10.83203125" style="55"/>
  </cols>
  <sheetData>
    <row r="1" spans="1:5" ht="17" x14ac:dyDescent="0.2">
      <c r="A1" s="50"/>
      <c r="B1" s="51" t="s">
        <v>102</v>
      </c>
      <c r="C1" s="52" t="s">
        <v>103</v>
      </c>
      <c r="D1" s="53" t="s">
        <v>104</v>
      </c>
      <c r="E1" s="54" t="s">
        <v>105</v>
      </c>
    </row>
    <row r="2" spans="1:5" ht="34" x14ac:dyDescent="0.2">
      <c r="A2" s="56" t="s">
        <v>106</v>
      </c>
      <c r="B2" s="19" t="s">
        <v>107</v>
      </c>
      <c r="C2" s="57" t="s">
        <v>108</v>
      </c>
      <c r="D2" s="46" t="s">
        <v>109</v>
      </c>
      <c r="E2" s="47" t="s">
        <v>110</v>
      </c>
    </row>
    <row r="3" spans="1:5" ht="34" x14ac:dyDescent="0.2">
      <c r="A3" s="56" t="s">
        <v>111</v>
      </c>
      <c r="B3" s="19" t="s">
        <v>112</v>
      </c>
      <c r="C3" s="58" t="s">
        <v>113</v>
      </c>
      <c r="D3" s="46" t="s">
        <v>114</v>
      </c>
      <c r="E3" s="47" t="s">
        <v>115</v>
      </c>
    </row>
    <row r="4" spans="1:5" ht="68" x14ac:dyDescent="0.2">
      <c r="A4" s="56" t="s">
        <v>116</v>
      </c>
      <c r="B4" s="19" t="s">
        <v>117</v>
      </c>
      <c r="C4" s="57" t="s">
        <v>118</v>
      </c>
      <c r="D4" s="46" t="s">
        <v>119</v>
      </c>
      <c r="E4" s="47" t="s">
        <v>120</v>
      </c>
    </row>
    <row r="5" spans="1:5" ht="34" x14ac:dyDescent="0.2">
      <c r="A5" s="56" t="s">
        <v>121</v>
      </c>
      <c r="B5" s="19" t="s">
        <v>122</v>
      </c>
      <c r="C5" s="57" t="s">
        <v>123</v>
      </c>
      <c r="D5" s="46" t="s">
        <v>124</v>
      </c>
      <c r="E5" s="47" t="s">
        <v>125</v>
      </c>
    </row>
    <row r="6" spans="1:5" ht="34" x14ac:dyDescent="0.2">
      <c r="A6" s="56" t="s">
        <v>126</v>
      </c>
      <c r="B6" s="19" t="s">
        <v>127</v>
      </c>
      <c r="C6" s="57" t="s">
        <v>128</v>
      </c>
      <c r="D6" s="46" t="s">
        <v>129</v>
      </c>
      <c r="E6" s="47" t="s">
        <v>130</v>
      </c>
    </row>
    <row r="7" spans="1:5" ht="34" x14ac:dyDescent="0.2">
      <c r="A7" s="56" t="s">
        <v>131</v>
      </c>
      <c r="B7" s="19" t="s">
        <v>132</v>
      </c>
      <c r="C7" s="57" t="s">
        <v>133</v>
      </c>
      <c r="D7" s="46" t="s">
        <v>134</v>
      </c>
      <c r="E7" s="47" t="s">
        <v>135</v>
      </c>
    </row>
    <row r="8" spans="1:5" ht="51" x14ac:dyDescent="0.2">
      <c r="A8" s="56" t="s">
        <v>136</v>
      </c>
      <c r="B8" s="19" t="s">
        <v>137</v>
      </c>
      <c r="C8" s="57" t="s">
        <v>138</v>
      </c>
      <c r="D8" s="46" t="s">
        <v>139</v>
      </c>
      <c r="E8" s="47" t="s">
        <v>140</v>
      </c>
    </row>
    <row r="9" spans="1:5" ht="34" x14ac:dyDescent="0.2">
      <c r="A9" s="56" t="s">
        <v>141</v>
      </c>
      <c r="B9" s="19" t="s">
        <v>142</v>
      </c>
      <c r="C9" s="57" t="s">
        <v>143</v>
      </c>
      <c r="D9" s="46" t="s">
        <v>144</v>
      </c>
      <c r="E9" s="47" t="s">
        <v>145</v>
      </c>
    </row>
    <row r="10" spans="1:5" ht="68" x14ac:dyDescent="0.2">
      <c r="A10" s="56" t="s">
        <v>146</v>
      </c>
      <c r="B10" s="19" t="s">
        <v>147</v>
      </c>
      <c r="C10" s="57" t="s">
        <v>148</v>
      </c>
      <c r="D10" s="46" t="s">
        <v>149</v>
      </c>
      <c r="E10" s="47" t="s">
        <v>150</v>
      </c>
    </row>
    <row r="11" spans="1:5" ht="34" x14ac:dyDescent="0.2">
      <c r="A11" s="56" t="s">
        <v>151</v>
      </c>
      <c r="B11" s="19" t="s">
        <v>152</v>
      </c>
      <c r="C11" s="57" t="s">
        <v>153</v>
      </c>
      <c r="D11" s="46" t="s">
        <v>154</v>
      </c>
      <c r="E11" s="47" t="s">
        <v>155</v>
      </c>
    </row>
    <row r="12" spans="1:5" ht="51" x14ac:dyDescent="0.2">
      <c r="A12" s="50" t="s">
        <v>156</v>
      </c>
      <c r="B12" s="21" t="s">
        <v>157</v>
      </c>
      <c r="C12" s="59" t="s">
        <v>158</v>
      </c>
      <c r="D12" s="48" t="s">
        <v>159</v>
      </c>
      <c r="E12" s="49" t="s">
        <v>160</v>
      </c>
    </row>
  </sheetData>
  <sheetProtection selectLockedCells="1" selectUnlockedCells="1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7366-3053-EF45-8FF6-937A40519893}">
  <sheetPr codeName="Sheet5"/>
  <dimension ref="A1:P416"/>
  <sheetViews>
    <sheetView zoomScaleNormal="120" workbookViewId="0">
      <pane ySplit="3" topLeftCell="A6" activePane="bottomLeft" state="frozen"/>
      <selection activeCell="B6" sqref="B6"/>
      <selection pane="bottomLeft" activeCell="A7" sqref="A7"/>
    </sheetView>
  </sheetViews>
  <sheetFormatPr baseColWidth="10" defaultColWidth="11" defaultRowHeight="16" x14ac:dyDescent="0.2"/>
  <cols>
    <col min="1" max="1" width="37" style="3" customWidth="1"/>
    <col min="2" max="4" width="3.5" style="3" bestFit="1" customWidth="1"/>
    <col min="5" max="5" width="3.5" style="3" customWidth="1"/>
    <col min="6" max="6" width="3.6640625" style="3" customWidth="1"/>
    <col min="7" max="7" width="3.5" style="3" customWidth="1"/>
    <col min="8" max="10" width="3.5" style="3" bestFit="1" customWidth="1"/>
    <col min="11" max="11" width="4.33203125" style="3" customWidth="1"/>
    <col min="12" max="12" width="4.5" style="3" customWidth="1"/>
    <col min="13" max="13" width="12.6640625" style="3" bestFit="1" customWidth="1"/>
    <col min="14" max="14" width="12.33203125" style="3" bestFit="1" customWidth="1"/>
    <col min="15" max="15" width="83.83203125" style="3" customWidth="1"/>
    <col min="16" max="16" width="10.83203125" style="98"/>
  </cols>
  <sheetData>
    <row r="1" spans="1:16" ht="17" customHeight="1" x14ac:dyDescent="0.2">
      <c r="A1" s="22" t="str">
        <f>"Progress: "&amp;ROUND((COUNTA(B4:L193)/11)/COUNTA(A4:A193)*100, 2) &amp;"%"</f>
        <v>Progress: 100%</v>
      </c>
      <c r="B1" s="130">
        <f>(COUNTA(B4:L193)/(COUNTA(A4:A193)*10))</f>
        <v>1.1000000000000001</v>
      </c>
      <c r="C1" s="130"/>
      <c r="D1" s="130"/>
      <c r="E1" s="130"/>
      <c r="F1" s="130"/>
      <c r="G1" s="130"/>
      <c r="H1" s="130"/>
      <c r="I1" s="130"/>
      <c r="J1" s="130"/>
      <c r="K1" s="130"/>
      <c r="L1" s="61"/>
      <c r="M1" s="71" t="str">
        <f>"Max score: " &amp; 22</f>
        <v>Max score: 22</v>
      </c>
      <c r="N1" s="72" t="str">
        <f>"Threshold: "&amp; _xlfn.NUMBERVALUE(RIGHT(M1, 2))/2</f>
        <v>Threshold: 11</v>
      </c>
    </row>
    <row r="2" spans="1:16" ht="81" customHeight="1" x14ac:dyDescent="0.2">
      <c r="A2" s="62" t="s">
        <v>161</v>
      </c>
      <c r="B2" s="63" t="s">
        <v>162</v>
      </c>
      <c r="C2" s="64" t="s">
        <v>163</v>
      </c>
      <c r="D2" s="66" t="s">
        <v>164</v>
      </c>
      <c r="E2" s="65" t="s">
        <v>165</v>
      </c>
      <c r="F2" s="65" t="s">
        <v>166</v>
      </c>
      <c r="G2" s="65" t="s">
        <v>167</v>
      </c>
      <c r="H2" s="65" t="s">
        <v>168</v>
      </c>
      <c r="I2" s="65" t="s">
        <v>169</v>
      </c>
      <c r="J2" s="65" t="s">
        <v>170</v>
      </c>
      <c r="K2" s="65" t="s">
        <v>171</v>
      </c>
      <c r="L2" s="95" t="s">
        <v>172</v>
      </c>
      <c r="M2" s="3" t="str">
        <f>"Progress: " &amp; COUNTIF(P:P, "d") &amp; "/" &amp; COUNT(M4:M193)</f>
        <v>Progress: 105/105</v>
      </c>
    </row>
    <row r="3" spans="1:16" ht="34" x14ac:dyDescent="0.2">
      <c r="A3" s="89" t="s">
        <v>173</v>
      </c>
      <c r="B3" s="90" t="s">
        <v>106</v>
      </c>
      <c r="C3" s="90" t="s">
        <v>111</v>
      </c>
      <c r="D3" s="90" t="s">
        <v>116</v>
      </c>
      <c r="E3" s="90" t="s">
        <v>121</v>
      </c>
      <c r="F3" s="90" t="s">
        <v>126</v>
      </c>
      <c r="G3" s="90" t="s">
        <v>131</v>
      </c>
      <c r="H3" s="90" t="s">
        <v>136</v>
      </c>
      <c r="I3" s="90" t="s">
        <v>141</v>
      </c>
      <c r="J3" s="90" t="s">
        <v>146</v>
      </c>
      <c r="K3" s="90" t="s">
        <v>151</v>
      </c>
      <c r="L3" s="90" t="s">
        <v>156</v>
      </c>
      <c r="M3" s="91" t="s">
        <v>174</v>
      </c>
      <c r="N3" s="133" t="s">
        <v>175</v>
      </c>
      <c r="O3" s="134"/>
    </row>
    <row r="4" spans="1:16" ht="17" customHeight="1" x14ac:dyDescent="0.2">
      <c r="A4" s="94" t="s">
        <v>176</v>
      </c>
      <c r="B4" s="3">
        <v>2</v>
      </c>
      <c r="C4" s="3">
        <v>2</v>
      </c>
      <c r="D4" s="3">
        <v>1</v>
      </c>
      <c r="E4" s="3">
        <v>2</v>
      </c>
      <c r="F4" s="3">
        <v>1</v>
      </c>
      <c r="G4" s="3">
        <v>1</v>
      </c>
      <c r="H4" s="3">
        <v>2</v>
      </c>
      <c r="I4" s="3">
        <v>1</v>
      </c>
      <c r="J4" s="3">
        <v>0</v>
      </c>
      <c r="K4" s="3">
        <v>2</v>
      </c>
      <c r="L4" s="3">
        <v>2</v>
      </c>
      <c r="M4" s="45">
        <f t="shared" ref="M4:M33" si="0">SUM(B4:L4)</f>
        <v>16</v>
      </c>
      <c r="N4" s="131"/>
      <c r="O4" s="131"/>
      <c r="P4" s="99" t="str">
        <f t="shared" ref="P4:P67" si="1">IF(COUNTA(B4:L4) = 11, "d", "")</f>
        <v>d</v>
      </c>
    </row>
    <row r="5" spans="1:16" ht="17" customHeight="1" x14ac:dyDescent="0.2">
      <c r="A5" s="94" t="s">
        <v>177</v>
      </c>
      <c r="B5" s="3">
        <v>2</v>
      </c>
      <c r="C5" s="3">
        <v>2</v>
      </c>
      <c r="D5" s="3">
        <v>1</v>
      </c>
      <c r="E5" s="3">
        <v>0</v>
      </c>
      <c r="F5" s="3">
        <v>1</v>
      </c>
      <c r="G5" s="3">
        <v>1</v>
      </c>
      <c r="H5" s="3">
        <v>0</v>
      </c>
      <c r="I5" s="3">
        <v>1</v>
      </c>
      <c r="J5" s="3">
        <v>0</v>
      </c>
      <c r="K5" s="3">
        <v>0</v>
      </c>
      <c r="L5" s="3">
        <v>1</v>
      </c>
      <c r="M5" s="45">
        <f t="shared" si="0"/>
        <v>9</v>
      </c>
      <c r="N5" s="131"/>
      <c r="O5" s="131"/>
      <c r="P5" s="99" t="str">
        <f t="shared" si="1"/>
        <v>d</v>
      </c>
    </row>
    <row r="6" spans="1:16" ht="17" customHeight="1" x14ac:dyDescent="0.2">
      <c r="A6" s="94" t="s">
        <v>178</v>
      </c>
      <c r="B6" s="3">
        <v>2</v>
      </c>
      <c r="C6" s="3">
        <v>2</v>
      </c>
      <c r="D6" s="3">
        <v>2</v>
      </c>
      <c r="E6" s="3">
        <v>2</v>
      </c>
      <c r="F6" s="3">
        <v>2</v>
      </c>
      <c r="G6" s="3">
        <v>1</v>
      </c>
      <c r="H6" s="3">
        <v>2</v>
      </c>
      <c r="I6" s="3">
        <v>1</v>
      </c>
      <c r="J6" s="3">
        <v>1</v>
      </c>
      <c r="K6" s="3">
        <v>2</v>
      </c>
      <c r="L6" s="3">
        <v>2</v>
      </c>
      <c r="M6" s="45">
        <f t="shared" si="0"/>
        <v>19</v>
      </c>
      <c r="N6" s="131"/>
      <c r="O6" s="131"/>
      <c r="P6" s="99" t="str">
        <f t="shared" si="1"/>
        <v>d</v>
      </c>
    </row>
    <row r="7" spans="1:16" ht="17" x14ac:dyDescent="0.2">
      <c r="A7" s="94" t="s">
        <v>179</v>
      </c>
      <c r="B7" s="3">
        <v>2</v>
      </c>
      <c r="C7" s="3">
        <v>1</v>
      </c>
      <c r="D7" s="3">
        <v>2</v>
      </c>
      <c r="E7" s="3">
        <v>2</v>
      </c>
      <c r="F7" s="3">
        <v>2</v>
      </c>
      <c r="G7" s="3">
        <v>1</v>
      </c>
      <c r="H7" s="3">
        <v>2</v>
      </c>
      <c r="I7" s="3">
        <v>2</v>
      </c>
      <c r="J7" s="3">
        <v>2</v>
      </c>
      <c r="K7" s="3">
        <v>2</v>
      </c>
      <c r="L7" s="3">
        <v>1</v>
      </c>
      <c r="M7" s="45">
        <f t="shared" si="0"/>
        <v>19</v>
      </c>
      <c r="N7" s="131"/>
      <c r="O7" s="131"/>
      <c r="P7" s="99" t="str">
        <f t="shared" si="1"/>
        <v>d</v>
      </c>
    </row>
    <row r="8" spans="1:16" ht="17" customHeight="1" x14ac:dyDescent="0.2">
      <c r="A8" s="94" t="s">
        <v>180</v>
      </c>
      <c r="B8" s="3">
        <v>2</v>
      </c>
      <c r="C8" s="3">
        <v>2</v>
      </c>
      <c r="D8" s="3">
        <v>2</v>
      </c>
      <c r="E8" s="3">
        <v>2</v>
      </c>
      <c r="F8" s="3">
        <v>1</v>
      </c>
      <c r="G8" s="3">
        <v>1</v>
      </c>
      <c r="H8" s="3">
        <v>2</v>
      </c>
      <c r="I8" s="3">
        <v>2</v>
      </c>
      <c r="J8" s="3">
        <v>2</v>
      </c>
      <c r="K8" s="3">
        <v>2</v>
      </c>
      <c r="L8" s="3">
        <v>1</v>
      </c>
      <c r="M8" s="45">
        <f t="shared" si="0"/>
        <v>19</v>
      </c>
      <c r="N8" s="131"/>
      <c r="O8" s="131"/>
      <c r="P8" s="99" t="str">
        <f t="shared" si="1"/>
        <v>d</v>
      </c>
    </row>
    <row r="9" spans="1:16" ht="17" x14ac:dyDescent="0.2">
      <c r="A9" s="94" t="s">
        <v>1201</v>
      </c>
      <c r="B9" s="3">
        <v>2</v>
      </c>
      <c r="C9" s="3">
        <v>2</v>
      </c>
      <c r="D9" s="3">
        <v>1</v>
      </c>
      <c r="E9" s="3">
        <v>1</v>
      </c>
      <c r="F9" s="3">
        <v>0</v>
      </c>
      <c r="G9" s="3">
        <v>1</v>
      </c>
      <c r="H9" s="3">
        <v>2</v>
      </c>
      <c r="I9" s="3">
        <v>0</v>
      </c>
      <c r="J9" s="3">
        <v>2</v>
      </c>
      <c r="K9" s="3">
        <v>2</v>
      </c>
      <c r="L9" s="3">
        <v>0</v>
      </c>
      <c r="M9" s="45">
        <f t="shared" si="0"/>
        <v>13</v>
      </c>
      <c r="N9" s="131"/>
      <c r="O9" s="131"/>
      <c r="P9" s="99" t="str">
        <f t="shared" si="1"/>
        <v>d</v>
      </c>
    </row>
    <row r="10" spans="1:16" ht="17" customHeight="1" x14ac:dyDescent="0.2">
      <c r="A10" s="94" t="s">
        <v>181</v>
      </c>
      <c r="B10" s="3">
        <v>0</v>
      </c>
      <c r="C10" s="3">
        <v>0</v>
      </c>
      <c r="D10" s="3">
        <v>1</v>
      </c>
      <c r="E10" s="3">
        <v>1</v>
      </c>
      <c r="F10" s="3">
        <v>0</v>
      </c>
      <c r="G10" s="3">
        <v>0</v>
      </c>
      <c r="H10" s="3">
        <v>1</v>
      </c>
      <c r="I10" s="3">
        <v>0</v>
      </c>
      <c r="J10" s="3">
        <v>0</v>
      </c>
      <c r="K10" s="3">
        <v>1</v>
      </c>
      <c r="L10" s="3">
        <v>1</v>
      </c>
      <c r="M10" s="45">
        <f t="shared" si="0"/>
        <v>5</v>
      </c>
      <c r="N10" s="131"/>
      <c r="O10" s="131"/>
      <c r="P10" s="99" t="str">
        <f t="shared" si="1"/>
        <v>d</v>
      </c>
    </row>
    <row r="11" spans="1:16" ht="17" x14ac:dyDescent="0.2">
      <c r="A11" s="94" t="s">
        <v>182</v>
      </c>
      <c r="B11" s="45">
        <v>1</v>
      </c>
      <c r="C11" s="3">
        <v>1</v>
      </c>
      <c r="D11" s="45">
        <v>2</v>
      </c>
      <c r="E11" s="45">
        <v>2</v>
      </c>
      <c r="F11" s="45">
        <v>1</v>
      </c>
      <c r="G11" s="45">
        <v>2</v>
      </c>
      <c r="H11" s="45">
        <v>0</v>
      </c>
      <c r="I11" s="45">
        <v>1</v>
      </c>
      <c r="J11" s="45">
        <v>2</v>
      </c>
      <c r="K11" s="45">
        <v>0</v>
      </c>
      <c r="L11" s="45">
        <v>0</v>
      </c>
      <c r="M11" s="45">
        <f t="shared" si="0"/>
        <v>12</v>
      </c>
      <c r="N11" s="131"/>
      <c r="O11" s="131"/>
      <c r="P11" s="99" t="str">
        <f t="shared" si="1"/>
        <v>d</v>
      </c>
    </row>
    <row r="12" spans="1:16" ht="17" x14ac:dyDescent="0.2">
      <c r="A12" s="94" t="s">
        <v>183</v>
      </c>
      <c r="B12" s="3">
        <v>2</v>
      </c>
      <c r="C12" s="3">
        <v>2</v>
      </c>
      <c r="D12" s="3">
        <v>1</v>
      </c>
      <c r="E12" s="3">
        <v>1</v>
      </c>
      <c r="F12" s="3">
        <v>0</v>
      </c>
      <c r="G12" s="3">
        <v>1</v>
      </c>
      <c r="H12" s="3">
        <v>2</v>
      </c>
      <c r="I12" s="3">
        <v>2</v>
      </c>
      <c r="J12" s="3">
        <v>2</v>
      </c>
      <c r="K12" s="3">
        <v>2</v>
      </c>
      <c r="L12" s="3">
        <v>2</v>
      </c>
      <c r="M12" s="45">
        <f t="shared" si="0"/>
        <v>17</v>
      </c>
      <c r="N12" s="131"/>
      <c r="O12" s="131"/>
      <c r="P12" s="99" t="str">
        <f t="shared" si="1"/>
        <v>d</v>
      </c>
    </row>
    <row r="13" spans="1:16" ht="17" customHeight="1" x14ac:dyDescent="0.2">
      <c r="A13" s="94" t="s">
        <v>184</v>
      </c>
      <c r="B13" s="3">
        <v>2</v>
      </c>
      <c r="C13" s="3">
        <v>2</v>
      </c>
      <c r="D13" s="3">
        <v>1</v>
      </c>
      <c r="E13" s="3">
        <v>1</v>
      </c>
      <c r="F13" s="3">
        <v>2</v>
      </c>
      <c r="G13" s="3">
        <v>1</v>
      </c>
      <c r="H13" s="3">
        <v>2</v>
      </c>
      <c r="I13" s="3">
        <v>2</v>
      </c>
      <c r="J13" s="3">
        <v>2</v>
      </c>
      <c r="K13" s="3">
        <v>2</v>
      </c>
      <c r="L13" s="3">
        <v>1</v>
      </c>
      <c r="M13" s="45">
        <f t="shared" si="0"/>
        <v>18</v>
      </c>
      <c r="N13" s="131"/>
      <c r="O13" s="131"/>
      <c r="P13" s="99" t="str">
        <f t="shared" si="1"/>
        <v>d</v>
      </c>
    </row>
    <row r="14" spans="1:16" ht="17" customHeight="1" x14ac:dyDescent="0.2">
      <c r="A14" s="94" t="s">
        <v>185</v>
      </c>
      <c r="B14" s="3">
        <v>1</v>
      </c>
      <c r="C14" s="3">
        <v>2</v>
      </c>
      <c r="D14" s="3">
        <v>2</v>
      </c>
      <c r="E14" s="3">
        <v>1</v>
      </c>
      <c r="F14" s="3">
        <v>2</v>
      </c>
      <c r="G14" s="3">
        <v>1</v>
      </c>
      <c r="H14" s="3">
        <v>2</v>
      </c>
      <c r="I14" s="3">
        <v>2</v>
      </c>
      <c r="J14" s="3">
        <v>2</v>
      </c>
      <c r="K14" s="3">
        <v>2</v>
      </c>
      <c r="L14" s="3">
        <v>2</v>
      </c>
      <c r="M14" s="45">
        <f t="shared" si="0"/>
        <v>19</v>
      </c>
      <c r="N14" s="131"/>
      <c r="O14" s="131"/>
      <c r="P14" s="99" t="str">
        <f t="shared" si="1"/>
        <v>d</v>
      </c>
    </row>
    <row r="15" spans="1:16" ht="17" x14ac:dyDescent="0.2">
      <c r="A15" s="94" t="s">
        <v>186</v>
      </c>
      <c r="B15" s="45">
        <v>1</v>
      </c>
      <c r="C15" s="3">
        <v>1</v>
      </c>
      <c r="D15" s="45">
        <v>1</v>
      </c>
      <c r="E15" s="45">
        <v>1</v>
      </c>
      <c r="F15" s="45">
        <v>1</v>
      </c>
      <c r="G15" s="45">
        <v>1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f t="shared" si="0"/>
        <v>10</v>
      </c>
      <c r="N15" s="131"/>
      <c r="O15" s="131"/>
      <c r="P15" s="99" t="str">
        <f t="shared" si="1"/>
        <v>d</v>
      </c>
    </row>
    <row r="16" spans="1:16" ht="17" x14ac:dyDescent="0.2">
      <c r="A16" s="94" t="s">
        <v>187</v>
      </c>
      <c r="B16" s="3">
        <v>1</v>
      </c>
      <c r="C16" s="3">
        <v>1</v>
      </c>
      <c r="D16" s="3">
        <v>1</v>
      </c>
      <c r="E16" s="3">
        <v>1</v>
      </c>
      <c r="F16" s="3">
        <v>0</v>
      </c>
      <c r="G16" s="3">
        <v>1</v>
      </c>
      <c r="H16" s="3">
        <v>1</v>
      </c>
      <c r="I16" s="3">
        <v>1</v>
      </c>
      <c r="J16" s="3">
        <v>1</v>
      </c>
      <c r="K16" s="3">
        <v>2</v>
      </c>
      <c r="L16" s="3">
        <v>0</v>
      </c>
      <c r="M16" s="45">
        <f t="shared" si="0"/>
        <v>10</v>
      </c>
      <c r="N16" s="131"/>
      <c r="O16" s="131"/>
      <c r="P16" s="99" t="str">
        <f t="shared" si="1"/>
        <v>d</v>
      </c>
    </row>
    <row r="17" spans="1:16" ht="17" x14ac:dyDescent="0.2">
      <c r="A17" s="94" t="s">
        <v>188</v>
      </c>
      <c r="B17" s="3">
        <v>2</v>
      </c>
      <c r="C17" s="3">
        <v>2</v>
      </c>
      <c r="D17" s="3">
        <v>2</v>
      </c>
      <c r="E17" s="3">
        <v>1</v>
      </c>
      <c r="F17" s="3">
        <v>1</v>
      </c>
      <c r="G17" s="3">
        <v>2</v>
      </c>
      <c r="H17" s="3">
        <v>1</v>
      </c>
      <c r="I17" s="3">
        <v>2</v>
      </c>
      <c r="J17" s="3">
        <v>2</v>
      </c>
      <c r="K17" s="3">
        <v>2</v>
      </c>
      <c r="L17" s="3">
        <v>0</v>
      </c>
      <c r="M17" s="45">
        <f t="shared" si="0"/>
        <v>17</v>
      </c>
      <c r="N17" s="131"/>
      <c r="O17" s="131"/>
      <c r="P17" s="99" t="str">
        <f t="shared" si="1"/>
        <v>d</v>
      </c>
    </row>
    <row r="18" spans="1:16" ht="17" x14ac:dyDescent="0.2">
      <c r="A18" s="94" t="s">
        <v>189</v>
      </c>
      <c r="B18" s="45">
        <v>2</v>
      </c>
      <c r="C18" s="3">
        <v>1</v>
      </c>
      <c r="D18" s="45">
        <v>2</v>
      </c>
      <c r="E18" s="45">
        <v>2</v>
      </c>
      <c r="F18" s="45">
        <v>1</v>
      </c>
      <c r="G18" s="45">
        <v>2</v>
      </c>
      <c r="H18" s="45">
        <v>2</v>
      </c>
      <c r="I18" s="45">
        <v>2</v>
      </c>
      <c r="J18" s="45">
        <v>2</v>
      </c>
      <c r="K18" s="45">
        <v>2</v>
      </c>
      <c r="L18" s="45">
        <v>1</v>
      </c>
      <c r="M18" s="45">
        <f t="shared" si="0"/>
        <v>19</v>
      </c>
      <c r="N18" s="131"/>
      <c r="O18" s="131"/>
      <c r="P18" s="99" t="str">
        <f t="shared" si="1"/>
        <v>d</v>
      </c>
    </row>
    <row r="19" spans="1:16" ht="17" x14ac:dyDescent="0.2">
      <c r="A19" s="94" t="s">
        <v>190</v>
      </c>
      <c r="B19" s="45">
        <v>2</v>
      </c>
      <c r="C19" s="3">
        <v>0</v>
      </c>
      <c r="D19" s="45">
        <v>1</v>
      </c>
      <c r="E19" s="45">
        <v>1</v>
      </c>
      <c r="F19" s="45">
        <v>2</v>
      </c>
      <c r="G19" s="45">
        <v>1</v>
      </c>
      <c r="H19" s="45">
        <v>1</v>
      </c>
      <c r="I19" s="45">
        <v>2</v>
      </c>
      <c r="J19" s="45">
        <v>2</v>
      </c>
      <c r="K19" s="45">
        <v>2</v>
      </c>
      <c r="L19" s="45">
        <v>2</v>
      </c>
      <c r="M19" s="45">
        <f t="shared" si="0"/>
        <v>16</v>
      </c>
      <c r="N19" s="131"/>
      <c r="O19" s="131"/>
      <c r="P19" s="99" t="str">
        <f t="shared" si="1"/>
        <v>d</v>
      </c>
    </row>
    <row r="20" spans="1:16" ht="17" x14ac:dyDescent="0.2">
      <c r="A20" s="94" t="s">
        <v>191</v>
      </c>
      <c r="B20" s="45">
        <v>2</v>
      </c>
      <c r="C20" s="3">
        <v>2</v>
      </c>
      <c r="D20" s="45">
        <v>2</v>
      </c>
      <c r="E20" s="45">
        <v>2</v>
      </c>
      <c r="F20" s="45">
        <v>1</v>
      </c>
      <c r="G20" s="45">
        <v>1</v>
      </c>
      <c r="H20" s="45">
        <v>0</v>
      </c>
      <c r="I20" s="45">
        <v>2</v>
      </c>
      <c r="J20" s="45">
        <v>2</v>
      </c>
      <c r="K20" s="45">
        <v>2</v>
      </c>
      <c r="L20" s="45">
        <v>1</v>
      </c>
      <c r="M20" s="45">
        <f t="shared" si="0"/>
        <v>17</v>
      </c>
      <c r="N20" s="131"/>
      <c r="O20" s="131"/>
      <c r="P20" s="99" t="str">
        <f t="shared" si="1"/>
        <v>d</v>
      </c>
    </row>
    <row r="21" spans="1:16" ht="17" x14ac:dyDescent="0.2">
      <c r="A21" s="94" t="s">
        <v>192</v>
      </c>
      <c r="B21" s="3">
        <v>2</v>
      </c>
      <c r="C21" s="3">
        <v>0</v>
      </c>
      <c r="D21" s="3">
        <v>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1</v>
      </c>
      <c r="L21" s="3">
        <v>0</v>
      </c>
      <c r="M21" s="45">
        <f t="shared" si="0"/>
        <v>4</v>
      </c>
      <c r="N21" s="131"/>
      <c r="O21" s="131"/>
      <c r="P21" s="99" t="str">
        <f t="shared" si="1"/>
        <v>d</v>
      </c>
    </row>
    <row r="22" spans="1:16" ht="17" x14ac:dyDescent="0.2">
      <c r="A22" s="94" t="s">
        <v>193</v>
      </c>
      <c r="B22" s="45">
        <v>1</v>
      </c>
      <c r="C22" s="3">
        <v>1</v>
      </c>
      <c r="D22" s="45">
        <v>1</v>
      </c>
      <c r="E22" s="45">
        <v>2</v>
      </c>
      <c r="F22" s="45">
        <v>0</v>
      </c>
      <c r="G22" s="45">
        <v>0</v>
      </c>
      <c r="H22" s="45">
        <v>1</v>
      </c>
      <c r="I22" s="45">
        <v>1</v>
      </c>
      <c r="J22" s="45">
        <v>1</v>
      </c>
      <c r="K22" s="45">
        <v>1</v>
      </c>
      <c r="L22" s="45">
        <v>1</v>
      </c>
      <c r="M22" s="45">
        <f t="shared" si="0"/>
        <v>10</v>
      </c>
      <c r="N22" s="131"/>
      <c r="O22" s="131"/>
      <c r="P22" s="99" t="str">
        <f t="shared" si="1"/>
        <v>d</v>
      </c>
    </row>
    <row r="23" spans="1:16" ht="17" x14ac:dyDescent="0.2">
      <c r="A23" s="93" t="s">
        <v>194</v>
      </c>
      <c r="B23" s="87">
        <v>1</v>
      </c>
      <c r="C23" s="87">
        <v>1</v>
      </c>
      <c r="D23" s="87">
        <v>1</v>
      </c>
      <c r="E23" s="87">
        <v>1</v>
      </c>
      <c r="F23" s="87">
        <v>2</v>
      </c>
      <c r="G23" s="87">
        <v>2</v>
      </c>
      <c r="H23" s="87">
        <v>1</v>
      </c>
      <c r="I23" s="87">
        <v>0</v>
      </c>
      <c r="J23" s="87">
        <v>2</v>
      </c>
      <c r="K23" s="87">
        <v>2</v>
      </c>
      <c r="L23" s="87">
        <v>0</v>
      </c>
      <c r="M23" s="88">
        <f t="shared" si="0"/>
        <v>13</v>
      </c>
      <c r="N23" s="134"/>
      <c r="O23" s="134"/>
      <c r="P23" s="99" t="str">
        <f t="shared" si="1"/>
        <v>d</v>
      </c>
    </row>
    <row r="24" spans="1:16" ht="17" x14ac:dyDescent="0.2">
      <c r="A24" s="94" t="s">
        <v>195</v>
      </c>
      <c r="B24" s="3">
        <v>2</v>
      </c>
      <c r="C24" s="3">
        <v>1</v>
      </c>
      <c r="D24" s="3">
        <v>2</v>
      </c>
      <c r="E24" s="3">
        <v>2</v>
      </c>
      <c r="F24" s="3">
        <v>2</v>
      </c>
      <c r="G24" s="3">
        <v>2</v>
      </c>
      <c r="H24" s="3">
        <v>2</v>
      </c>
      <c r="I24" s="3">
        <v>2</v>
      </c>
      <c r="J24" s="3">
        <v>2</v>
      </c>
      <c r="K24" s="3">
        <v>2</v>
      </c>
      <c r="L24" s="3">
        <v>1</v>
      </c>
      <c r="M24" s="45">
        <f t="shared" si="0"/>
        <v>20</v>
      </c>
      <c r="N24" s="131"/>
      <c r="O24" s="131"/>
      <c r="P24" s="99" t="str">
        <f t="shared" si="1"/>
        <v>d</v>
      </c>
    </row>
    <row r="25" spans="1:16" ht="17" x14ac:dyDescent="0.2">
      <c r="A25" s="94" t="s">
        <v>196</v>
      </c>
      <c r="B25" s="3">
        <v>2</v>
      </c>
      <c r="C25" s="3">
        <v>2</v>
      </c>
      <c r="D25" s="3">
        <v>2</v>
      </c>
      <c r="E25" s="3">
        <v>2</v>
      </c>
      <c r="F25" s="3">
        <v>2</v>
      </c>
      <c r="G25" s="3">
        <v>1</v>
      </c>
      <c r="H25" s="3">
        <v>2</v>
      </c>
      <c r="I25" s="3">
        <v>2</v>
      </c>
      <c r="J25" s="3">
        <v>2</v>
      </c>
      <c r="K25" s="3">
        <v>2</v>
      </c>
      <c r="L25" s="3">
        <v>2</v>
      </c>
      <c r="M25" s="45">
        <f t="shared" si="0"/>
        <v>21</v>
      </c>
      <c r="N25" s="131"/>
      <c r="O25" s="131"/>
      <c r="P25" s="99" t="str">
        <f t="shared" si="1"/>
        <v>d</v>
      </c>
    </row>
    <row r="26" spans="1:16" ht="17" x14ac:dyDescent="0.2">
      <c r="A26" s="94" t="s">
        <v>197</v>
      </c>
      <c r="B26" s="3">
        <v>1</v>
      </c>
      <c r="C26" s="3">
        <v>1</v>
      </c>
      <c r="D26" s="3">
        <v>0</v>
      </c>
      <c r="E26" s="3">
        <v>1</v>
      </c>
      <c r="F26" s="3">
        <v>1</v>
      </c>
      <c r="G26" s="3">
        <v>1</v>
      </c>
      <c r="H26" s="3">
        <v>0</v>
      </c>
      <c r="I26" s="3">
        <v>1</v>
      </c>
      <c r="J26" s="3">
        <v>1</v>
      </c>
      <c r="K26" s="3">
        <v>1</v>
      </c>
      <c r="L26" s="3">
        <v>2</v>
      </c>
      <c r="M26" s="45">
        <f t="shared" si="0"/>
        <v>10</v>
      </c>
      <c r="N26" s="131"/>
      <c r="O26" s="131"/>
      <c r="P26" s="99" t="str">
        <f t="shared" si="1"/>
        <v>d</v>
      </c>
    </row>
    <row r="27" spans="1:16" ht="17" x14ac:dyDescent="0.2">
      <c r="A27" s="94" t="s">
        <v>198</v>
      </c>
      <c r="B27" s="3">
        <v>2</v>
      </c>
      <c r="C27" s="3">
        <v>1</v>
      </c>
      <c r="D27" s="3">
        <v>2</v>
      </c>
      <c r="E27" s="3">
        <v>2</v>
      </c>
      <c r="F27" s="3">
        <v>2</v>
      </c>
      <c r="G27" s="3">
        <v>2</v>
      </c>
      <c r="H27" s="3">
        <v>2</v>
      </c>
      <c r="I27" s="3">
        <v>1</v>
      </c>
      <c r="J27" s="3">
        <v>2</v>
      </c>
      <c r="K27" s="3">
        <v>2</v>
      </c>
      <c r="L27" s="3">
        <v>1</v>
      </c>
      <c r="M27" s="45">
        <f t="shared" si="0"/>
        <v>19</v>
      </c>
      <c r="N27" s="131"/>
      <c r="O27" s="131"/>
      <c r="P27" s="99" t="str">
        <f t="shared" si="1"/>
        <v>d</v>
      </c>
    </row>
    <row r="28" spans="1:16" ht="17" x14ac:dyDescent="0.2">
      <c r="A28" s="94" t="s">
        <v>199</v>
      </c>
      <c r="B28" s="3">
        <v>2</v>
      </c>
      <c r="C28" s="3">
        <v>1</v>
      </c>
      <c r="D28" s="3">
        <v>0</v>
      </c>
      <c r="E28" s="3">
        <v>1</v>
      </c>
      <c r="F28" s="3">
        <v>1</v>
      </c>
      <c r="G28" s="3">
        <v>0</v>
      </c>
      <c r="H28" s="3">
        <v>0</v>
      </c>
      <c r="I28" s="3">
        <v>0</v>
      </c>
      <c r="J28" s="3">
        <v>0</v>
      </c>
      <c r="K28" s="3">
        <v>2</v>
      </c>
      <c r="L28" s="3">
        <v>0</v>
      </c>
      <c r="M28" s="45">
        <f t="shared" si="0"/>
        <v>7</v>
      </c>
      <c r="N28" s="131"/>
      <c r="O28" s="131"/>
      <c r="P28" s="99" t="str">
        <f t="shared" si="1"/>
        <v>d</v>
      </c>
    </row>
    <row r="29" spans="1:16" ht="17" customHeight="1" x14ac:dyDescent="0.2">
      <c r="A29" s="94" t="s">
        <v>200</v>
      </c>
      <c r="B29" s="3">
        <v>2</v>
      </c>
      <c r="C29" s="3">
        <v>1</v>
      </c>
      <c r="D29" s="3">
        <v>2</v>
      </c>
      <c r="E29" s="3">
        <v>1</v>
      </c>
      <c r="F29" s="3">
        <v>2</v>
      </c>
      <c r="G29" s="3">
        <v>2</v>
      </c>
      <c r="H29" s="3">
        <v>1</v>
      </c>
      <c r="I29" s="3">
        <v>1</v>
      </c>
      <c r="J29" s="3">
        <v>2</v>
      </c>
      <c r="K29" s="3">
        <v>2</v>
      </c>
      <c r="L29" s="3">
        <v>1</v>
      </c>
      <c r="M29" s="45">
        <f t="shared" si="0"/>
        <v>17</v>
      </c>
      <c r="N29" s="131"/>
      <c r="O29" s="131"/>
      <c r="P29" s="99" t="str">
        <f t="shared" si="1"/>
        <v>d</v>
      </c>
    </row>
    <row r="30" spans="1:16" ht="17" x14ac:dyDescent="0.2">
      <c r="A30" s="94" t="s">
        <v>201</v>
      </c>
      <c r="B30" s="3">
        <v>2</v>
      </c>
      <c r="C30" s="3">
        <v>2</v>
      </c>
      <c r="D30" s="3">
        <v>1</v>
      </c>
      <c r="E30" s="3">
        <v>2</v>
      </c>
      <c r="F30" s="3">
        <v>0</v>
      </c>
      <c r="G30" s="3">
        <v>1</v>
      </c>
      <c r="H30" s="3">
        <v>0</v>
      </c>
      <c r="I30" s="3">
        <v>0</v>
      </c>
      <c r="J30" s="3">
        <v>0</v>
      </c>
      <c r="K30" s="3">
        <v>1</v>
      </c>
      <c r="L30" s="3">
        <v>0</v>
      </c>
      <c r="M30" s="45">
        <f t="shared" si="0"/>
        <v>9</v>
      </c>
      <c r="N30" s="132"/>
      <c r="O30" s="132"/>
      <c r="P30" s="99" t="str">
        <f t="shared" si="1"/>
        <v>d</v>
      </c>
    </row>
    <row r="31" spans="1:16" ht="17" customHeight="1" x14ac:dyDescent="0.2">
      <c r="A31" s="94" t="s">
        <v>202</v>
      </c>
      <c r="B31" s="3">
        <v>2</v>
      </c>
      <c r="C31" s="3">
        <v>2</v>
      </c>
      <c r="D31" s="3">
        <v>2</v>
      </c>
      <c r="E31" s="3">
        <v>1</v>
      </c>
      <c r="F31" s="3">
        <v>1</v>
      </c>
      <c r="G31" s="3">
        <v>0</v>
      </c>
      <c r="H31" s="3">
        <v>1</v>
      </c>
      <c r="I31" s="3">
        <v>1</v>
      </c>
      <c r="J31" s="3">
        <v>2</v>
      </c>
      <c r="K31" s="3">
        <v>2</v>
      </c>
      <c r="L31" s="3">
        <v>0</v>
      </c>
      <c r="M31" s="45">
        <f t="shared" si="0"/>
        <v>14</v>
      </c>
      <c r="N31" s="132"/>
      <c r="O31" s="132"/>
      <c r="P31" s="99" t="str">
        <f t="shared" si="1"/>
        <v>d</v>
      </c>
    </row>
    <row r="32" spans="1:16" ht="17" x14ac:dyDescent="0.2">
      <c r="A32" s="94" t="s">
        <v>203</v>
      </c>
      <c r="B32" s="3">
        <v>1</v>
      </c>
      <c r="C32" s="3">
        <v>1</v>
      </c>
      <c r="D32" s="3">
        <v>0</v>
      </c>
      <c r="E32" s="3">
        <v>0</v>
      </c>
      <c r="F32" s="3">
        <v>0</v>
      </c>
      <c r="G32" s="3">
        <v>0</v>
      </c>
      <c r="H32" s="3">
        <v>1</v>
      </c>
      <c r="I32" s="3">
        <v>0</v>
      </c>
      <c r="J32" s="3">
        <v>0</v>
      </c>
      <c r="K32" s="3">
        <v>1</v>
      </c>
      <c r="L32" s="3">
        <v>1</v>
      </c>
      <c r="M32" s="45">
        <f t="shared" si="0"/>
        <v>5</v>
      </c>
      <c r="N32" s="132" t="s">
        <v>204</v>
      </c>
      <c r="O32" s="132"/>
      <c r="P32" s="99" t="str">
        <f t="shared" si="1"/>
        <v>d</v>
      </c>
    </row>
    <row r="33" spans="1:16" ht="17" x14ac:dyDescent="0.2">
      <c r="A33" s="94" t="s">
        <v>205</v>
      </c>
      <c r="B33" s="3">
        <v>2</v>
      </c>
      <c r="C33" s="3">
        <v>2</v>
      </c>
      <c r="D33" s="3">
        <v>1</v>
      </c>
      <c r="E33" s="3">
        <v>2</v>
      </c>
      <c r="F33" s="3">
        <v>1</v>
      </c>
      <c r="G33" s="3">
        <v>1</v>
      </c>
      <c r="H33" s="3">
        <v>2</v>
      </c>
      <c r="I33" s="3">
        <v>0</v>
      </c>
      <c r="J33" s="3">
        <v>0</v>
      </c>
      <c r="K33" s="3">
        <v>2</v>
      </c>
      <c r="L33" s="3">
        <v>1</v>
      </c>
      <c r="M33" s="45">
        <f t="shared" si="0"/>
        <v>14</v>
      </c>
      <c r="N33" s="132"/>
      <c r="O33" s="132"/>
      <c r="P33" s="99" t="str">
        <f t="shared" si="1"/>
        <v>d</v>
      </c>
    </row>
    <row r="34" spans="1:16" ht="17" x14ac:dyDescent="0.2">
      <c r="A34" s="94" t="s">
        <v>206</v>
      </c>
      <c r="B34" s="3">
        <v>2</v>
      </c>
      <c r="C34" s="3">
        <v>1</v>
      </c>
      <c r="D34" s="3">
        <v>0</v>
      </c>
      <c r="E34" s="3">
        <v>1</v>
      </c>
      <c r="F34" s="3">
        <v>2</v>
      </c>
      <c r="G34" s="3">
        <v>2</v>
      </c>
      <c r="H34" s="3">
        <v>1</v>
      </c>
      <c r="I34" s="3">
        <v>0</v>
      </c>
      <c r="J34" s="3">
        <v>2</v>
      </c>
      <c r="K34" s="3">
        <v>1</v>
      </c>
      <c r="L34" s="3">
        <v>1</v>
      </c>
      <c r="M34" s="45">
        <f t="shared" ref="M34:M60" si="2">SUM(B34:L34)</f>
        <v>13</v>
      </c>
      <c r="N34" s="132" t="s">
        <v>207</v>
      </c>
      <c r="O34" s="132"/>
      <c r="P34" s="99" t="str">
        <f t="shared" si="1"/>
        <v>d</v>
      </c>
    </row>
    <row r="35" spans="1:16" ht="17" x14ac:dyDescent="0.2">
      <c r="A35" s="94" t="s">
        <v>208</v>
      </c>
      <c r="B35" s="3">
        <v>2</v>
      </c>
      <c r="C35" s="3">
        <v>1</v>
      </c>
      <c r="D35" s="3">
        <v>2</v>
      </c>
      <c r="E35" s="3">
        <v>2</v>
      </c>
      <c r="F35" s="3">
        <v>0</v>
      </c>
      <c r="G35" s="3">
        <v>1</v>
      </c>
      <c r="H35" s="3">
        <v>0</v>
      </c>
      <c r="I35" s="3">
        <v>0</v>
      </c>
      <c r="J35" s="3">
        <v>0</v>
      </c>
      <c r="K35" s="3">
        <v>2</v>
      </c>
      <c r="L35" s="3">
        <v>2</v>
      </c>
      <c r="M35" s="45">
        <f>SUM(B35:L35)</f>
        <v>12</v>
      </c>
      <c r="N35" s="132"/>
      <c r="O35" s="132"/>
      <c r="P35" s="99" t="str">
        <f t="shared" si="1"/>
        <v>d</v>
      </c>
    </row>
    <row r="36" spans="1:16" ht="17" x14ac:dyDescent="0.2">
      <c r="A36" s="94" t="s">
        <v>209</v>
      </c>
      <c r="B36" s="3">
        <v>2</v>
      </c>
      <c r="C36" s="3">
        <v>2</v>
      </c>
      <c r="D36" s="3">
        <v>1</v>
      </c>
      <c r="E36" s="3">
        <v>1</v>
      </c>
      <c r="F36" s="3">
        <v>1</v>
      </c>
      <c r="G36" s="3">
        <v>1</v>
      </c>
      <c r="H36" s="3">
        <v>2</v>
      </c>
      <c r="I36" s="3">
        <v>0</v>
      </c>
      <c r="J36" s="3">
        <v>0</v>
      </c>
      <c r="K36" s="3">
        <v>2</v>
      </c>
      <c r="L36" s="3">
        <v>1</v>
      </c>
      <c r="M36" s="45">
        <f t="shared" si="2"/>
        <v>13</v>
      </c>
      <c r="N36" s="132"/>
      <c r="O36" s="132"/>
      <c r="P36" s="99" t="str">
        <f t="shared" si="1"/>
        <v>d</v>
      </c>
    </row>
    <row r="37" spans="1:16" ht="17" x14ac:dyDescent="0.2">
      <c r="A37" s="94" t="s">
        <v>210</v>
      </c>
      <c r="B37" s="3">
        <v>2</v>
      </c>
      <c r="C37" s="3">
        <v>2</v>
      </c>
      <c r="D37" s="3">
        <v>2</v>
      </c>
      <c r="E37" s="3">
        <v>2</v>
      </c>
      <c r="F37" s="3">
        <v>1</v>
      </c>
      <c r="G37" s="3">
        <v>1</v>
      </c>
      <c r="H37" s="3">
        <v>1</v>
      </c>
      <c r="I37" s="3">
        <v>1</v>
      </c>
      <c r="J37" s="3">
        <v>2</v>
      </c>
      <c r="K37" s="3">
        <v>2</v>
      </c>
      <c r="L37" s="3">
        <v>1</v>
      </c>
      <c r="M37" s="45">
        <f t="shared" si="2"/>
        <v>17</v>
      </c>
      <c r="N37" s="132"/>
      <c r="O37" s="132"/>
      <c r="P37" s="99" t="str">
        <f t="shared" si="1"/>
        <v>d</v>
      </c>
    </row>
    <row r="38" spans="1:16" ht="17" x14ac:dyDescent="0.2">
      <c r="A38" s="93" t="s">
        <v>211</v>
      </c>
      <c r="B38" s="87">
        <v>2</v>
      </c>
      <c r="C38" s="87">
        <v>2</v>
      </c>
      <c r="D38" s="87">
        <v>1</v>
      </c>
      <c r="E38" s="87">
        <v>1</v>
      </c>
      <c r="F38" s="87">
        <v>2</v>
      </c>
      <c r="G38" s="87">
        <v>2</v>
      </c>
      <c r="H38" s="87">
        <v>1</v>
      </c>
      <c r="I38" s="87">
        <v>1</v>
      </c>
      <c r="J38" s="87">
        <v>2</v>
      </c>
      <c r="K38" s="87">
        <v>2</v>
      </c>
      <c r="L38" s="87">
        <v>2</v>
      </c>
      <c r="M38" s="88">
        <f t="shared" si="2"/>
        <v>18</v>
      </c>
      <c r="N38" s="135"/>
      <c r="O38" s="135"/>
      <c r="P38" s="99" t="str">
        <f t="shared" si="1"/>
        <v>d</v>
      </c>
    </row>
    <row r="39" spans="1:16" ht="17" x14ac:dyDescent="0.2">
      <c r="A39" s="94" t="s">
        <v>212</v>
      </c>
      <c r="B39" s="3">
        <v>2</v>
      </c>
      <c r="C39" s="3">
        <v>1</v>
      </c>
      <c r="D39" s="3">
        <v>1</v>
      </c>
      <c r="E39" s="3">
        <v>2</v>
      </c>
      <c r="F39" s="3">
        <v>1</v>
      </c>
      <c r="G39" s="3">
        <v>1</v>
      </c>
      <c r="H39" s="3">
        <v>2</v>
      </c>
      <c r="I39" s="3">
        <v>2</v>
      </c>
      <c r="J39" s="3">
        <v>0</v>
      </c>
      <c r="K39" s="3">
        <v>2</v>
      </c>
      <c r="L39" s="3">
        <v>2</v>
      </c>
      <c r="M39" s="45">
        <f t="shared" si="2"/>
        <v>16</v>
      </c>
      <c r="N39" s="132" t="s">
        <v>213</v>
      </c>
      <c r="O39" s="132"/>
      <c r="P39" s="99" t="str">
        <f t="shared" si="1"/>
        <v>d</v>
      </c>
    </row>
    <row r="40" spans="1:16" ht="17" x14ac:dyDescent="0.2">
      <c r="A40" s="94" t="s">
        <v>214</v>
      </c>
      <c r="B40" s="3">
        <v>2</v>
      </c>
      <c r="C40" s="3">
        <v>2</v>
      </c>
      <c r="D40" s="3">
        <v>1</v>
      </c>
      <c r="E40" s="3">
        <v>2</v>
      </c>
      <c r="F40" s="3">
        <v>2</v>
      </c>
      <c r="G40" s="3">
        <v>2</v>
      </c>
      <c r="H40" s="3">
        <v>2</v>
      </c>
      <c r="I40" s="3">
        <v>2</v>
      </c>
      <c r="J40" s="3">
        <v>2</v>
      </c>
      <c r="K40" s="3">
        <v>2</v>
      </c>
      <c r="L40" s="3">
        <v>1</v>
      </c>
      <c r="M40" s="45">
        <f t="shared" si="2"/>
        <v>20</v>
      </c>
      <c r="N40" s="132"/>
      <c r="O40" s="132"/>
      <c r="P40" s="99" t="str">
        <f t="shared" si="1"/>
        <v>d</v>
      </c>
    </row>
    <row r="41" spans="1:16" ht="17" x14ac:dyDescent="0.2">
      <c r="A41" s="94" t="s">
        <v>1203</v>
      </c>
      <c r="B41" s="3">
        <v>2</v>
      </c>
      <c r="C41" s="3">
        <v>2</v>
      </c>
      <c r="D41" s="3">
        <v>2</v>
      </c>
      <c r="E41" s="3">
        <v>1</v>
      </c>
      <c r="F41" s="3">
        <v>2</v>
      </c>
      <c r="G41" s="3">
        <v>2</v>
      </c>
      <c r="H41" s="3">
        <v>2</v>
      </c>
      <c r="I41" s="3">
        <v>2</v>
      </c>
      <c r="J41" s="3">
        <v>2</v>
      </c>
      <c r="K41" s="3">
        <v>2</v>
      </c>
      <c r="L41" s="3">
        <v>2</v>
      </c>
      <c r="M41" s="45">
        <f t="shared" si="2"/>
        <v>21</v>
      </c>
      <c r="N41" s="132"/>
      <c r="O41" s="132"/>
      <c r="P41" s="99" t="str">
        <f t="shared" si="1"/>
        <v>d</v>
      </c>
    </row>
    <row r="42" spans="1:16" ht="17" x14ac:dyDescent="0.2">
      <c r="A42" s="94" t="s">
        <v>215</v>
      </c>
      <c r="B42" s="3">
        <v>2</v>
      </c>
      <c r="C42" s="3">
        <v>1</v>
      </c>
      <c r="D42" s="3">
        <v>2</v>
      </c>
      <c r="E42" s="3">
        <v>2</v>
      </c>
      <c r="F42" s="3">
        <v>2</v>
      </c>
      <c r="G42" s="3">
        <v>1</v>
      </c>
      <c r="H42" s="3">
        <v>2</v>
      </c>
      <c r="I42" s="3">
        <v>2</v>
      </c>
      <c r="J42" s="3">
        <v>2</v>
      </c>
      <c r="K42" s="3">
        <v>2</v>
      </c>
      <c r="L42" s="3">
        <v>1</v>
      </c>
      <c r="M42" s="45">
        <f t="shared" si="2"/>
        <v>19</v>
      </c>
      <c r="N42" s="132" t="s">
        <v>216</v>
      </c>
      <c r="O42" s="132"/>
      <c r="P42" s="99" t="str">
        <f t="shared" si="1"/>
        <v>d</v>
      </c>
    </row>
    <row r="43" spans="1:16" ht="17" x14ac:dyDescent="0.2">
      <c r="A43" s="94" t="s">
        <v>217</v>
      </c>
      <c r="B43" s="3">
        <v>2</v>
      </c>
      <c r="C43" s="3">
        <v>2</v>
      </c>
      <c r="D43" s="3">
        <v>2</v>
      </c>
      <c r="E43" s="3">
        <v>2</v>
      </c>
      <c r="F43" s="3">
        <v>2</v>
      </c>
      <c r="G43" s="3">
        <v>2</v>
      </c>
      <c r="H43" s="3">
        <v>2</v>
      </c>
      <c r="I43" s="3">
        <v>2</v>
      </c>
      <c r="J43" s="3">
        <v>2</v>
      </c>
      <c r="K43" s="3">
        <v>1</v>
      </c>
      <c r="L43" s="3">
        <v>2</v>
      </c>
      <c r="M43" s="45">
        <f t="shared" si="2"/>
        <v>21</v>
      </c>
      <c r="N43" s="132" t="s">
        <v>218</v>
      </c>
      <c r="O43" s="132"/>
      <c r="P43" s="99" t="str">
        <f t="shared" si="1"/>
        <v>d</v>
      </c>
    </row>
    <row r="44" spans="1:16" ht="17" x14ac:dyDescent="0.2">
      <c r="A44" s="94" t="s">
        <v>219</v>
      </c>
      <c r="B44" s="3">
        <v>2</v>
      </c>
      <c r="C44" s="3">
        <v>2</v>
      </c>
      <c r="D44" s="3">
        <v>2</v>
      </c>
      <c r="E44" s="3">
        <v>2</v>
      </c>
      <c r="F44" s="3">
        <v>1</v>
      </c>
      <c r="G44" s="3">
        <v>1</v>
      </c>
      <c r="H44" s="3">
        <v>2</v>
      </c>
      <c r="I44" s="3">
        <v>2</v>
      </c>
      <c r="J44" s="3">
        <v>2</v>
      </c>
      <c r="K44" s="3">
        <v>2</v>
      </c>
      <c r="L44" s="3">
        <v>1</v>
      </c>
      <c r="M44" s="45">
        <f t="shared" si="2"/>
        <v>19</v>
      </c>
      <c r="N44" s="132"/>
      <c r="O44" s="132"/>
      <c r="P44" s="99" t="str">
        <f t="shared" si="1"/>
        <v>d</v>
      </c>
    </row>
    <row r="45" spans="1:16" ht="17" x14ac:dyDescent="0.2">
      <c r="A45" s="94" t="s">
        <v>220</v>
      </c>
      <c r="B45" s="3">
        <v>2</v>
      </c>
      <c r="C45" s="3">
        <v>2</v>
      </c>
      <c r="D45" s="3">
        <v>0</v>
      </c>
      <c r="E45" s="3">
        <v>1</v>
      </c>
      <c r="F45" s="3">
        <v>0</v>
      </c>
      <c r="G45" s="3">
        <v>0</v>
      </c>
      <c r="H45" s="3">
        <v>2</v>
      </c>
      <c r="I45" s="3">
        <v>1</v>
      </c>
      <c r="J45" s="3">
        <v>2</v>
      </c>
      <c r="K45" s="3">
        <v>2</v>
      </c>
      <c r="L45" s="3">
        <v>1</v>
      </c>
      <c r="M45" s="45">
        <f t="shared" si="2"/>
        <v>13</v>
      </c>
      <c r="N45" s="132"/>
      <c r="O45" s="132"/>
      <c r="P45" s="99" t="str">
        <f t="shared" si="1"/>
        <v>d</v>
      </c>
    </row>
    <row r="46" spans="1:16" ht="17" x14ac:dyDescent="0.2">
      <c r="A46" s="94" t="s">
        <v>221</v>
      </c>
      <c r="B46" s="3">
        <v>2</v>
      </c>
      <c r="C46" s="3">
        <v>2</v>
      </c>
      <c r="D46" s="3">
        <v>2</v>
      </c>
      <c r="E46" s="3">
        <v>2</v>
      </c>
      <c r="F46" s="3">
        <v>2</v>
      </c>
      <c r="G46" s="3">
        <v>2</v>
      </c>
      <c r="H46" s="3">
        <v>2</v>
      </c>
      <c r="I46" s="3">
        <v>2</v>
      </c>
      <c r="J46" s="3">
        <v>2</v>
      </c>
      <c r="K46" s="3">
        <v>1</v>
      </c>
      <c r="L46" s="3">
        <v>0</v>
      </c>
      <c r="M46" s="45">
        <f t="shared" si="2"/>
        <v>19</v>
      </c>
      <c r="N46" s="132" t="s">
        <v>222</v>
      </c>
      <c r="O46" s="132"/>
      <c r="P46" s="99" t="str">
        <f t="shared" si="1"/>
        <v>d</v>
      </c>
    </row>
    <row r="47" spans="1:16" ht="17" x14ac:dyDescent="0.2">
      <c r="A47" s="94" t="s">
        <v>223</v>
      </c>
      <c r="B47" s="3">
        <v>2</v>
      </c>
      <c r="C47" s="3">
        <v>2</v>
      </c>
      <c r="D47" s="3">
        <v>2</v>
      </c>
      <c r="E47" s="3">
        <v>1</v>
      </c>
      <c r="F47" s="3">
        <v>0</v>
      </c>
      <c r="G47" s="3">
        <v>0</v>
      </c>
      <c r="H47" s="3">
        <v>2</v>
      </c>
      <c r="I47" s="3">
        <v>1</v>
      </c>
      <c r="J47" s="3">
        <v>2</v>
      </c>
      <c r="K47" s="3">
        <v>2</v>
      </c>
      <c r="L47" s="3">
        <v>2</v>
      </c>
      <c r="M47" s="45">
        <f t="shared" si="2"/>
        <v>16</v>
      </c>
      <c r="N47" s="132"/>
      <c r="O47" s="132"/>
      <c r="P47" s="99" t="str">
        <f t="shared" si="1"/>
        <v>d</v>
      </c>
    </row>
    <row r="48" spans="1:16" ht="17" x14ac:dyDescent="0.2">
      <c r="A48" s="94" t="s">
        <v>224</v>
      </c>
      <c r="B48" s="3">
        <v>2</v>
      </c>
      <c r="C48" s="3">
        <v>1</v>
      </c>
      <c r="D48" s="3">
        <v>2</v>
      </c>
      <c r="E48" s="3">
        <v>2</v>
      </c>
      <c r="F48" s="3">
        <v>2</v>
      </c>
      <c r="G48" s="3">
        <v>2</v>
      </c>
      <c r="H48" s="3">
        <v>2</v>
      </c>
      <c r="I48" s="3">
        <v>2</v>
      </c>
      <c r="J48" s="3">
        <v>2</v>
      </c>
      <c r="K48" s="3">
        <v>2</v>
      </c>
      <c r="L48" s="3">
        <v>2</v>
      </c>
      <c r="M48" s="45">
        <f t="shared" si="2"/>
        <v>21</v>
      </c>
      <c r="N48" s="132"/>
      <c r="O48" s="132"/>
      <c r="P48" s="99" t="str">
        <f t="shared" si="1"/>
        <v>d</v>
      </c>
    </row>
    <row r="49" spans="1:16" ht="17" x14ac:dyDescent="0.2">
      <c r="A49" s="94" t="s">
        <v>225</v>
      </c>
      <c r="B49" s="3">
        <v>2</v>
      </c>
      <c r="C49" s="3">
        <v>1</v>
      </c>
      <c r="D49" s="3">
        <v>2</v>
      </c>
      <c r="E49" s="3">
        <v>2</v>
      </c>
      <c r="F49" s="3">
        <v>2</v>
      </c>
      <c r="G49" s="3">
        <v>2</v>
      </c>
      <c r="H49" s="3">
        <v>0</v>
      </c>
      <c r="I49" s="3">
        <v>2</v>
      </c>
      <c r="J49" s="3">
        <v>2</v>
      </c>
      <c r="K49" s="3">
        <v>2</v>
      </c>
      <c r="L49" s="3">
        <v>2</v>
      </c>
      <c r="M49" s="45">
        <f t="shared" si="2"/>
        <v>19</v>
      </c>
      <c r="N49" s="132"/>
      <c r="O49" s="132"/>
      <c r="P49" s="99" t="str">
        <f t="shared" si="1"/>
        <v>d</v>
      </c>
    </row>
    <row r="50" spans="1:16" ht="17" x14ac:dyDescent="0.2">
      <c r="A50" s="94" t="s">
        <v>226</v>
      </c>
      <c r="B50" s="3">
        <v>2</v>
      </c>
      <c r="C50" s="3">
        <v>1</v>
      </c>
      <c r="D50" s="3">
        <v>0</v>
      </c>
      <c r="E50" s="3">
        <v>2</v>
      </c>
      <c r="F50" s="3">
        <v>1</v>
      </c>
      <c r="G50" s="3">
        <v>0</v>
      </c>
      <c r="H50" s="3">
        <v>1</v>
      </c>
      <c r="I50" s="3">
        <v>2</v>
      </c>
      <c r="J50" s="3">
        <v>2</v>
      </c>
      <c r="K50" s="3">
        <v>2</v>
      </c>
      <c r="L50" s="3">
        <v>2</v>
      </c>
      <c r="M50" s="45">
        <f t="shared" si="2"/>
        <v>15</v>
      </c>
      <c r="N50" s="132"/>
      <c r="O50" s="132"/>
      <c r="P50" s="99" t="str">
        <f t="shared" si="1"/>
        <v>d</v>
      </c>
    </row>
    <row r="51" spans="1:16" ht="17" x14ac:dyDescent="0.2">
      <c r="A51" s="94" t="s">
        <v>227</v>
      </c>
      <c r="B51" s="3">
        <v>2</v>
      </c>
      <c r="C51" s="3">
        <v>2</v>
      </c>
      <c r="D51" s="3">
        <v>2</v>
      </c>
      <c r="E51" s="3">
        <v>2</v>
      </c>
      <c r="F51" s="3">
        <v>2</v>
      </c>
      <c r="G51" s="3">
        <v>2</v>
      </c>
      <c r="H51" s="3">
        <v>2</v>
      </c>
      <c r="I51" s="3">
        <v>2</v>
      </c>
      <c r="J51" s="3">
        <v>2</v>
      </c>
      <c r="K51" s="3">
        <v>2</v>
      </c>
      <c r="L51" s="3">
        <v>1</v>
      </c>
      <c r="M51" s="45">
        <f t="shared" si="2"/>
        <v>21</v>
      </c>
      <c r="N51" s="132"/>
      <c r="O51" s="132"/>
      <c r="P51" s="99" t="str">
        <f t="shared" si="1"/>
        <v>d</v>
      </c>
    </row>
    <row r="52" spans="1:16" ht="17" x14ac:dyDescent="0.2">
      <c r="A52" s="94" t="s">
        <v>228</v>
      </c>
      <c r="B52" s="3">
        <v>2</v>
      </c>
      <c r="C52" s="3">
        <v>2</v>
      </c>
      <c r="D52" s="3">
        <v>2</v>
      </c>
      <c r="E52" s="3">
        <v>2</v>
      </c>
      <c r="F52" s="3">
        <v>1</v>
      </c>
      <c r="G52" s="3">
        <v>1</v>
      </c>
      <c r="H52" s="3">
        <v>2</v>
      </c>
      <c r="I52" s="3">
        <v>2</v>
      </c>
      <c r="J52" s="3">
        <v>2</v>
      </c>
      <c r="K52" s="3">
        <v>2</v>
      </c>
      <c r="L52" s="3">
        <v>0</v>
      </c>
      <c r="M52" s="45">
        <f t="shared" si="2"/>
        <v>18</v>
      </c>
      <c r="N52" s="132"/>
      <c r="O52" s="132"/>
      <c r="P52" s="99" t="str">
        <f t="shared" si="1"/>
        <v>d</v>
      </c>
    </row>
    <row r="53" spans="1:16" ht="17" x14ac:dyDescent="0.2">
      <c r="A53" s="94" t="s">
        <v>229</v>
      </c>
      <c r="B53" s="3">
        <v>2</v>
      </c>
      <c r="C53" s="3">
        <v>2</v>
      </c>
      <c r="D53" s="3">
        <v>0</v>
      </c>
      <c r="E53" s="3">
        <v>2</v>
      </c>
      <c r="F53" s="3">
        <v>2</v>
      </c>
      <c r="G53" s="3">
        <v>2</v>
      </c>
      <c r="H53" s="3">
        <v>2</v>
      </c>
      <c r="I53" s="3">
        <v>2</v>
      </c>
      <c r="J53" s="3">
        <v>2</v>
      </c>
      <c r="K53" s="3">
        <v>2</v>
      </c>
      <c r="L53" s="3">
        <v>1</v>
      </c>
      <c r="M53" s="45">
        <f t="shared" si="2"/>
        <v>19</v>
      </c>
      <c r="N53" s="132"/>
      <c r="O53" s="132"/>
      <c r="P53" s="99" t="str">
        <f t="shared" si="1"/>
        <v>d</v>
      </c>
    </row>
    <row r="54" spans="1:16" ht="17" x14ac:dyDescent="0.2">
      <c r="A54" s="94" t="s">
        <v>230</v>
      </c>
      <c r="B54" s="3">
        <v>2</v>
      </c>
      <c r="C54" s="3">
        <v>2</v>
      </c>
      <c r="D54" s="3">
        <v>1</v>
      </c>
      <c r="E54" s="3">
        <v>2</v>
      </c>
      <c r="F54" s="3">
        <v>1</v>
      </c>
      <c r="G54" s="3">
        <v>2</v>
      </c>
      <c r="H54" s="3">
        <v>2</v>
      </c>
      <c r="I54" s="3">
        <v>2</v>
      </c>
      <c r="J54" s="3">
        <v>2</v>
      </c>
      <c r="K54" s="3">
        <v>2</v>
      </c>
      <c r="L54" s="3">
        <v>1</v>
      </c>
      <c r="M54" s="45">
        <f t="shared" si="2"/>
        <v>19</v>
      </c>
      <c r="N54" s="132"/>
      <c r="O54" s="132"/>
      <c r="P54" s="99" t="str">
        <f t="shared" si="1"/>
        <v>d</v>
      </c>
    </row>
    <row r="55" spans="1:16" ht="17" x14ac:dyDescent="0.2">
      <c r="A55" s="94" t="s">
        <v>231</v>
      </c>
      <c r="B55" s="3">
        <v>2</v>
      </c>
      <c r="C55" s="3">
        <v>1</v>
      </c>
      <c r="D55" s="3">
        <v>1</v>
      </c>
      <c r="E55" s="3">
        <v>2</v>
      </c>
      <c r="F55" s="3">
        <v>1</v>
      </c>
      <c r="G55" s="3">
        <v>2</v>
      </c>
      <c r="H55" s="3">
        <v>1</v>
      </c>
      <c r="I55" s="3">
        <v>0</v>
      </c>
      <c r="J55" s="3">
        <v>0</v>
      </c>
      <c r="K55" s="3">
        <v>2</v>
      </c>
      <c r="L55" s="3">
        <v>1</v>
      </c>
      <c r="M55" s="45">
        <f t="shared" si="2"/>
        <v>13</v>
      </c>
      <c r="N55" s="132" t="s">
        <v>232</v>
      </c>
      <c r="O55" s="132"/>
      <c r="P55" s="99" t="str">
        <f t="shared" si="1"/>
        <v>d</v>
      </c>
    </row>
    <row r="56" spans="1:16" ht="17" x14ac:dyDescent="0.2">
      <c r="A56" s="93" t="s">
        <v>233</v>
      </c>
      <c r="B56" s="87">
        <v>0</v>
      </c>
      <c r="C56" s="87">
        <v>0</v>
      </c>
      <c r="D56" s="87">
        <v>0</v>
      </c>
      <c r="E56" s="87">
        <v>0</v>
      </c>
      <c r="F56" s="87">
        <v>2</v>
      </c>
      <c r="G56" s="87">
        <v>0</v>
      </c>
      <c r="H56" s="87">
        <v>1</v>
      </c>
      <c r="I56" s="87">
        <v>0</v>
      </c>
      <c r="J56" s="87">
        <v>1</v>
      </c>
      <c r="K56" s="87">
        <v>1</v>
      </c>
      <c r="L56" s="87">
        <v>0</v>
      </c>
      <c r="M56" s="88">
        <f t="shared" si="2"/>
        <v>5</v>
      </c>
      <c r="N56" s="135"/>
      <c r="O56" s="135"/>
      <c r="P56" s="99" t="str">
        <f t="shared" si="1"/>
        <v>d</v>
      </c>
    </row>
    <row r="57" spans="1:16" ht="17" x14ac:dyDescent="0.2">
      <c r="A57" s="94" t="s">
        <v>234</v>
      </c>
      <c r="B57" s="3">
        <v>2</v>
      </c>
      <c r="C57" s="3">
        <v>2</v>
      </c>
      <c r="D57" s="3">
        <v>1</v>
      </c>
      <c r="E57" s="3">
        <v>2</v>
      </c>
      <c r="F57" s="3">
        <v>1</v>
      </c>
      <c r="G57" s="3">
        <v>0</v>
      </c>
      <c r="H57" s="3">
        <v>0</v>
      </c>
      <c r="I57" s="3">
        <v>1</v>
      </c>
      <c r="J57" s="3">
        <v>2</v>
      </c>
      <c r="K57" s="3">
        <v>0</v>
      </c>
      <c r="L57" s="3">
        <v>0</v>
      </c>
      <c r="M57" s="45">
        <f t="shared" si="2"/>
        <v>11</v>
      </c>
      <c r="N57" s="132"/>
      <c r="O57" s="132"/>
      <c r="P57" s="99" t="str">
        <f t="shared" si="1"/>
        <v>d</v>
      </c>
    </row>
    <row r="58" spans="1:16" ht="17" x14ac:dyDescent="0.2">
      <c r="A58" s="94" t="s">
        <v>235</v>
      </c>
      <c r="B58" s="3">
        <v>1</v>
      </c>
      <c r="C58" s="3">
        <v>0</v>
      </c>
      <c r="D58" s="3">
        <v>0</v>
      </c>
      <c r="E58" s="3">
        <v>1</v>
      </c>
      <c r="F58" s="3">
        <v>1</v>
      </c>
      <c r="G58" s="3">
        <v>0</v>
      </c>
      <c r="H58" s="3">
        <v>1</v>
      </c>
      <c r="I58" s="3">
        <v>0</v>
      </c>
      <c r="J58" s="3">
        <v>0</v>
      </c>
      <c r="K58" s="3">
        <v>2</v>
      </c>
      <c r="L58" s="3">
        <v>0</v>
      </c>
      <c r="M58" s="45">
        <f t="shared" si="2"/>
        <v>6</v>
      </c>
      <c r="N58" s="132"/>
      <c r="O58" s="132"/>
      <c r="P58" s="99" t="str">
        <f t="shared" si="1"/>
        <v>d</v>
      </c>
    </row>
    <row r="59" spans="1:16" ht="17" x14ac:dyDescent="0.2">
      <c r="A59" s="94" t="s">
        <v>236</v>
      </c>
      <c r="B59" s="3">
        <v>1</v>
      </c>
      <c r="C59" s="3">
        <v>0</v>
      </c>
      <c r="D59" s="3">
        <v>0</v>
      </c>
      <c r="E59" s="3">
        <v>1</v>
      </c>
      <c r="F59" s="3">
        <v>2</v>
      </c>
      <c r="G59" s="3">
        <v>0</v>
      </c>
      <c r="H59" s="3">
        <v>1</v>
      </c>
      <c r="I59" s="3">
        <v>1</v>
      </c>
      <c r="J59" s="3">
        <v>1</v>
      </c>
      <c r="K59" s="3">
        <v>2</v>
      </c>
      <c r="L59" s="3">
        <v>0</v>
      </c>
      <c r="M59" s="45">
        <f t="shared" si="2"/>
        <v>9</v>
      </c>
      <c r="N59" s="132" t="s">
        <v>237</v>
      </c>
      <c r="O59" s="132"/>
      <c r="P59" s="99" t="str">
        <f t="shared" si="1"/>
        <v>d</v>
      </c>
    </row>
    <row r="60" spans="1:16" ht="17" x14ac:dyDescent="0.2">
      <c r="A60" s="94" t="s">
        <v>238</v>
      </c>
      <c r="B60" s="3">
        <v>1</v>
      </c>
      <c r="C60" s="3">
        <v>0</v>
      </c>
      <c r="D60" s="3">
        <v>0</v>
      </c>
      <c r="E60" s="3">
        <v>1</v>
      </c>
      <c r="F60" s="3">
        <v>2</v>
      </c>
      <c r="G60" s="3">
        <v>2</v>
      </c>
      <c r="H60" s="3">
        <v>2</v>
      </c>
      <c r="I60" s="3">
        <v>2</v>
      </c>
      <c r="J60" s="3">
        <v>2</v>
      </c>
      <c r="K60" s="3">
        <v>2</v>
      </c>
      <c r="L60" s="3">
        <v>1</v>
      </c>
      <c r="M60" s="45">
        <f t="shared" si="2"/>
        <v>15</v>
      </c>
      <c r="N60" s="132"/>
      <c r="O60" s="132"/>
      <c r="P60" s="99" t="str">
        <f t="shared" si="1"/>
        <v>d</v>
      </c>
    </row>
    <row r="61" spans="1:16" ht="17" x14ac:dyDescent="0.2">
      <c r="A61" s="94" t="s">
        <v>239</v>
      </c>
      <c r="B61" s="3">
        <v>2</v>
      </c>
      <c r="C61" s="3">
        <v>2</v>
      </c>
      <c r="D61" s="3">
        <v>1</v>
      </c>
      <c r="E61" s="3">
        <v>1</v>
      </c>
      <c r="F61" s="3">
        <v>1</v>
      </c>
      <c r="G61" s="3">
        <v>2</v>
      </c>
      <c r="H61" s="3">
        <v>2</v>
      </c>
      <c r="I61" s="3">
        <v>2</v>
      </c>
      <c r="J61" s="3">
        <v>2</v>
      </c>
      <c r="K61" s="3">
        <v>2</v>
      </c>
      <c r="L61" s="3">
        <v>1</v>
      </c>
      <c r="M61" s="45">
        <f t="shared" ref="M61:M108" si="3">SUM(B61:L61)</f>
        <v>18</v>
      </c>
      <c r="N61" s="132"/>
      <c r="O61" s="132"/>
      <c r="P61" s="99" t="str">
        <f t="shared" si="1"/>
        <v>d</v>
      </c>
    </row>
    <row r="62" spans="1:16" ht="17" x14ac:dyDescent="0.2">
      <c r="A62" s="94" t="s">
        <v>240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0</v>
      </c>
      <c r="H62" s="3">
        <v>1</v>
      </c>
      <c r="I62" s="3">
        <v>0</v>
      </c>
      <c r="J62" s="3">
        <v>0</v>
      </c>
      <c r="K62" s="3">
        <v>2</v>
      </c>
      <c r="L62" s="3">
        <v>0</v>
      </c>
      <c r="M62" s="45">
        <f t="shared" si="3"/>
        <v>8</v>
      </c>
      <c r="N62" s="132"/>
      <c r="O62" s="132"/>
      <c r="P62" s="99" t="str">
        <f t="shared" si="1"/>
        <v>d</v>
      </c>
    </row>
    <row r="63" spans="1:16" ht="17" x14ac:dyDescent="0.2">
      <c r="A63" s="94" t="s">
        <v>241</v>
      </c>
      <c r="B63" s="3">
        <v>2</v>
      </c>
      <c r="C63" s="3">
        <v>2</v>
      </c>
      <c r="D63" s="3">
        <v>1</v>
      </c>
      <c r="E63" s="3">
        <v>1</v>
      </c>
      <c r="F63" s="3">
        <v>1</v>
      </c>
      <c r="G63" s="3">
        <v>0</v>
      </c>
      <c r="H63" s="3">
        <v>1</v>
      </c>
      <c r="I63" s="3">
        <v>0</v>
      </c>
      <c r="J63" s="3">
        <v>0</v>
      </c>
      <c r="K63" s="3">
        <v>1</v>
      </c>
      <c r="L63" s="3">
        <v>0</v>
      </c>
      <c r="M63" s="45">
        <f t="shared" si="3"/>
        <v>9</v>
      </c>
      <c r="N63" s="132"/>
      <c r="O63" s="132"/>
      <c r="P63" s="99" t="str">
        <f t="shared" si="1"/>
        <v>d</v>
      </c>
    </row>
    <row r="64" spans="1:16" ht="16" customHeight="1" x14ac:dyDescent="0.2">
      <c r="A64" s="94" t="s">
        <v>242</v>
      </c>
      <c r="B64" s="3">
        <v>1</v>
      </c>
      <c r="C64" s="3">
        <v>1</v>
      </c>
      <c r="D64" s="3">
        <v>2</v>
      </c>
      <c r="E64" s="3">
        <v>1</v>
      </c>
      <c r="F64" s="3">
        <v>1</v>
      </c>
      <c r="G64" s="3">
        <v>0</v>
      </c>
      <c r="H64" s="3">
        <v>0</v>
      </c>
      <c r="I64" s="3">
        <v>2</v>
      </c>
      <c r="J64" s="3">
        <v>1</v>
      </c>
      <c r="K64" s="3">
        <v>2</v>
      </c>
      <c r="L64" s="3">
        <v>2</v>
      </c>
      <c r="M64" s="45">
        <f t="shared" si="3"/>
        <v>13</v>
      </c>
      <c r="N64" s="132"/>
      <c r="O64" s="132"/>
      <c r="P64" s="99" t="str">
        <f t="shared" si="1"/>
        <v>d</v>
      </c>
    </row>
    <row r="65" spans="1:16" ht="17" x14ac:dyDescent="0.2">
      <c r="A65" s="94" t="s">
        <v>243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2</v>
      </c>
      <c r="K65" s="3">
        <v>1</v>
      </c>
      <c r="L65" s="3">
        <v>1</v>
      </c>
      <c r="M65" s="45">
        <f t="shared" si="3"/>
        <v>12</v>
      </c>
      <c r="N65" s="132"/>
      <c r="O65" s="132"/>
      <c r="P65" s="99" t="str">
        <f t="shared" si="1"/>
        <v>d</v>
      </c>
    </row>
    <row r="66" spans="1:16" ht="17" x14ac:dyDescent="0.2">
      <c r="A66" s="94" t="s">
        <v>244</v>
      </c>
      <c r="B66" s="3">
        <v>2</v>
      </c>
      <c r="C66" s="3">
        <v>0</v>
      </c>
      <c r="D66" s="3">
        <v>0</v>
      </c>
      <c r="E66" s="3">
        <v>0</v>
      </c>
      <c r="F66" s="3">
        <v>1</v>
      </c>
      <c r="G66" s="3">
        <v>0</v>
      </c>
      <c r="H66" s="3">
        <v>1</v>
      </c>
      <c r="I66" s="3">
        <v>0</v>
      </c>
      <c r="J66" s="3">
        <v>0</v>
      </c>
      <c r="K66" s="3">
        <v>1</v>
      </c>
      <c r="L66" s="3">
        <v>0</v>
      </c>
      <c r="M66" s="45">
        <f t="shared" si="3"/>
        <v>5</v>
      </c>
      <c r="N66" s="132"/>
      <c r="O66" s="132"/>
      <c r="P66" s="99" t="str">
        <f t="shared" si="1"/>
        <v>d</v>
      </c>
    </row>
    <row r="67" spans="1:16" ht="17" x14ac:dyDescent="0.2">
      <c r="A67" s="94" t="s">
        <v>245</v>
      </c>
      <c r="B67" s="3">
        <v>2</v>
      </c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3">
        <v>1</v>
      </c>
      <c r="I67" s="3">
        <v>1</v>
      </c>
      <c r="J67" s="3">
        <v>1</v>
      </c>
      <c r="K67" s="3">
        <v>1</v>
      </c>
      <c r="L67" s="3">
        <v>0</v>
      </c>
      <c r="M67" s="45">
        <f t="shared" si="3"/>
        <v>10</v>
      </c>
      <c r="N67" s="132"/>
      <c r="O67" s="132"/>
      <c r="P67" s="99" t="str">
        <f t="shared" si="1"/>
        <v>d</v>
      </c>
    </row>
    <row r="68" spans="1:16" ht="17" x14ac:dyDescent="0.2">
      <c r="A68" s="94" t="s">
        <v>246</v>
      </c>
      <c r="B68" s="3">
        <v>2</v>
      </c>
      <c r="C68" s="3">
        <v>1</v>
      </c>
      <c r="D68" s="3">
        <v>2</v>
      </c>
      <c r="E68" s="3">
        <v>2</v>
      </c>
      <c r="F68" s="3">
        <v>1</v>
      </c>
      <c r="G68" s="3">
        <v>0</v>
      </c>
      <c r="H68" s="3">
        <v>1</v>
      </c>
      <c r="I68" s="3">
        <v>0</v>
      </c>
      <c r="J68" s="3">
        <v>0</v>
      </c>
      <c r="K68" s="3">
        <v>1</v>
      </c>
      <c r="L68" s="3">
        <v>0</v>
      </c>
      <c r="M68" s="45">
        <f t="shared" si="3"/>
        <v>10</v>
      </c>
      <c r="N68" s="132"/>
      <c r="O68" s="132"/>
      <c r="P68" s="99" t="str">
        <f t="shared" ref="P68:P108" si="4">IF(COUNTA(B68:L68) = 11, "d", "")</f>
        <v>d</v>
      </c>
    </row>
    <row r="69" spans="1:16" ht="17" x14ac:dyDescent="0.2">
      <c r="A69" s="94" t="s">
        <v>1202</v>
      </c>
      <c r="B69" s="3">
        <v>2</v>
      </c>
      <c r="C69" s="3">
        <v>2</v>
      </c>
      <c r="D69" s="3">
        <v>2</v>
      </c>
      <c r="E69" s="3">
        <v>2</v>
      </c>
      <c r="F69" s="3">
        <v>1</v>
      </c>
      <c r="G69" s="3">
        <v>0</v>
      </c>
      <c r="H69" s="3">
        <v>2</v>
      </c>
      <c r="I69" s="3">
        <v>2</v>
      </c>
      <c r="J69" s="3">
        <v>2</v>
      </c>
      <c r="K69" s="3">
        <v>2</v>
      </c>
      <c r="L69" s="3">
        <v>2</v>
      </c>
      <c r="M69" s="45">
        <f t="shared" si="3"/>
        <v>19</v>
      </c>
      <c r="N69" s="132"/>
      <c r="O69" s="132"/>
      <c r="P69" s="99" t="str">
        <f t="shared" si="4"/>
        <v>d</v>
      </c>
    </row>
    <row r="70" spans="1:16" ht="17" x14ac:dyDescent="0.2">
      <c r="A70" s="94" t="s">
        <v>247</v>
      </c>
      <c r="B70" s="3">
        <v>2</v>
      </c>
      <c r="C70" s="3">
        <v>2</v>
      </c>
      <c r="D70" s="3">
        <v>1</v>
      </c>
      <c r="E70" s="3">
        <v>1</v>
      </c>
      <c r="F70" s="3">
        <v>1</v>
      </c>
      <c r="G70" s="3">
        <v>1</v>
      </c>
      <c r="H70" s="3">
        <v>1</v>
      </c>
      <c r="I70" s="3">
        <v>1</v>
      </c>
      <c r="J70" s="3">
        <v>1</v>
      </c>
      <c r="K70" s="3">
        <v>2</v>
      </c>
      <c r="L70" s="3">
        <v>1</v>
      </c>
      <c r="M70" s="45">
        <f t="shared" si="3"/>
        <v>14</v>
      </c>
      <c r="N70" s="132"/>
      <c r="O70" s="132"/>
      <c r="P70" s="99" t="str">
        <f t="shared" si="4"/>
        <v>d</v>
      </c>
    </row>
    <row r="71" spans="1:16" ht="17" x14ac:dyDescent="0.2">
      <c r="A71" s="94" t="s">
        <v>248</v>
      </c>
      <c r="B71" s="3">
        <v>1</v>
      </c>
      <c r="C71" s="3">
        <v>0</v>
      </c>
      <c r="D71" s="3">
        <v>0</v>
      </c>
      <c r="E71" s="3">
        <v>1</v>
      </c>
      <c r="F71" s="3">
        <v>2</v>
      </c>
      <c r="G71" s="3">
        <v>0</v>
      </c>
      <c r="H71" s="3">
        <v>1</v>
      </c>
      <c r="I71" s="3">
        <v>2</v>
      </c>
      <c r="J71" s="3">
        <v>2</v>
      </c>
      <c r="K71" s="3">
        <v>2</v>
      </c>
      <c r="L71" s="3">
        <v>1</v>
      </c>
      <c r="M71" s="45">
        <f t="shared" si="3"/>
        <v>12</v>
      </c>
      <c r="N71" s="132"/>
      <c r="O71" s="132"/>
      <c r="P71" s="99" t="str">
        <f t="shared" si="4"/>
        <v>d</v>
      </c>
    </row>
    <row r="72" spans="1:16" ht="17" x14ac:dyDescent="0.2">
      <c r="A72" s="94" t="s">
        <v>249</v>
      </c>
      <c r="B72" s="3">
        <v>1</v>
      </c>
      <c r="C72" s="3">
        <v>0</v>
      </c>
      <c r="D72" s="3">
        <v>1</v>
      </c>
      <c r="E72" s="3">
        <v>1</v>
      </c>
      <c r="F72" s="3">
        <v>0</v>
      </c>
      <c r="G72" s="3">
        <v>0</v>
      </c>
      <c r="H72" s="3">
        <v>0</v>
      </c>
      <c r="I72" s="3">
        <v>1</v>
      </c>
      <c r="J72" s="3">
        <v>1</v>
      </c>
      <c r="K72" s="3">
        <v>1</v>
      </c>
      <c r="L72" s="3">
        <v>1</v>
      </c>
      <c r="M72" s="45">
        <f t="shared" si="3"/>
        <v>7</v>
      </c>
      <c r="N72" s="132"/>
      <c r="O72" s="132"/>
      <c r="P72" s="99" t="str">
        <f t="shared" si="4"/>
        <v>d</v>
      </c>
    </row>
    <row r="73" spans="1:16" ht="17" x14ac:dyDescent="0.2">
      <c r="A73" s="94" t="s">
        <v>250</v>
      </c>
      <c r="B73" s="3">
        <v>1</v>
      </c>
      <c r="C73" s="3">
        <v>0</v>
      </c>
      <c r="D73" s="3">
        <v>0</v>
      </c>
      <c r="E73" s="3">
        <v>2</v>
      </c>
      <c r="F73" s="3">
        <v>0</v>
      </c>
      <c r="G73" s="3">
        <v>0</v>
      </c>
      <c r="H73" s="3">
        <v>2</v>
      </c>
      <c r="I73" s="3">
        <v>1</v>
      </c>
      <c r="J73" s="3">
        <v>1</v>
      </c>
      <c r="K73" s="3">
        <v>2</v>
      </c>
      <c r="L73" s="3">
        <v>1</v>
      </c>
      <c r="M73" s="45">
        <f t="shared" si="3"/>
        <v>10</v>
      </c>
      <c r="N73" s="132"/>
      <c r="O73" s="132"/>
      <c r="P73" s="99" t="str">
        <f t="shared" si="4"/>
        <v>d</v>
      </c>
    </row>
    <row r="74" spans="1:16" ht="17" x14ac:dyDescent="0.2">
      <c r="A74" s="94" t="s">
        <v>251</v>
      </c>
      <c r="B74" s="3">
        <v>1</v>
      </c>
      <c r="C74" s="3">
        <v>1</v>
      </c>
      <c r="D74" s="3">
        <v>1</v>
      </c>
      <c r="E74" s="3">
        <v>1</v>
      </c>
      <c r="F74" s="3">
        <v>1</v>
      </c>
      <c r="G74" s="3">
        <v>0</v>
      </c>
      <c r="H74" s="3">
        <v>1</v>
      </c>
      <c r="I74" s="3">
        <v>1</v>
      </c>
      <c r="J74" s="3">
        <v>1</v>
      </c>
      <c r="K74" s="3">
        <v>1</v>
      </c>
      <c r="L74" s="3">
        <v>0</v>
      </c>
      <c r="M74" s="45">
        <f t="shared" si="3"/>
        <v>9</v>
      </c>
      <c r="N74" s="132"/>
      <c r="O74" s="132"/>
      <c r="P74" s="99" t="str">
        <f t="shared" si="4"/>
        <v>d</v>
      </c>
    </row>
    <row r="75" spans="1:16" ht="17" x14ac:dyDescent="0.2">
      <c r="A75" s="94" t="s">
        <v>252</v>
      </c>
      <c r="B75" s="3">
        <v>2</v>
      </c>
      <c r="C75" s="3">
        <v>2</v>
      </c>
      <c r="D75" s="3">
        <v>2</v>
      </c>
      <c r="E75" s="3">
        <v>2</v>
      </c>
      <c r="F75" s="3">
        <v>2</v>
      </c>
      <c r="G75" s="3">
        <v>2</v>
      </c>
      <c r="H75" s="3">
        <v>2</v>
      </c>
      <c r="I75" s="3">
        <v>2</v>
      </c>
      <c r="J75" s="3">
        <v>2</v>
      </c>
      <c r="K75" s="3">
        <v>2</v>
      </c>
      <c r="L75" s="3">
        <v>2</v>
      </c>
      <c r="M75" s="45">
        <f t="shared" si="3"/>
        <v>22</v>
      </c>
      <c r="N75" s="132"/>
      <c r="O75" s="132"/>
      <c r="P75" s="99" t="str">
        <f t="shared" si="4"/>
        <v>d</v>
      </c>
    </row>
    <row r="76" spans="1:16" ht="17" x14ac:dyDescent="0.2">
      <c r="A76" s="94" t="s">
        <v>253</v>
      </c>
      <c r="B76" s="3">
        <v>2</v>
      </c>
      <c r="C76" s="3">
        <v>2</v>
      </c>
      <c r="D76" s="3">
        <v>0</v>
      </c>
      <c r="E76" s="3">
        <v>1</v>
      </c>
      <c r="F76" s="3">
        <v>2</v>
      </c>
      <c r="G76" s="3">
        <v>1</v>
      </c>
      <c r="H76" s="3">
        <v>1</v>
      </c>
      <c r="I76" s="3">
        <v>2</v>
      </c>
      <c r="J76" s="3">
        <v>2</v>
      </c>
      <c r="K76" s="3">
        <v>2</v>
      </c>
      <c r="L76" s="3">
        <v>1</v>
      </c>
      <c r="M76" s="45">
        <f t="shared" si="3"/>
        <v>16</v>
      </c>
      <c r="N76" s="132"/>
      <c r="O76" s="132"/>
      <c r="P76" s="99" t="str">
        <f t="shared" si="4"/>
        <v>d</v>
      </c>
    </row>
    <row r="77" spans="1:16" ht="17" x14ac:dyDescent="0.2">
      <c r="A77" s="94" t="s">
        <v>254</v>
      </c>
      <c r="B77" s="3">
        <v>2</v>
      </c>
      <c r="C77" s="3">
        <v>1</v>
      </c>
      <c r="D77" s="3">
        <v>1</v>
      </c>
      <c r="E77" s="3">
        <v>2</v>
      </c>
      <c r="F77" s="3">
        <v>1</v>
      </c>
      <c r="G77" s="3">
        <v>1</v>
      </c>
      <c r="H77" s="3">
        <v>1</v>
      </c>
      <c r="I77" s="3">
        <v>2</v>
      </c>
      <c r="J77" s="3">
        <v>2</v>
      </c>
      <c r="K77" s="3">
        <v>2</v>
      </c>
      <c r="L77" s="3">
        <v>2</v>
      </c>
      <c r="M77" s="45">
        <f t="shared" si="3"/>
        <v>17</v>
      </c>
      <c r="N77" s="132"/>
      <c r="O77" s="132"/>
      <c r="P77" s="99" t="str">
        <f t="shared" si="4"/>
        <v>d</v>
      </c>
    </row>
    <row r="78" spans="1:16" ht="17" x14ac:dyDescent="0.2">
      <c r="A78" s="94" t="s">
        <v>255</v>
      </c>
      <c r="B78" s="3">
        <v>2</v>
      </c>
      <c r="C78" s="3">
        <v>2</v>
      </c>
      <c r="D78" s="3">
        <v>2</v>
      </c>
      <c r="E78" s="3">
        <v>1</v>
      </c>
      <c r="F78" s="3">
        <v>1</v>
      </c>
      <c r="G78" s="3">
        <v>1</v>
      </c>
      <c r="H78" s="3">
        <v>1</v>
      </c>
      <c r="I78" s="3">
        <v>2</v>
      </c>
      <c r="J78" s="3">
        <v>2</v>
      </c>
      <c r="K78" s="3">
        <v>2</v>
      </c>
      <c r="L78" s="3">
        <v>1</v>
      </c>
      <c r="M78" s="45">
        <f t="shared" si="3"/>
        <v>17</v>
      </c>
      <c r="N78" s="132"/>
      <c r="O78" s="132"/>
      <c r="P78" s="99" t="str">
        <f t="shared" si="4"/>
        <v>d</v>
      </c>
    </row>
    <row r="79" spans="1:16" ht="17" x14ac:dyDescent="0.2">
      <c r="A79" s="94" t="s">
        <v>256</v>
      </c>
      <c r="B79" s="3">
        <v>1</v>
      </c>
      <c r="C79" s="3">
        <v>1</v>
      </c>
      <c r="D79" s="3">
        <v>2</v>
      </c>
      <c r="E79" s="3">
        <v>1</v>
      </c>
      <c r="F79" s="3">
        <v>0</v>
      </c>
      <c r="G79" s="3">
        <v>0</v>
      </c>
      <c r="H79" s="3">
        <v>1</v>
      </c>
      <c r="I79" s="3">
        <v>0</v>
      </c>
      <c r="J79" s="3">
        <v>0</v>
      </c>
      <c r="K79" s="3">
        <v>2</v>
      </c>
      <c r="L79" s="3">
        <v>2</v>
      </c>
      <c r="M79" s="45">
        <f t="shared" si="3"/>
        <v>10</v>
      </c>
      <c r="N79" s="132"/>
      <c r="O79" s="132"/>
      <c r="P79" s="99" t="str">
        <f t="shared" si="4"/>
        <v>d</v>
      </c>
    </row>
    <row r="80" spans="1:16" ht="17" x14ac:dyDescent="0.2">
      <c r="A80" s="94" t="s">
        <v>257</v>
      </c>
      <c r="B80" s="3">
        <v>1</v>
      </c>
      <c r="C80" s="3">
        <v>0</v>
      </c>
      <c r="D80" s="3">
        <v>2</v>
      </c>
      <c r="E80" s="3">
        <v>1</v>
      </c>
      <c r="F80" s="3">
        <v>1</v>
      </c>
      <c r="G80" s="3">
        <v>1</v>
      </c>
      <c r="H80" s="3">
        <v>2</v>
      </c>
      <c r="I80" s="3">
        <v>1</v>
      </c>
      <c r="J80" s="3">
        <v>2</v>
      </c>
      <c r="K80" s="3">
        <v>2</v>
      </c>
      <c r="L80" s="3">
        <v>1</v>
      </c>
      <c r="M80" s="45">
        <f t="shared" si="3"/>
        <v>14</v>
      </c>
      <c r="N80" s="132"/>
      <c r="O80" s="132"/>
      <c r="P80" s="99" t="str">
        <f t="shared" si="4"/>
        <v>d</v>
      </c>
    </row>
    <row r="81" spans="1:16" ht="17" x14ac:dyDescent="0.2">
      <c r="A81" s="94" t="s">
        <v>258</v>
      </c>
      <c r="B81" s="3">
        <v>1</v>
      </c>
      <c r="C81" s="3">
        <v>0</v>
      </c>
      <c r="D81" s="3">
        <v>1</v>
      </c>
      <c r="E81" s="3">
        <v>2</v>
      </c>
      <c r="F81" s="3">
        <v>1</v>
      </c>
      <c r="G81" s="3">
        <v>0</v>
      </c>
      <c r="H81" s="3">
        <v>0</v>
      </c>
      <c r="I81" s="3">
        <v>1</v>
      </c>
      <c r="J81" s="3">
        <v>1</v>
      </c>
      <c r="K81" s="3">
        <v>2</v>
      </c>
      <c r="L81" s="3">
        <v>1</v>
      </c>
      <c r="M81" s="45">
        <f t="shared" si="3"/>
        <v>10</v>
      </c>
      <c r="N81" s="132"/>
      <c r="O81" s="132"/>
      <c r="P81" s="99" t="str">
        <f t="shared" si="4"/>
        <v>d</v>
      </c>
    </row>
    <row r="82" spans="1:16" ht="17" x14ac:dyDescent="0.2">
      <c r="A82" s="94" t="s">
        <v>259</v>
      </c>
      <c r="B82" s="3">
        <v>2</v>
      </c>
      <c r="C82" s="3">
        <v>2</v>
      </c>
      <c r="D82" s="3">
        <v>2</v>
      </c>
      <c r="E82" s="3">
        <v>1</v>
      </c>
      <c r="F82" s="3">
        <v>1</v>
      </c>
      <c r="G82" s="3">
        <v>0</v>
      </c>
      <c r="H82" s="3">
        <v>2</v>
      </c>
      <c r="I82" s="3">
        <v>2</v>
      </c>
      <c r="J82" s="3">
        <v>2</v>
      </c>
      <c r="K82" s="3">
        <v>2</v>
      </c>
      <c r="L82" s="3">
        <v>0</v>
      </c>
      <c r="M82" s="45">
        <f t="shared" si="3"/>
        <v>16</v>
      </c>
      <c r="N82" s="132"/>
      <c r="O82" s="132"/>
      <c r="P82" s="99" t="str">
        <f t="shared" si="4"/>
        <v>d</v>
      </c>
    </row>
    <row r="83" spans="1:16" ht="17" x14ac:dyDescent="0.2">
      <c r="A83" s="94" t="s">
        <v>260</v>
      </c>
      <c r="B83" s="3">
        <v>2</v>
      </c>
      <c r="C83" s="3">
        <v>1</v>
      </c>
      <c r="D83" s="3">
        <v>2</v>
      </c>
      <c r="E83" s="3">
        <v>2</v>
      </c>
      <c r="F83" s="3">
        <v>1</v>
      </c>
      <c r="G83" s="3">
        <v>0</v>
      </c>
      <c r="H83" s="3">
        <v>1</v>
      </c>
      <c r="I83" s="3">
        <v>1</v>
      </c>
      <c r="J83" s="3">
        <v>2</v>
      </c>
      <c r="K83" s="3">
        <v>2</v>
      </c>
      <c r="L83" s="3">
        <v>0</v>
      </c>
      <c r="M83" s="45">
        <f t="shared" si="3"/>
        <v>14</v>
      </c>
      <c r="N83" s="132"/>
      <c r="O83" s="132"/>
      <c r="P83" s="99" t="str">
        <f t="shared" si="4"/>
        <v>d</v>
      </c>
    </row>
    <row r="84" spans="1:16" ht="17" x14ac:dyDescent="0.2">
      <c r="A84" s="94" t="s">
        <v>261</v>
      </c>
      <c r="B84" s="3">
        <v>2</v>
      </c>
      <c r="C84" s="3">
        <v>1</v>
      </c>
      <c r="D84" s="3">
        <v>1</v>
      </c>
      <c r="E84" s="3">
        <v>1</v>
      </c>
      <c r="F84" s="3">
        <v>2</v>
      </c>
      <c r="G84" s="3">
        <v>0</v>
      </c>
      <c r="H84" s="3">
        <v>1</v>
      </c>
      <c r="I84" s="3">
        <v>1</v>
      </c>
      <c r="J84" s="3">
        <v>1</v>
      </c>
      <c r="K84" s="3">
        <v>1</v>
      </c>
      <c r="L84" s="3">
        <v>0</v>
      </c>
      <c r="M84" s="45">
        <f t="shared" si="3"/>
        <v>11</v>
      </c>
      <c r="N84" s="132"/>
      <c r="O84" s="132"/>
      <c r="P84" s="99" t="str">
        <f t="shared" si="4"/>
        <v>d</v>
      </c>
    </row>
    <row r="85" spans="1:16" ht="17" x14ac:dyDescent="0.2">
      <c r="A85" s="94" t="s">
        <v>262</v>
      </c>
      <c r="B85" s="3">
        <v>2</v>
      </c>
      <c r="C85" s="3">
        <v>0</v>
      </c>
      <c r="D85" s="3">
        <v>1</v>
      </c>
      <c r="E85" s="3">
        <v>1</v>
      </c>
      <c r="F85" s="3">
        <v>0</v>
      </c>
      <c r="G85" s="3">
        <v>0</v>
      </c>
      <c r="H85" s="3">
        <v>0</v>
      </c>
      <c r="I85" s="3">
        <v>1</v>
      </c>
      <c r="J85" s="3">
        <v>1</v>
      </c>
      <c r="K85" s="3">
        <v>0</v>
      </c>
      <c r="L85" s="3">
        <v>0</v>
      </c>
      <c r="M85" s="45">
        <f t="shared" si="3"/>
        <v>6</v>
      </c>
      <c r="N85" s="132"/>
      <c r="O85" s="132"/>
      <c r="P85" s="99" t="str">
        <f t="shared" si="4"/>
        <v>d</v>
      </c>
    </row>
    <row r="86" spans="1:16" ht="17" x14ac:dyDescent="0.2">
      <c r="A86" s="94" t="s">
        <v>263</v>
      </c>
      <c r="B86" s="3">
        <v>1</v>
      </c>
      <c r="C86" s="3">
        <v>1</v>
      </c>
      <c r="D86" s="3">
        <v>0</v>
      </c>
      <c r="E86" s="3">
        <v>0</v>
      </c>
      <c r="F86" s="3">
        <v>1</v>
      </c>
      <c r="G86" s="3">
        <v>1</v>
      </c>
      <c r="H86" s="3">
        <v>2</v>
      </c>
      <c r="I86" s="3">
        <v>1</v>
      </c>
      <c r="J86" s="3">
        <v>1</v>
      </c>
      <c r="K86" s="3">
        <v>0</v>
      </c>
      <c r="L86" s="3">
        <v>0</v>
      </c>
      <c r="M86" s="45">
        <f t="shared" si="3"/>
        <v>8</v>
      </c>
      <c r="N86" s="132"/>
      <c r="O86" s="132"/>
      <c r="P86" s="99" t="str">
        <f t="shared" si="4"/>
        <v>d</v>
      </c>
    </row>
    <row r="87" spans="1:16" ht="17" x14ac:dyDescent="0.2">
      <c r="A87" s="93" t="s">
        <v>264</v>
      </c>
      <c r="B87" s="87">
        <v>2</v>
      </c>
      <c r="C87" s="87">
        <v>1</v>
      </c>
      <c r="D87" s="87">
        <v>2</v>
      </c>
      <c r="E87" s="87">
        <v>1</v>
      </c>
      <c r="F87" s="87">
        <v>1</v>
      </c>
      <c r="G87" s="87">
        <v>1</v>
      </c>
      <c r="H87" s="87">
        <v>1</v>
      </c>
      <c r="I87" s="87">
        <v>0</v>
      </c>
      <c r="J87" s="87">
        <v>0</v>
      </c>
      <c r="K87" s="87">
        <v>2</v>
      </c>
      <c r="L87" s="87">
        <v>1</v>
      </c>
      <c r="M87" s="88">
        <f t="shared" si="3"/>
        <v>12</v>
      </c>
      <c r="N87" s="135"/>
      <c r="O87" s="135"/>
      <c r="P87" s="99" t="str">
        <f t="shared" si="4"/>
        <v>d</v>
      </c>
    </row>
    <row r="88" spans="1:16" ht="17" x14ac:dyDescent="0.2">
      <c r="A88" s="94" t="s">
        <v>265</v>
      </c>
      <c r="B88" s="3">
        <v>2</v>
      </c>
      <c r="C88" s="3">
        <v>2</v>
      </c>
      <c r="D88" s="3">
        <v>2</v>
      </c>
      <c r="E88" s="3">
        <v>0</v>
      </c>
      <c r="F88" s="3">
        <v>1</v>
      </c>
      <c r="G88" s="3">
        <v>1</v>
      </c>
      <c r="H88" s="3">
        <v>2</v>
      </c>
      <c r="I88" s="3">
        <v>2</v>
      </c>
      <c r="J88" s="3">
        <v>1</v>
      </c>
      <c r="K88" s="3">
        <v>2</v>
      </c>
      <c r="L88" s="3">
        <v>0</v>
      </c>
      <c r="M88" s="45">
        <f t="shared" si="3"/>
        <v>15</v>
      </c>
      <c r="N88" s="132"/>
      <c r="O88" s="132"/>
      <c r="P88" s="99" t="str">
        <f t="shared" si="4"/>
        <v>d</v>
      </c>
    </row>
    <row r="89" spans="1:16" ht="17" x14ac:dyDescent="0.2">
      <c r="A89" s="94" t="s">
        <v>266</v>
      </c>
      <c r="B89" s="3">
        <v>2</v>
      </c>
      <c r="C89" s="3">
        <v>2</v>
      </c>
      <c r="D89" s="3">
        <v>2</v>
      </c>
      <c r="E89" s="3">
        <v>2</v>
      </c>
      <c r="F89" s="3">
        <v>1</v>
      </c>
      <c r="G89" s="3">
        <v>0</v>
      </c>
      <c r="H89" s="3">
        <v>2</v>
      </c>
      <c r="I89" s="3">
        <v>2</v>
      </c>
      <c r="J89" s="3">
        <v>2</v>
      </c>
      <c r="K89" s="3">
        <v>2</v>
      </c>
      <c r="L89" s="3">
        <v>1</v>
      </c>
      <c r="M89" s="45">
        <f t="shared" si="3"/>
        <v>18</v>
      </c>
      <c r="N89" s="132"/>
      <c r="O89" s="132"/>
      <c r="P89" s="99" t="str">
        <f t="shared" si="4"/>
        <v>d</v>
      </c>
    </row>
    <row r="90" spans="1:16" ht="17" x14ac:dyDescent="0.2">
      <c r="A90" s="94" t="s">
        <v>267</v>
      </c>
      <c r="B90" s="3">
        <v>2</v>
      </c>
      <c r="C90" s="3">
        <v>1</v>
      </c>
      <c r="D90" s="3">
        <v>0</v>
      </c>
      <c r="E90" s="3">
        <v>1</v>
      </c>
      <c r="F90" s="3">
        <v>2</v>
      </c>
      <c r="G90" s="3">
        <v>1</v>
      </c>
      <c r="H90" s="3">
        <v>2</v>
      </c>
      <c r="I90" s="3">
        <v>2</v>
      </c>
      <c r="J90" s="3">
        <v>2</v>
      </c>
      <c r="K90" s="3">
        <v>2</v>
      </c>
      <c r="L90" s="3">
        <v>0</v>
      </c>
      <c r="M90" s="45">
        <f t="shared" si="3"/>
        <v>15</v>
      </c>
      <c r="N90" s="132"/>
      <c r="O90" s="132"/>
      <c r="P90" s="99" t="str">
        <f t="shared" si="4"/>
        <v>d</v>
      </c>
    </row>
    <row r="91" spans="1:16" ht="17" x14ac:dyDescent="0.2">
      <c r="A91" s="94" t="s">
        <v>268</v>
      </c>
      <c r="B91" s="3">
        <v>2</v>
      </c>
      <c r="C91" s="3">
        <v>1</v>
      </c>
      <c r="D91" s="3">
        <v>1</v>
      </c>
      <c r="E91" s="3">
        <v>0</v>
      </c>
      <c r="F91" s="3">
        <v>1</v>
      </c>
      <c r="G91" s="3">
        <v>0</v>
      </c>
      <c r="H91" s="3">
        <v>2</v>
      </c>
      <c r="I91" s="3">
        <v>1</v>
      </c>
      <c r="J91" s="3">
        <v>1</v>
      </c>
      <c r="K91" s="3">
        <v>2</v>
      </c>
      <c r="L91" s="3">
        <v>1</v>
      </c>
      <c r="M91" s="45">
        <f t="shared" si="3"/>
        <v>12</v>
      </c>
      <c r="N91" s="132"/>
      <c r="O91" s="132"/>
      <c r="P91" s="99" t="str">
        <f t="shared" si="4"/>
        <v>d</v>
      </c>
    </row>
    <row r="92" spans="1:16" ht="17" x14ac:dyDescent="0.2">
      <c r="A92" s="94" t="s">
        <v>269</v>
      </c>
      <c r="B92" s="3">
        <v>2</v>
      </c>
      <c r="C92" s="3">
        <v>1</v>
      </c>
      <c r="D92" s="3">
        <v>0</v>
      </c>
      <c r="E92" s="3">
        <v>1</v>
      </c>
      <c r="F92" s="3">
        <v>0</v>
      </c>
      <c r="G92" s="3">
        <v>0</v>
      </c>
      <c r="H92" s="3">
        <v>2</v>
      </c>
      <c r="I92" s="3">
        <v>2</v>
      </c>
      <c r="J92" s="3">
        <v>1</v>
      </c>
      <c r="K92" s="3">
        <v>2</v>
      </c>
      <c r="L92" s="3">
        <v>0</v>
      </c>
      <c r="M92" s="45">
        <f t="shared" si="3"/>
        <v>11</v>
      </c>
      <c r="N92" s="132"/>
      <c r="O92" s="132"/>
      <c r="P92" s="99" t="str">
        <f t="shared" si="4"/>
        <v>d</v>
      </c>
    </row>
    <row r="93" spans="1:16" ht="17" x14ac:dyDescent="0.2">
      <c r="A93" s="94" t="s">
        <v>270</v>
      </c>
      <c r="B93" s="3">
        <v>1</v>
      </c>
      <c r="C93" s="3">
        <v>2</v>
      </c>
      <c r="D93" s="3">
        <v>0</v>
      </c>
      <c r="E93" s="3">
        <v>2</v>
      </c>
      <c r="F93" s="3">
        <v>2</v>
      </c>
      <c r="G93" s="3">
        <v>2</v>
      </c>
      <c r="H93" s="3">
        <v>1</v>
      </c>
      <c r="I93" s="3">
        <v>2</v>
      </c>
      <c r="J93" s="3">
        <v>1</v>
      </c>
      <c r="K93" s="3">
        <v>1</v>
      </c>
      <c r="L93" s="3">
        <v>1</v>
      </c>
      <c r="M93" s="45">
        <f t="shared" si="3"/>
        <v>15</v>
      </c>
      <c r="N93" s="132"/>
      <c r="O93" s="132"/>
      <c r="P93" s="99" t="str">
        <f t="shared" si="4"/>
        <v>d</v>
      </c>
    </row>
    <row r="94" spans="1:16" ht="17" x14ac:dyDescent="0.2">
      <c r="A94" s="94" t="s">
        <v>271</v>
      </c>
      <c r="B94" s="3">
        <v>2</v>
      </c>
      <c r="C94" s="3">
        <v>2</v>
      </c>
      <c r="D94" s="3">
        <v>1</v>
      </c>
      <c r="E94" s="3">
        <v>2</v>
      </c>
      <c r="F94" s="3">
        <v>1</v>
      </c>
      <c r="G94" s="3">
        <v>1</v>
      </c>
      <c r="H94" s="3">
        <v>1</v>
      </c>
      <c r="I94" s="3">
        <v>1</v>
      </c>
      <c r="J94" s="3">
        <v>1</v>
      </c>
      <c r="K94" s="3">
        <v>1</v>
      </c>
      <c r="L94" s="3">
        <v>1</v>
      </c>
      <c r="M94" s="45">
        <f t="shared" si="3"/>
        <v>14</v>
      </c>
      <c r="N94" s="132"/>
      <c r="O94" s="132"/>
      <c r="P94" s="99" t="str">
        <f t="shared" si="4"/>
        <v>d</v>
      </c>
    </row>
    <row r="95" spans="1:16" ht="17" x14ac:dyDescent="0.2">
      <c r="A95" s="94" t="s">
        <v>272</v>
      </c>
      <c r="B95" s="3">
        <v>2</v>
      </c>
      <c r="C95" s="3">
        <v>2</v>
      </c>
      <c r="D95" s="3">
        <v>1</v>
      </c>
      <c r="E95" s="3">
        <v>1</v>
      </c>
      <c r="F95" s="3">
        <v>2</v>
      </c>
      <c r="G95" s="3">
        <v>0</v>
      </c>
      <c r="H95" s="3">
        <v>1</v>
      </c>
      <c r="I95" s="3">
        <v>2</v>
      </c>
      <c r="J95" s="3">
        <v>2</v>
      </c>
      <c r="K95" s="3">
        <v>2</v>
      </c>
      <c r="L95" s="3">
        <v>0</v>
      </c>
      <c r="M95" s="45">
        <f t="shared" si="3"/>
        <v>15</v>
      </c>
      <c r="N95" s="132"/>
      <c r="O95" s="132"/>
      <c r="P95" s="99" t="str">
        <f t="shared" si="4"/>
        <v>d</v>
      </c>
    </row>
    <row r="96" spans="1:16" ht="17" x14ac:dyDescent="0.2">
      <c r="A96" s="94" t="s">
        <v>273</v>
      </c>
      <c r="B96" s="3">
        <v>2</v>
      </c>
      <c r="C96" s="3">
        <v>1</v>
      </c>
      <c r="D96" s="3">
        <v>0</v>
      </c>
      <c r="E96" s="3">
        <v>1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1</v>
      </c>
      <c r="L96" s="3">
        <v>0</v>
      </c>
      <c r="M96" s="45">
        <f t="shared" si="3"/>
        <v>5</v>
      </c>
      <c r="N96" s="132"/>
      <c r="O96" s="132"/>
      <c r="P96" s="99" t="str">
        <f t="shared" si="4"/>
        <v>d</v>
      </c>
    </row>
    <row r="97" spans="1:16" ht="17" x14ac:dyDescent="0.2">
      <c r="A97" s="94" t="s">
        <v>274</v>
      </c>
      <c r="B97" s="3">
        <v>2</v>
      </c>
      <c r="C97" s="3">
        <v>1</v>
      </c>
      <c r="D97" s="3">
        <v>1</v>
      </c>
      <c r="E97" s="3">
        <v>2</v>
      </c>
      <c r="F97" s="3">
        <v>2</v>
      </c>
      <c r="G97" s="3">
        <v>2</v>
      </c>
      <c r="H97" s="3">
        <v>2</v>
      </c>
      <c r="I97" s="3">
        <v>2</v>
      </c>
      <c r="J97" s="3">
        <v>1</v>
      </c>
      <c r="K97" s="3">
        <v>2</v>
      </c>
      <c r="L97" s="3">
        <v>1</v>
      </c>
      <c r="M97" s="45">
        <f t="shared" si="3"/>
        <v>18</v>
      </c>
      <c r="N97" s="132"/>
      <c r="O97" s="132"/>
      <c r="P97" s="99" t="str">
        <f t="shared" si="4"/>
        <v>d</v>
      </c>
    </row>
    <row r="98" spans="1:16" ht="17" x14ac:dyDescent="0.2">
      <c r="A98" s="94" t="s">
        <v>275</v>
      </c>
      <c r="B98" s="3">
        <v>2</v>
      </c>
      <c r="C98" s="3">
        <v>1</v>
      </c>
      <c r="D98" s="3">
        <v>1</v>
      </c>
      <c r="E98" s="3">
        <v>2</v>
      </c>
      <c r="F98" s="3">
        <v>1</v>
      </c>
      <c r="G98" s="3">
        <v>1</v>
      </c>
      <c r="H98" s="3">
        <v>1</v>
      </c>
      <c r="I98" s="3">
        <v>0</v>
      </c>
      <c r="J98" s="3">
        <v>0</v>
      </c>
      <c r="K98" s="3">
        <v>2</v>
      </c>
      <c r="L98" s="3">
        <v>0</v>
      </c>
      <c r="M98" s="45">
        <f t="shared" si="3"/>
        <v>11</v>
      </c>
      <c r="N98" s="132"/>
      <c r="O98" s="132"/>
      <c r="P98" s="99" t="str">
        <f t="shared" si="4"/>
        <v>d</v>
      </c>
    </row>
    <row r="99" spans="1:16" ht="17" x14ac:dyDescent="0.2">
      <c r="A99" s="94" t="s">
        <v>276</v>
      </c>
      <c r="B99" s="3">
        <v>2</v>
      </c>
      <c r="C99" s="3">
        <v>2</v>
      </c>
      <c r="D99" s="3">
        <v>2</v>
      </c>
      <c r="E99" s="3">
        <v>1</v>
      </c>
      <c r="F99" s="3">
        <v>1</v>
      </c>
      <c r="G99" s="3">
        <v>1</v>
      </c>
      <c r="H99" s="3">
        <v>2</v>
      </c>
      <c r="I99" s="3">
        <v>2</v>
      </c>
      <c r="J99" s="3">
        <v>1</v>
      </c>
      <c r="K99" s="3">
        <v>2</v>
      </c>
      <c r="L99" s="3">
        <v>1</v>
      </c>
      <c r="M99" s="45">
        <f t="shared" si="3"/>
        <v>17</v>
      </c>
      <c r="N99" s="132"/>
      <c r="O99" s="132"/>
      <c r="P99" s="99" t="str">
        <f t="shared" si="4"/>
        <v>d</v>
      </c>
    </row>
    <row r="100" spans="1:16" ht="17" x14ac:dyDescent="0.2">
      <c r="A100" s="94" t="s">
        <v>277</v>
      </c>
      <c r="B100" s="3">
        <v>2</v>
      </c>
      <c r="C100" s="3">
        <v>1</v>
      </c>
      <c r="D100" s="3">
        <v>0</v>
      </c>
      <c r="E100" s="3">
        <v>1</v>
      </c>
      <c r="F100" s="3">
        <v>0</v>
      </c>
      <c r="G100" s="3">
        <v>0</v>
      </c>
      <c r="H100" s="3">
        <v>0</v>
      </c>
      <c r="I100" s="3">
        <v>1</v>
      </c>
      <c r="J100" s="3">
        <v>0</v>
      </c>
      <c r="K100" s="3">
        <v>1</v>
      </c>
      <c r="L100" s="3">
        <v>0</v>
      </c>
      <c r="M100" s="45">
        <f t="shared" si="3"/>
        <v>6</v>
      </c>
      <c r="N100" s="132"/>
      <c r="O100" s="132"/>
      <c r="P100" s="99" t="str">
        <f t="shared" si="4"/>
        <v>d</v>
      </c>
    </row>
    <row r="101" spans="1:16" ht="17" x14ac:dyDescent="0.2">
      <c r="A101" s="94" t="s">
        <v>278</v>
      </c>
      <c r="B101" s="3">
        <v>2</v>
      </c>
      <c r="C101" s="3">
        <v>1</v>
      </c>
      <c r="D101" s="3">
        <v>0</v>
      </c>
      <c r="E101" s="3">
        <v>0</v>
      </c>
      <c r="F101" s="3">
        <v>1</v>
      </c>
      <c r="G101" s="3">
        <v>2</v>
      </c>
      <c r="H101" s="3">
        <v>1</v>
      </c>
      <c r="I101" s="3">
        <v>0</v>
      </c>
      <c r="J101" s="3">
        <v>0</v>
      </c>
      <c r="K101" s="3">
        <v>0</v>
      </c>
      <c r="L101" s="3">
        <v>1</v>
      </c>
      <c r="M101" s="45">
        <f t="shared" si="3"/>
        <v>8</v>
      </c>
      <c r="N101" s="132"/>
      <c r="O101" s="132"/>
      <c r="P101" s="99" t="str">
        <f t="shared" si="4"/>
        <v>d</v>
      </c>
    </row>
    <row r="102" spans="1:16" ht="17" x14ac:dyDescent="0.2">
      <c r="A102" s="94" t="s">
        <v>279</v>
      </c>
      <c r="B102" s="3">
        <v>2</v>
      </c>
      <c r="C102" s="3">
        <v>1</v>
      </c>
      <c r="D102" s="3">
        <v>2</v>
      </c>
      <c r="E102" s="3">
        <v>2</v>
      </c>
      <c r="F102" s="3">
        <v>1</v>
      </c>
      <c r="G102" s="3">
        <v>0</v>
      </c>
      <c r="H102" s="3">
        <v>1</v>
      </c>
      <c r="I102" s="3">
        <v>1</v>
      </c>
      <c r="J102" s="3">
        <v>1</v>
      </c>
      <c r="K102" s="3">
        <v>2</v>
      </c>
      <c r="L102" s="3">
        <v>1</v>
      </c>
      <c r="M102" s="45">
        <f t="shared" si="3"/>
        <v>14</v>
      </c>
      <c r="N102" s="132"/>
      <c r="O102" s="132"/>
      <c r="P102" s="99" t="str">
        <f t="shared" si="4"/>
        <v>d</v>
      </c>
    </row>
    <row r="103" spans="1:16" ht="17" x14ac:dyDescent="0.2">
      <c r="A103" s="94" t="s">
        <v>280</v>
      </c>
      <c r="B103" s="3">
        <v>2</v>
      </c>
      <c r="C103" s="3">
        <v>1</v>
      </c>
      <c r="D103" s="3">
        <v>1</v>
      </c>
      <c r="E103" s="3">
        <v>2</v>
      </c>
      <c r="F103" s="3">
        <v>0</v>
      </c>
      <c r="G103" s="3">
        <v>0</v>
      </c>
      <c r="H103" s="3">
        <v>1</v>
      </c>
      <c r="I103" s="3">
        <v>1</v>
      </c>
      <c r="J103" s="3">
        <v>0</v>
      </c>
      <c r="K103" s="3">
        <v>1</v>
      </c>
      <c r="L103" s="3">
        <v>1</v>
      </c>
      <c r="M103" s="45">
        <f t="shared" si="3"/>
        <v>10</v>
      </c>
      <c r="N103" s="132"/>
      <c r="O103" s="132"/>
      <c r="P103" s="99" t="str">
        <f t="shared" si="4"/>
        <v>d</v>
      </c>
    </row>
    <row r="104" spans="1:16" ht="17" x14ac:dyDescent="0.2">
      <c r="A104" s="94" t="s">
        <v>281</v>
      </c>
      <c r="B104" s="3">
        <v>2</v>
      </c>
      <c r="C104" s="3">
        <v>2</v>
      </c>
      <c r="D104" s="3">
        <v>2</v>
      </c>
      <c r="E104" s="3">
        <v>1</v>
      </c>
      <c r="F104" s="3">
        <v>2</v>
      </c>
      <c r="G104" s="3">
        <v>2</v>
      </c>
      <c r="H104" s="3">
        <v>2</v>
      </c>
      <c r="I104" s="3">
        <v>1</v>
      </c>
      <c r="J104" s="3">
        <v>1</v>
      </c>
      <c r="K104" s="3">
        <v>2</v>
      </c>
      <c r="L104" s="3">
        <v>0</v>
      </c>
      <c r="M104" s="45">
        <f t="shared" si="3"/>
        <v>17</v>
      </c>
      <c r="N104" s="132"/>
      <c r="O104" s="132"/>
      <c r="P104" s="99" t="str">
        <f t="shared" si="4"/>
        <v>d</v>
      </c>
    </row>
    <row r="105" spans="1:16" ht="17" x14ac:dyDescent="0.2">
      <c r="A105" s="94" t="s">
        <v>282</v>
      </c>
      <c r="B105" s="3">
        <v>2</v>
      </c>
      <c r="C105" s="3">
        <v>1</v>
      </c>
      <c r="D105" s="3">
        <v>0</v>
      </c>
      <c r="E105" s="3">
        <v>1</v>
      </c>
      <c r="F105" s="3">
        <v>0</v>
      </c>
      <c r="G105" s="3">
        <v>0</v>
      </c>
      <c r="H105" s="3">
        <v>1</v>
      </c>
      <c r="I105" s="3">
        <v>1</v>
      </c>
      <c r="J105" s="3">
        <v>1</v>
      </c>
      <c r="K105" s="3">
        <v>2</v>
      </c>
      <c r="L105" s="3">
        <v>0</v>
      </c>
      <c r="M105" s="45">
        <f t="shared" si="3"/>
        <v>9</v>
      </c>
      <c r="N105" s="132"/>
      <c r="O105" s="132"/>
      <c r="P105" s="99" t="str">
        <f t="shared" si="4"/>
        <v>d</v>
      </c>
    </row>
    <row r="106" spans="1:16" ht="17" x14ac:dyDescent="0.2">
      <c r="A106" s="94" t="s">
        <v>283</v>
      </c>
      <c r="B106" s="3">
        <v>1</v>
      </c>
      <c r="C106" s="3">
        <v>2</v>
      </c>
      <c r="D106" s="3">
        <v>0</v>
      </c>
      <c r="E106" s="3">
        <v>1</v>
      </c>
      <c r="F106" s="3">
        <v>1</v>
      </c>
      <c r="G106" s="3">
        <v>2</v>
      </c>
      <c r="H106" s="3">
        <v>1</v>
      </c>
      <c r="I106" s="3">
        <v>2</v>
      </c>
      <c r="J106" s="3">
        <v>2</v>
      </c>
      <c r="K106" s="3">
        <v>1</v>
      </c>
      <c r="L106" s="3">
        <v>1</v>
      </c>
      <c r="M106" s="45">
        <f t="shared" si="3"/>
        <v>14</v>
      </c>
      <c r="N106" s="132"/>
      <c r="O106" s="132"/>
      <c r="P106" s="99" t="str">
        <f t="shared" si="4"/>
        <v>d</v>
      </c>
    </row>
    <row r="107" spans="1:16" ht="17" x14ac:dyDescent="0.2">
      <c r="A107" s="94" t="s">
        <v>284</v>
      </c>
      <c r="B107" s="3">
        <v>1</v>
      </c>
      <c r="C107" s="3">
        <v>0</v>
      </c>
      <c r="D107" s="3">
        <v>1</v>
      </c>
      <c r="E107" s="3">
        <v>0</v>
      </c>
      <c r="F107" s="3">
        <v>0</v>
      </c>
      <c r="G107" s="3">
        <v>0</v>
      </c>
      <c r="H107" s="3">
        <v>1</v>
      </c>
      <c r="I107" s="3">
        <v>0</v>
      </c>
      <c r="J107" s="3">
        <v>1</v>
      </c>
      <c r="K107" s="3">
        <v>2</v>
      </c>
      <c r="L107" s="3">
        <v>1</v>
      </c>
      <c r="M107" s="45">
        <f t="shared" si="3"/>
        <v>7</v>
      </c>
      <c r="N107" s="132"/>
      <c r="O107" s="132"/>
      <c r="P107" s="99" t="str">
        <f t="shared" si="4"/>
        <v>d</v>
      </c>
    </row>
    <row r="108" spans="1:16" ht="17" x14ac:dyDescent="0.2">
      <c r="A108" s="61" t="s">
        <v>285</v>
      </c>
      <c r="B108" s="3">
        <v>2</v>
      </c>
      <c r="C108" s="3">
        <v>2</v>
      </c>
      <c r="D108" s="3">
        <v>1</v>
      </c>
      <c r="E108" s="3">
        <v>2</v>
      </c>
      <c r="F108" s="3">
        <v>1</v>
      </c>
      <c r="G108" s="3">
        <v>1</v>
      </c>
      <c r="H108" s="3">
        <v>0</v>
      </c>
      <c r="I108" s="3">
        <v>2</v>
      </c>
      <c r="J108" s="3">
        <v>1</v>
      </c>
      <c r="K108" s="3">
        <v>2</v>
      </c>
      <c r="L108" s="3">
        <v>1</v>
      </c>
      <c r="M108" s="45">
        <f t="shared" si="3"/>
        <v>15</v>
      </c>
      <c r="N108" s="132"/>
      <c r="O108" s="132"/>
      <c r="P108" s="99" t="str">
        <f t="shared" si="4"/>
        <v>d</v>
      </c>
    </row>
    <row r="109" spans="1:16" x14ac:dyDescent="0.2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135"/>
      <c r="O109" s="135"/>
    </row>
    <row r="110" spans="1:16" x14ac:dyDescent="0.2">
      <c r="N110" s="132"/>
      <c r="O110" s="132"/>
    </row>
    <row r="111" spans="1:16" x14ac:dyDescent="0.2">
      <c r="N111" s="132"/>
      <c r="O111" s="132"/>
    </row>
    <row r="112" spans="1:16" x14ac:dyDescent="0.2">
      <c r="N112" s="132"/>
      <c r="O112" s="132"/>
    </row>
    <row r="113" spans="14:15" x14ac:dyDescent="0.2">
      <c r="N113" s="132"/>
      <c r="O113" s="132"/>
    </row>
    <row r="114" spans="14:15" x14ac:dyDescent="0.2">
      <c r="N114" s="132"/>
      <c r="O114" s="132"/>
    </row>
    <row r="115" spans="14:15" x14ac:dyDescent="0.2">
      <c r="N115" s="132"/>
      <c r="O115" s="132"/>
    </row>
    <row r="116" spans="14:15" x14ac:dyDescent="0.2">
      <c r="N116" s="132"/>
      <c r="O116" s="132"/>
    </row>
    <row r="117" spans="14:15" x14ac:dyDescent="0.2">
      <c r="N117" s="132"/>
      <c r="O117" s="132"/>
    </row>
    <row r="118" spans="14:15" x14ac:dyDescent="0.2">
      <c r="N118" s="132"/>
      <c r="O118" s="132"/>
    </row>
    <row r="119" spans="14:15" x14ac:dyDescent="0.2">
      <c r="N119" s="132"/>
      <c r="O119" s="132"/>
    </row>
    <row r="120" spans="14:15" x14ac:dyDescent="0.2">
      <c r="N120" s="132"/>
      <c r="O120" s="132"/>
    </row>
    <row r="121" spans="14:15" x14ac:dyDescent="0.2">
      <c r="N121" s="132"/>
      <c r="O121" s="132"/>
    </row>
    <row r="122" spans="14:15" x14ac:dyDescent="0.2">
      <c r="N122" s="132"/>
      <c r="O122" s="132"/>
    </row>
    <row r="123" spans="14:15" x14ac:dyDescent="0.2">
      <c r="N123" s="132"/>
      <c r="O123" s="132"/>
    </row>
    <row r="124" spans="14:15" x14ac:dyDescent="0.2">
      <c r="N124" s="132"/>
      <c r="O124" s="132"/>
    </row>
    <row r="125" spans="14:15" x14ac:dyDescent="0.2">
      <c r="N125" s="132"/>
      <c r="O125" s="132"/>
    </row>
    <row r="126" spans="14:15" x14ac:dyDescent="0.2">
      <c r="N126" s="132"/>
      <c r="O126" s="132"/>
    </row>
    <row r="127" spans="14:15" x14ac:dyDescent="0.2">
      <c r="N127" s="132"/>
      <c r="O127" s="132"/>
    </row>
    <row r="128" spans="14:15" x14ac:dyDescent="0.2">
      <c r="N128" s="132"/>
      <c r="O128" s="132"/>
    </row>
    <row r="129" spans="14:15" x14ac:dyDescent="0.2">
      <c r="N129" s="132"/>
      <c r="O129" s="132"/>
    </row>
    <row r="130" spans="14:15" x14ac:dyDescent="0.2">
      <c r="N130" s="132"/>
      <c r="O130" s="132"/>
    </row>
    <row r="131" spans="14:15" x14ac:dyDescent="0.2">
      <c r="N131" s="132"/>
      <c r="O131" s="132"/>
    </row>
    <row r="132" spans="14:15" x14ac:dyDescent="0.2">
      <c r="N132" s="132"/>
      <c r="O132" s="132"/>
    </row>
    <row r="133" spans="14:15" x14ac:dyDescent="0.2">
      <c r="N133" s="132"/>
      <c r="O133" s="132"/>
    </row>
    <row r="134" spans="14:15" x14ac:dyDescent="0.2">
      <c r="N134" s="132"/>
      <c r="O134" s="132"/>
    </row>
    <row r="135" spans="14:15" x14ac:dyDescent="0.2">
      <c r="N135" s="132"/>
      <c r="O135" s="132"/>
    </row>
    <row r="136" spans="14:15" x14ac:dyDescent="0.2">
      <c r="N136" s="132"/>
      <c r="O136" s="132"/>
    </row>
    <row r="137" spans="14:15" x14ac:dyDescent="0.2">
      <c r="N137" s="132"/>
      <c r="O137" s="132"/>
    </row>
    <row r="138" spans="14:15" x14ac:dyDescent="0.2">
      <c r="N138" s="132"/>
      <c r="O138" s="132"/>
    </row>
    <row r="139" spans="14:15" x14ac:dyDescent="0.2">
      <c r="N139" s="132"/>
      <c r="O139" s="132"/>
    </row>
    <row r="140" spans="14:15" x14ac:dyDescent="0.2">
      <c r="N140" s="132"/>
      <c r="O140" s="132"/>
    </row>
    <row r="141" spans="14:15" x14ac:dyDescent="0.2">
      <c r="N141" s="132"/>
      <c r="O141" s="132"/>
    </row>
    <row r="142" spans="14:15" x14ac:dyDescent="0.2">
      <c r="N142" s="132"/>
      <c r="O142" s="132"/>
    </row>
    <row r="143" spans="14:15" x14ac:dyDescent="0.2">
      <c r="N143" s="132"/>
      <c r="O143" s="132"/>
    </row>
    <row r="144" spans="14:15" x14ac:dyDescent="0.2">
      <c r="N144" s="132"/>
      <c r="O144" s="132"/>
    </row>
    <row r="145" spans="14:15" x14ac:dyDescent="0.2">
      <c r="N145" s="132"/>
      <c r="O145" s="132"/>
    </row>
    <row r="146" spans="14:15" x14ac:dyDescent="0.2">
      <c r="N146" s="132"/>
      <c r="O146" s="132"/>
    </row>
    <row r="147" spans="14:15" x14ac:dyDescent="0.2">
      <c r="N147" s="132"/>
      <c r="O147" s="132"/>
    </row>
    <row r="148" spans="14:15" x14ac:dyDescent="0.2">
      <c r="N148" s="132"/>
      <c r="O148" s="132"/>
    </row>
    <row r="149" spans="14:15" x14ac:dyDescent="0.2">
      <c r="N149" s="132"/>
      <c r="O149" s="132"/>
    </row>
    <row r="150" spans="14:15" x14ac:dyDescent="0.2">
      <c r="N150" s="132"/>
      <c r="O150" s="132"/>
    </row>
    <row r="151" spans="14:15" x14ac:dyDescent="0.2">
      <c r="N151" s="132"/>
      <c r="O151" s="132"/>
    </row>
    <row r="152" spans="14:15" x14ac:dyDescent="0.2">
      <c r="N152" s="132"/>
      <c r="O152" s="132"/>
    </row>
    <row r="153" spans="14:15" x14ac:dyDescent="0.2">
      <c r="N153" s="132"/>
      <c r="O153" s="132"/>
    </row>
    <row r="154" spans="14:15" x14ac:dyDescent="0.2">
      <c r="N154" s="132"/>
      <c r="O154" s="132"/>
    </row>
    <row r="155" spans="14:15" x14ac:dyDescent="0.2">
      <c r="N155" s="132"/>
      <c r="O155" s="132"/>
    </row>
    <row r="156" spans="14:15" x14ac:dyDescent="0.2">
      <c r="N156" s="132"/>
      <c r="O156" s="132"/>
    </row>
    <row r="157" spans="14:15" x14ac:dyDescent="0.2">
      <c r="N157" s="132"/>
      <c r="O157" s="132"/>
    </row>
    <row r="158" spans="14:15" x14ac:dyDescent="0.2">
      <c r="N158" s="132"/>
      <c r="O158" s="132"/>
    </row>
    <row r="159" spans="14:15" x14ac:dyDescent="0.2">
      <c r="N159" s="132"/>
      <c r="O159" s="132"/>
    </row>
    <row r="160" spans="14:15" x14ac:dyDescent="0.2">
      <c r="N160" s="132"/>
      <c r="O160" s="132"/>
    </row>
    <row r="161" spans="14:15" x14ac:dyDescent="0.2">
      <c r="N161" s="132"/>
      <c r="O161" s="132"/>
    </row>
    <row r="162" spans="14:15" x14ac:dyDescent="0.2">
      <c r="N162" s="132"/>
      <c r="O162" s="132"/>
    </row>
    <row r="163" spans="14:15" x14ac:dyDescent="0.2">
      <c r="N163" s="132"/>
      <c r="O163" s="132"/>
    </row>
    <row r="164" spans="14:15" x14ac:dyDescent="0.2">
      <c r="N164" s="132"/>
      <c r="O164" s="132"/>
    </row>
    <row r="165" spans="14:15" x14ac:dyDescent="0.2">
      <c r="N165" s="132"/>
      <c r="O165" s="132"/>
    </row>
    <row r="166" spans="14:15" x14ac:dyDescent="0.2">
      <c r="N166" s="132"/>
      <c r="O166" s="132"/>
    </row>
    <row r="167" spans="14:15" x14ac:dyDescent="0.2">
      <c r="N167" s="132"/>
      <c r="O167" s="132"/>
    </row>
    <row r="168" spans="14:15" x14ac:dyDescent="0.2">
      <c r="N168" s="132"/>
      <c r="O168" s="132"/>
    </row>
    <row r="169" spans="14:15" x14ac:dyDescent="0.2">
      <c r="N169" s="132"/>
      <c r="O169" s="132"/>
    </row>
    <row r="170" spans="14:15" x14ac:dyDescent="0.2">
      <c r="N170" s="132"/>
      <c r="O170" s="132"/>
    </row>
    <row r="171" spans="14:15" x14ac:dyDescent="0.2">
      <c r="N171" s="132"/>
      <c r="O171" s="132"/>
    </row>
    <row r="172" spans="14:15" x14ac:dyDescent="0.2">
      <c r="N172" s="132"/>
      <c r="O172" s="132"/>
    </row>
    <row r="173" spans="14:15" x14ac:dyDescent="0.2">
      <c r="N173" s="132"/>
      <c r="O173" s="132"/>
    </row>
    <row r="174" spans="14:15" x14ac:dyDescent="0.2">
      <c r="N174" s="132"/>
      <c r="O174" s="132"/>
    </row>
    <row r="175" spans="14:15" x14ac:dyDescent="0.2">
      <c r="N175" s="132"/>
      <c r="O175" s="132"/>
    </row>
    <row r="176" spans="14:15" x14ac:dyDescent="0.2">
      <c r="N176" s="132"/>
      <c r="O176" s="132"/>
    </row>
    <row r="177" spans="14:15" x14ac:dyDescent="0.2">
      <c r="N177" s="132"/>
      <c r="O177" s="132"/>
    </row>
    <row r="178" spans="14:15" x14ac:dyDescent="0.2">
      <c r="N178" s="132"/>
      <c r="O178" s="132"/>
    </row>
    <row r="179" spans="14:15" x14ac:dyDescent="0.2">
      <c r="N179" s="132"/>
      <c r="O179" s="132"/>
    </row>
    <row r="180" spans="14:15" x14ac:dyDescent="0.2">
      <c r="N180" s="132"/>
      <c r="O180" s="132"/>
    </row>
    <row r="181" spans="14:15" x14ac:dyDescent="0.2">
      <c r="N181" s="132"/>
      <c r="O181" s="132"/>
    </row>
    <row r="182" spans="14:15" x14ac:dyDescent="0.2">
      <c r="N182" s="132"/>
      <c r="O182" s="132"/>
    </row>
    <row r="183" spans="14:15" x14ac:dyDescent="0.2">
      <c r="N183" s="132"/>
      <c r="O183" s="132"/>
    </row>
    <row r="184" spans="14:15" x14ac:dyDescent="0.2">
      <c r="N184" s="132"/>
      <c r="O184" s="132"/>
    </row>
    <row r="185" spans="14:15" x14ac:dyDescent="0.2">
      <c r="N185" s="132"/>
      <c r="O185" s="132"/>
    </row>
    <row r="186" spans="14:15" x14ac:dyDescent="0.2">
      <c r="N186" s="132"/>
      <c r="O186" s="132"/>
    </row>
    <row r="187" spans="14:15" x14ac:dyDescent="0.2">
      <c r="N187" s="132"/>
      <c r="O187" s="132"/>
    </row>
    <row r="188" spans="14:15" x14ac:dyDescent="0.2">
      <c r="N188" s="132"/>
      <c r="O188" s="132"/>
    </row>
    <row r="189" spans="14:15" x14ac:dyDescent="0.2">
      <c r="N189" s="132"/>
      <c r="O189" s="132"/>
    </row>
    <row r="190" spans="14:15" x14ac:dyDescent="0.2">
      <c r="N190" s="132"/>
      <c r="O190" s="132"/>
    </row>
    <row r="191" spans="14:15" x14ac:dyDescent="0.2">
      <c r="N191" s="132"/>
      <c r="O191" s="132"/>
    </row>
    <row r="192" spans="14:15" x14ac:dyDescent="0.2">
      <c r="N192" s="132"/>
      <c r="O192" s="132"/>
    </row>
    <row r="193" spans="14:15" x14ac:dyDescent="0.2">
      <c r="N193" s="132"/>
      <c r="O193" s="132"/>
    </row>
    <row r="194" spans="14:15" x14ac:dyDescent="0.2">
      <c r="N194" s="132"/>
      <c r="O194" s="132"/>
    </row>
    <row r="195" spans="14:15" x14ac:dyDescent="0.2">
      <c r="N195" s="132"/>
      <c r="O195" s="132"/>
    </row>
    <row r="196" spans="14:15" x14ac:dyDescent="0.2">
      <c r="N196" s="132"/>
      <c r="O196" s="132"/>
    </row>
    <row r="197" spans="14:15" x14ac:dyDescent="0.2">
      <c r="N197" s="132"/>
      <c r="O197" s="132"/>
    </row>
    <row r="198" spans="14:15" x14ac:dyDescent="0.2">
      <c r="N198" s="132"/>
      <c r="O198" s="132"/>
    </row>
    <row r="199" spans="14:15" x14ac:dyDescent="0.2">
      <c r="N199" s="132"/>
      <c r="O199" s="132"/>
    </row>
    <row r="200" spans="14:15" x14ac:dyDescent="0.2">
      <c r="N200" s="132"/>
      <c r="O200" s="132"/>
    </row>
    <row r="201" spans="14:15" x14ac:dyDescent="0.2">
      <c r="N201" s="132"/>
      <c r="O201" s="132"/>
    </row>
    <row r="202" spans="14:15" x14ac:dyDescent="0.2">
      <c r="N202" s="132"/>
      <c r="O202" s="132"/>
    </row>
    <row r="203" spans="14:15" x14ac:dyDescent="0.2">
      <c r="N203" s="132"/>
      <c r="O203" s="132"/>
    </row>
    <row r="204" spans="14:15" x14ac:dyDescent="0.2">
      <c r="N204" s="132"/>
      <c r="O204" s="132"/>
    </row>
    <row r="205" spans="14:15" x14ac:dyDescent="0.2">
      <c r="N205" s="132"/>
      <c r="O205" s="132"/>
    </row>
    <row r="206" spans="14:15" x14ac:dyDescent="0.2">
      <c r="N206" s="132"/>
      <c r="O206" s="132"/>
    </row>
    <row r="207" spans="14:15" x14ac:dyDescent="0.2">
      <c r="N207" s="132"/>
      <c r="O207" s="132"/>
    </row>
    <row r="208" spans="14:15" x14ac:dyDescent="0.2">
      <c r="N208" s="132"/>
      <c r="O208" s="132"/>
    </row>
    <row r="209" spans="14:15" x14ac:dyDescent="0.2">
      <c r="N209" s="132"/>
      <c r="O209" s="132"/>
    </row>
    <row r="210" spans="14:15" x14ac:dyDescent="0.2">
      <c r="N210" s="132"/>
      <c r="O210" s="132"/>
    </row>
    <row r="211" spans="14:15" x14ac:dyDescent="0.2">
      <c r="N211" s="132"/>
      <c r="O211" s="132"/>
    </row>
    <row r="212" spans="14:15" x14ac:dyDescent="0.2">
      <c r="N212" s="132"/>
      <c r="O212" s="132"/>
    </row>
    <row r="213" spans="14:15" x14ac:dyDescent="0.2">
      <c r="N213" s="132"/>
      <c r="O213" s="132"/>
    </row>
    <row r="214" spans="14:15" x14ac:dyDescent="0.2">
      <c r="N214" s="132"/>
      <c r="O214" s="132"/>
    </row>
    <row r="215" spans="14:15" x14ac:dyDescent="0.2">
      <c r="N215" s="132"/>
      <c r="O215" s="132"/>
    </row>
    <row r="216" spans="14:15" x14ac:dyDescent="0.2">
      <c r="N216" s="132"/>
      <c r="O216" s="132"/>
    </row>
    <row r="217" spans="14:15" x14ac:dyDescent="0.2">
      <c r="N217" s="132"/>
      <c r="O217" s="132"/>
    </row>
    <row r="218" spans="14:15" x14ac:dyDescent="0.2">
      <c r="N218" s="132"/>
      <c r="O218" s="132"/>
    </row>
    <row r="219" spans="14:15" x14ac:dyDescent="0.2">
      <c r="N219" s="132"/>
      <c r="O219" s="132"/>
    </row>
    <row r="220" spans="14:15" x14ac:dyDescent="0.2">
      <c r="N220" s="132"/>
      <c r="O220" s="132"/>
    </row>
    <row r="221" spans="14:15" x14ac:dyDescent="0.2">
      <c r="N221" s="132"/>
      <c r="O221" s="132"/>
    </row>
    <row r="222" spans="14:15" x14ac:dyDescent="0.2">
      <c r="N222" s="132"/>
      <c r="O222" s="132"/>
    </row>
    <row r="223" spans="14:15" x14ac:dyDescent="0.2">
      <c r="N223" s="132"/>
      <c r="O223" s="132"/>
    </row>
    <row r="224" spans="14:15" x14ac:dyDescent="0.2">
      <c r="N224" s="132"/>
      <c r="O224" s="132"/>
    </row>
    <row r="225" spans="14:15" x14ac:dyDescent="0.2">
      <c r="N225" s="132"/>
      <c r="O225" s="132"/>
    </row>
    <row r="226" spans="14:15" x14ac:dyDescent="0.2">
      <c r="N226" s="132"/>
      <c r="O226" s="132"/>
    </row>
    <row r="227" spans="14:15" x14ac:dyDescent="0.2">
      <c r="N227" s="132"/>
      <c r="O227" s="132"/>
    </row>
    <row r="228" spans="14:15" x14ac:dyDescent="0.2">
      <c r="N228" s="132"/>
      <c r="O228" s="132"/>
    </row>
    <row r="229" spans="14:15" x14ac:dyDescent="0.2">
      <c r="N229" s="132"/>
      <c r="O229" s="132"/>
    </row>
    <row r="230" spans="14:15" x14ac:dyDescent="0.2">
      <c r="N230" s="132"/>
      <c r="O230" s="132"/>
    </row>
    <row r="231" spans="14:15" x14ac:dyDescent="0.2">
      <c r="N231" s="132"/>
      <c r="O231" s="132"/>
    </row>
    <row r="232" spans="14:15" x14ac:dyDescent="0.2">
      <c r="N232" s="132"/>
      <c r="O232" s="132"/>
    </row>
    <row r="233" spans="14:15" x14ac:dyDescent="0.2">
      <c r="N233" s="132"/>
      <c r="O233" s="132"/>
    </row>
    <row r="234" spans="14:15" x14ac:dyDescent="0.2">
      <c r="N234" s="132"/>
      <c r="O234" s="132"/>
    </row>
    <row r="235" spans="14:15" x14ac:dyDescent="0.2">
      <c r="N235" s="132"/>
      <c r="O235" s="132"/>
    </row>
    <row r="236" spans="14:15" x14ac:dyDescent="0.2">
      <c r="N236" s="132"/>
      <c r="O236" s="132"/>
    </row>
    <row r="237" spans="14:15" x14ac:dyDescent="0.2">
      <c r="N237" s="132"/>
      <c r="O237" s="132"/>
    </row>
    <row r="238" spans="14:15" x14ac:dyDescent="0.2">
      <c r="N238" s="132"/>
      <c r="O238" s="132"/>
    </row>
    <row r="239" spans="14:15" x14ac:dyDescent="0.2">
      <c r="N239" s="132"/>
      <c r="O239" s="132"/>
    </row>
    <row r="240" spans="14:15" x14ac:dyDescent="0.2">
      <c r="N240" s="132"/>
      <c r="O240" s="132"/>
    </row>
    <row r="241" spans="14:15" x14ac:dyDescent="0.2">
      <c r="N241" s="132"/>
      <c r="O241" s="132"/>
    </row>
    <row r="242" spans="14:15" x14ac:dyDescent="0.2">
      <c r="N242" s="132"/>
      <c r="O242" s="132"/>
    </row>
    <row r="243" spans="14:15" x14ac:dyDescent="0.2">
      <c r="N243" s="132"/>
      <c r="O243" s="132"/>
    </row>
    <row r="244" spans="14:15" x14ac:dyDescent="0.2">
      <c r="N244" s="132"/>
      <c r="O244" s="132"/>
    </row>
    <row r="245" spans="14:15" x14ac:dyDescent="0.2">
      <c r="N245" s="132"/>
      <c r="O245" s="132"/>
    </row>
    <row r="246" spans="14:15" x14ac:dyDescent="0.2">
      <c r="N246" s="132"/>
      <c r="O246" s="132"/>
    </row>
    <row r="247" spans="14:15" x14ac:dyDescent="0.2">
      <c r="N247" s="132"/>
      <c r="O247" s="132"/>
    </row>
    <row r="248" spans="14:15" x14ac:dyDescent="0.2">
      <c r="N248" s="132"/>
      <c r="O248" s="132"/>
    </row>
    <row r="249" spans="14:15" x14ac:dyDescent="0.2">
      <c r="N249" s="132"/>
      <c r="O249" s="132"/>
    </row>
    <row r="250" spans="14:15" x14ac:dyDescent="0.2">
      <c r="N250" s="132"/>
      <c r="O250" s="132"/>
    </row>
    <row r="251" spans="14:15" x14ac:dyDescent="0.2">
      <c r="N251" s="132"/>
      <c r="O251" s="132"/>
    </row>
    <row r="252" spans="14:15" x14ac:dyDescent="0.2">
      <c r="N252" s="132"/>
      <c r="O252" s="132"/>
    </row>
    <row r="253" spans="14:15" x14ac:dyDescent="0.2">
      <c r="N253" s="132"/>
      <c r="O253" s="132"/>
    </row>
    <row r="254" spans="14:15" x14ac:dyDescent="0.2">
      <c r="N254" s="132"/>
      <c r="O254" s="132"/>
    </row>
    <row r="255" spans="14:15" x14ac:dyDescent="0.2">
      <c r="N255" s="132"/>
      <c r="O255" s="132"/>
    </row>
    <row r="256" spans="14:15" x14ac:dyDescent="0.2">
      <c r="N256" s="132"/>
      <c r="O256" s="132"/>
    </row>
    <row r="257" spans="14:15" x14ac:dyDescent="0.2">
      <c r="N257" s="132"/>
      <c r="O257" s="132"/>
    </row>
    <row r="258" spans="14:15" x14ac:dyDescent="0.2">
      <c r="N258" s="132"/>
      <c r="O258" s="132"/>
    </row>
    <row r="259" spans="14:15" x14ac:dyDescent="0.2">
      <c r="N259" s="132"/>
      <c r="O259" s="132"/>
    </row>
    <row r="260" spans="14:15" x14ac:dyDescent="0.2">
      <c r="N260" s="132"/>
      <c r="O260" s="132"/>
    </row>
    <row r="261" spans="14:15" x14ac:dyDescent="0.2">
      <c r="N261" s="132"/>
      <c r="O261" s="132"/>
    </row>
    <row r="262" spans="14:15" x14ac:dyDescent="0.2">
      <c r="N262" s="132"/>
      <c r="O262" s="132"/>
    </row>
    <row r="263" spans="14:15" x14ac:dyDescent="0.2">
      <c r="N263" s="132"/>
      <c r="O263" s="132"/>
    </row>
    <row r="264" spans="14:15" x14ac:dyDescent="0.2">
      <c r="N264" s="132"/>
      <c r="O264" s="132"/>
    </row>
    <row r="265" spans="14:15" x14ac:dyDescent="0.2">
      <c r="N265" s="132"/>
      <c r="O265" s="132"/>
    </row>
    <row r="266" spans="14:15" x14ac:dyDescent="0.2">
      <c r="N266" s="132"/>
      <c r="O266" s="132"/>
    </row>
    <row r="267" spans="14:15" x14ac:dyDescent="0.2">
      <c r="N267" s="132"/>
      <c r="O267" s="132"/>
    </row>
    <row r="268" spans="14:15" x14ac:dyDescent="0.2">
      <c r="N268" s="132"/>
      <c r="O268" s="132"/>
    </row>
    <row r="269" spans="14:15" x14ac:dyDescent="0.2">
      <c r="N269" s="132"/>
      <c r="O269" s="132"/>
    </row>
    <row r="270" spans="14:15" x14ac:dyDescent="0.2">
      <c r="N270" s="132"/>
      <c r="O270" s="132"/>
    </row>
    <row r="271" spans="14:15" x14ac:dyDescent="0.2">
      <c r="N271" s="132"/>
      <c r="O271" s="132"/>
    </row>
    <row r="272" spans="14:15" x14ac:dyDescent="0.2">
      <c r="N272" s="132"/>
      <c r="O272" s="132"/>
    </row>
    <row r="273" spans="14:15" x14ac:dyDescent="0.2">
      <c r="N273" s="132"/>
      <c r="O273" s="132"/>
    </row>
    <row r="274" spans="14:15" x14ac:dyDescent="0.2">
      <c r="N274" s="132"/>
      <c r="O274" s="132"/>
    </row>
    <row r="275" spans="14:15" x14ac:dyDescent="0.2">
      <c r="N275" s="132"/>
      <c r="O275" s="132"/>
    </row>
    <row r="276" spans="14:15" x14ac:dyDescent="0.2">
      <c r="N276" s="132"/>
      <c r="O276" s="132"/>
    </row>
    <row r="277" spans="14:15" x14ac:dyDescent="0.2">
      <c r="N277" s="132"/>
      <c r="O277" s="132"/>
    </row>
    <row r="278" spans="14:15" x14ac:dyDescent="0.2">
      <c r="N278" s="132"/>
      <c r="O278" s="132"/>
    </row>
    <row r="279" spans="14:15" x14ac:dyDescent="0.2">
      <c r="N279" s="132"/>
      <c r="O279" s="132"/>
    </row>
    <row r="280" spans="14:15" x14ac:dyDescent="0.2">
      <c r="N280" s="132"/>
      <c r="O280" s="132"/>
    </row>
    <row r="281" spans="14:15" x14ac:dyDescent="0.2">
      <c r="N281" s="132"/>
      <c r="O281" s="132"/>
    </row>
    <row r="282" spans="14:15" x14ac:dyDescent="0.2">
      <c r="N282" s="132"/>
      <c r="O282" s="132"/>
    </row>
    <row r="283" spans="14:15" x14ac:dyDescent="0.2">
      <c r="N283" s="132"/>
      <c r="O283" s="132"/>
    </row>
    <row r="284" spans="14:15" x14ac:dyDescent="0.2">
      <c r="N284" s="132"/>
      <c r="O284" s="132"/>
    </row>
    <row r="285" spans="14:15" x14ac:dyDescent="0.2">
      <c r="N285" s="132"/>
      <c r="O285" s="132"/>
    </row>
    <row r="286" spans="14:15" x14ac:dyDescent="0.2">
      <c r="N286" s="132"/>
      <c r="O286" s="132"/>
    </row>
    <row r="287" spans="14:15" x14ac:dyDescent="0.2">
      <c r="N287" s="132"/>
      <c r="O287" s="132"/>
    </row>
    <row r="288" spans="14:15" x14ac:dyDescent="0.2">
      <c r="N288" s="132"/>
      <c r="O288" s="132"/>
    </row>
    <row r="289" spans="14:15" x14ac:dyDescent="0.2">
      <c r="N289" s="132"/>
      <c r="O289" s="132"/>
    </row>
    <row r="290" spans="14:15" x14ac:dyDescent="0.2">
      <c r="N290" s="132"/>
      <c r="O290" s="132"/>
    </row>
    <row r="291" spans="14:15" x14ac:dyDescent="0.2">
      <c r="N291" s="132"/>
      <c r="O291" s="132"/>
    </row>
    <row r="292" spans="14:15" x14ac:dyDescent="0.2">
      <c r="N292" s="132"/>
      <c r="O292" s="132"/>
    </row>
    <row r="293" spans="14:15" x14ac:dyDescent="0.2">
      <c r="N293" s="132"/>
      <c r="O293" s="132"/>
    </row>
    <row r="294" spans="14:15" x14ac:dyDescent="0.2">
      <c r="N294" s="132"/>
      <c r="O294" s="132"/>
    </row>
    <row r="295" spans="14:15" x14ac:dyDescent="0.2">
      <c r="N295" s="132"/>
      <c r="O295" s="132"/>
    </row>
    <row r="296" spans="14:15" x14ac:dyDescent="0.2">
      <c r="N296" s="132"/>
      <c r="O296" s="132"/>
    </row>
    <row r="297" spans="14:15" x14ac:dyDescent="0.2">
      <c r="N297" s="132"/>
      <c r="O297" s="132"/>
    </row>
    <row r="298" spans="14:15" x14ac:dyDescent="0.2">
      <c r="N298" s="132"/>
      <c r="O298" s="132"/>
    </row>
    <row r="299" spans="14:15" x14ac:dyDescent="0.2">
      <c r="N299" s="132"/>
      <c r="O299" s="132"/>
    </row>
    <row r="300" spans="14:15" x14ac:dyDescent="0.2">
      <c r="N300" s="132"/>
      <c r="O300" s="132"/>
    </row>
    <row r="301" spans="14:15" x14ac:dyDescent="0.2">
      <c r="N301" s="132"/>
      <c r="O301" s="132"/>
    </row>
    <row r="302" spans="14:15" x14ac:dyDescent="0.2">
      <c r="N302" s="132"/>
      <c r="O302" s="132"/>
    </row>
    <row r="303" spans="14:15" x14ac:dyDescent="0.2">
      <c r="N303" s="132"/>
      <c r="O303" s="132"/>
    </row>
    <row r="304" spans="14:15" x14ac:dyDescent="0.2">
      <c r="N304" s="132"/>
      <c r="O304" s="132"/>
    </row>
    <row r="305" spans="14:15" x14ac:dyDescent="0.2">
      <c r="N305" s="132"/>
      <c r="O305" s="132"/>
    </row>
    <row r="306" spans="14:15" x14ac:dyDescent="0.2">
      <c r="N306" s="132"/>
      <c r="O306" s="132"/>
    </row>
    <row r="307" spans="14:15" x14ac:dyDescent="0.2">
      <c r="N307" s="132"/>
      <c r="O307" s="132"/>
    </row>
    <row r="308" spans="14:15" x14ac:dyDescent="0.2">
      <c r="N308" s="132"/>
      <c r="O308" s="132"/>
    </row>
    <row r="309" spans="14:15" x14ac:dyDescent="0.2">
      <c r="N309" s="132"/>
      <c r="O309" s="132"/>
    </row>
    <row r="310" spans="14:15" x14ac:dyDescent="0.2">
      <c r="N310" s="132"/>
      <c r="O310" s="132"/>
    </row>
    <row r="311" spans="14:15" x14ac:dyDescent="0.2">
      <c r="N311" s="132"/>
      <c r="O311" s="132"/>
    </row>
    <row r="312" spans="14:15" x14ac:dyDescent="0.2">
      <c r="N312" s="132"/>
      <c r="O312" s="132"/>
    </row>
    <row r="313" spans="14:15" x14ac:dyDescent="0.2">
      <c r="N313" s="132"/>
      <c r="O313" s="132"/>
    </row>
    <row r="314" spans="14:15" x14ac:dyDescent="0.2">
      <c r="N314" s="132"/>
      <c r="O314" s="132"/>
    </row>
    <row r="315" spans="14:15" x14ac:dyDescent="0.2">
      <c r="N315" s="132"/>
      <c r="O315" s="132"/>
    </row>
    <row r="316" spans="14:15" x14ac:dyDescent="0.2">
      <c r="N316" s="132"/>
      <c r="O316" s="132"/>
    </row>
    <row r="317" spans="14:15" x14ac:dyDescent="0.2">
      <c r="N317" s="132"/>
      <c r="O317" s="132"/>
    </row>
    <row r="318" spans="14:15" x14ac:dyDescent="0.2">
      <c r="N318" s="132"/>
      <c r="O318" s="132"/>
    </row>
    <row r="319" spans="14:15" x14ac:dyDescent="0.2">
      <c r="N319" s="132"/>
      <c r="O319" s="132"/>
    </row>
    <row r="320" spans="14:15" x14ac:dyDescent="0.2">
      <c r="N320" s="132"/>
      <c r="O320" s="132"/>
    </row>
    <row r="321" spans="14:15" x14ac:dyDescent="0.2">
      <c r="N321" s="132"/>
      <c r="O321" s="132"/>
    </row>
    <row r="322" spans="14:15" x14ac:dyDescent="0.2">
      <c r="N322" s="132"/>
      <c r="O322" s="132"/>
    </row>
    <row r="323" spans="14:15" x14ac:dyDescent="0.2">
      <c r="N323" s="132"/>
      <c r="O323" s="132"/>
    </row>
    <row r="324" spans="14:15" x14ac:dyDescent="0.2">
      <c r="N324" s="132"/>
      <c r="O324" s="132"/>
    </row>
    <row r="325" spans="14:15" x14ac:dyDescent="0.2">
      <c r="N325" s="132"/>
      <c r="O325" s="132"/>
    </row>
    <row r="326" spans="14:15" x14ac:dyDescent="0.2">
      <c r="N326" s="132"/>
      <c r="O326" s="132"/>
    </row>
    <row r="327" spans="14:15" x14ac:dyDescent="0.2">
      <c r="N327" s="132"/>
      <c r="O327" s="132"/>
    </row>
    <row r="328" spans="14:15" x14ac:dyDescent="0.2">
      <c r="N328" s="132"/>
      <c r="O328" s="132"/>
    </row>
    <row r="329" spans="14:15" x14ac:dyDescent="0.2">
      <c r="N329" s="132"/>
      <c r="O329" s="132"/>
    </row>
    <row r="330" spans="14:15" x14ac:dyDescent="0.2">
      <c r="N330" s="132"/>
      <c r="O330" s="132"/>
    </row>
    <row r="331" spans="14:15" x14ac:dyDescent="0.2">
      <c r="N331" s="132"/>
      <c r="O331" s="132"/>
    </row>
    <row r="332" spans="14:15" x14ac:dyDescent="0.2">
      <c r="N332" s="132"/>
      <c r="O332" s="132"/>
    </row>
    <row r="333" spans="14:15" x14ac:dyDescent="0.2">
      <c r="N333" s="132"/>
      <c r="O333" s="132"/>
    </row>
    <row r="334" spans="14:15" x14ac:dyDescent="0.2">
      <c r="N334" s="132"/>
      <c r="O334" s="132"/>
    </row>
    <row r="335" spans="14:15" x14ac:dyDescent="0.2">
      <c r="N335" s="132"/>
      <c r="O335" s="132"/>
    </row>
    <row r="336" spans="14:15" x14ac:dyDescent="0.2">
      <c r="N336" s="132"/>
      <c r="O336" s="132"/>
    </row>
    <row r="337" spans="14:15" x14ac:dyDescent="0.2">
      <c r="N337" s="132"/>
      <c r="O337" s="132"/>
    </row>
    <row r="338" spans="14:15" x14ac:dyDescent="0.2">
      <c r="N338" s="132"/>
      <c r="O338" s="132"/>
    </row>
    <row r="339" spans="14:15" x14ac:dyDescent="0.2">
      <c r="N339" s="132"/>
      <c r="O339" s="132"/>
    </row>
    <row r="340" spans="14:15" x14ac:dyDescent="0.2">
      <c r="N340" s="132"/>
      <c r="O340" s="132"/>
    </row>
    <row r="341" spans="14:15" x14ac:dyDescent="0.2">
      <c r="N341" s="132"/>
      <c r="O341" s="132"/>
    </row>
    <row r="342" spans="14:15" x14ac:dyDescent="0.2">
      <c r="N342" s="132"/>
      <c r="O342" s="132"/>
    </row>
    <row r="343" spans="14:15" x14ac:dyDescent="0.2">
      <c r="N343" s="132"/>
      <c r="O343" s="132"/>
    </row>
    <row r="344" spans="14:15" x14ac:dyDescent="0.2">
      <c r="N344" s="132"/>
      <c r="O344" s="132"/>
    </row>
    <row r="345" spans="14:15" x14ac:dyDescent="0.2">
      <c r="N345" s="132"/>
      <c r="O345" s="132"/>
    </row>
    <row r="346" spans="14:15" x14ac:dyDescent="0.2">
      <c r="N346" s="132"/>
      <c r="O346" s="132"/>
    </row>
    <row r="347" spans="14:15" x14ac:dyDescent="0.2">
      <c r="N347" s="132"/>
      <c r="O347" s="132"/>
    </row>
    <row r="348" spans="14:15" x14ac:dyDescent="0.2">
      <c r="N348" s="132"/>
      <c r="O348" s="132"/>
    </row>
    <row r="349" spans="14:15" x14ac:dyDescent="0.2">
      <c r="N349" s="132"/>
      <c r="O349" s="132"/>
    </row>
    <row r="350" spans="14:15" x14ac:dyDescent="0.2">
      <c r="N350" s="132"/>
      <c r="O350" s="132"/>
    </row>
    <row r="351" spans="14:15" x14ac:dyDescent="0.2">
      <c r="N351" s="132"/>
      <c r="O351" s="132"/>
    </row>
    <row r="352" spans="14:15" x14ac:dyDescent="0.2">
      <c r="N352" s="132"/>
      <c r="O352" s="132"/>
    </row>
    <row r="353" spans="14:15" x14ac:dyDescent="0.2">
      <c r="N353" s="132"/>
      <c r="O353" s="132"/>
    </row>
    <row r="354" spans="14:15" x14ac:dyDescent="0.2">
      <c r="N354" s="132"/>
      <c r="O354" s="132"/>
    </row>
    <row r="355" spans="14:15" x14ac:dyDescent="0.2">
      <c r="N355" s="132"/>
      <c r="O355" s="132"/>
    </row>
    <row r="356" spans="14:15" x14ac:dyDescent="0.2">
      <c r="N356" s="132"/>
      <c r="O356" s="132"/>
    </row>
    <row r="357" spans="14:15" x14ac:dyDescent="0.2">
      <c r="N357" s="132"/>
      <c r="O357" s="132"/>
    </row>
    <row r="358" spans="14:15" x14ac:dyDescent="0.2">
      <c r="N358" s="132"/>
      <c r="O358" s="132"/>
    </row>
    <row r="359" spans="14:15" x14ac:dyDescent="0.2">
      <c r="N359" s="132"/>
      <c r="O359" s="132"/>
    </row>
    <row r="360" spans="14:15" x14ac:dyDescent="0.2">
      <c r="N360" s="132"/>
      <c r="O360" s="132"/>
    </row>
    <row r="361" spans="14:15" x14ac:dyDescent="0.2">
      <c r="N361" s="132"/>
      <c r="O361" s="132"/>
    </row>
    <row r="362" spans="14:15" x14ac:dyDescent="0.2">
      <c r="N362" s="132"/>
      <c r="O362" s="132"/>
    </row>
    <row r="363" spans="14:15" x14ac:dyDescent="0.2">
      <c r="N363" s="132"/>
      <c r="O363" s="132"/>
    </row>
    <row r="364" spans="14:15" x14ac:dyDescent="0.2">
      <c r="N364" s="132"/>
      <c r="O364" s="132"/>
    </row>
    <row r="365" spans="14:15" x14ac:dyDescent="0.2">
      <c r="N365" s="132"/>
      <c r="O365" s="132"/>
    </row>
    <row r="366" spans="14:15" x14ac:dyDescent="0.2">
      <c r="N366" s="132"/>
      <c r="O366" s="132"/>
    </row>
    <row r="367" spans="14:15" x14ac:dyDescent="0.2">
      <c r="N367" s="132"/>
      <c r="O367" s="132"/>
    </row>
    <row r="368" spans="14:15" x14ac:dyDescent="0.2">
      <c r="N368" s="132"/>
      <c r="O368" s="132"/>
    </row>
    <row r="369" spans="14:15" x14ac:dyDescent="0.2">
      <c r="N369" s="132"/>
      <c r="O369" s="132"/>
    </row>
    <row r="370" spans="14:15" x14ac:dyDescent="0.2">
      <c r="N370" s="132"/>
      <c r="O370" s="132"/>
    </row>
    <row r="371" spans="14:15" x14ac:dyDescent="0.2">
      <c r="N371" s="132"/>
      <c r="O371" s="132"/>
    </row>
    <row r="372" spans="14:15" x14ac:dyDescent="0.2">
      <c r="N372" s="132"/>
      <c r="O372" s="132"/>
    </row>
    <row r="373" spans="14:15" x14ac:dyDescent="0.2">
      <c r="N373" s="132"/>
      <c r="O373" s="132"/>
    </row>
    <row r="374" spans="14:15" x14ac:dyDescent="0.2">
      <c r="N374" s="132"/>
      <c r="O374" s="132"/>
    </row>
    <row r="375" spans="14:15" x14ac:dyDescent="0.2">
      <c r="N375" s="132"/>
      <c r="O375" s="132"/>
    </row>
    <row r="376" spans="14:15" x14ac:dyDescent="0.2">
      <c r="N376" s="132"/>
      <c r="O376" s="132"/>
    </row>
    <row r="377" spans="14:15" x14ac:dyDescent="0.2">
      <c r="N377" s="132"/>
      <c r="O377" s="132"/>
    </row>
    <row r="378" spans="14:15" x14ac:dyDescent="0.2">
      <c r="N378" s="132"/>
      <c r="O378" s="132"/>
    </row>
    <row r="379" spans="14:15" x14ac:dyDescent="0.2">
      <c r="N379" s="132"/>
      <c r="O379" s="132"/>
    </row>
    <row r="380" spans="14:15" x14ac:dyDescent="0.2">
      <c r="N380" s="132"/>
      <c r="O380" s="132"/>
    </row>
    <row r="381" spans="14:15" x14ac:dyDescent="0.2">
      <c r="N381" s="132"/>
      <c r="O381" s="132"/>
    </row>
    <row r="382" spans="14:15" x14ac:dyDescent="0.2">
      <c r="N382" s="132"/>
      <c r="O382" s="132"/>
    </row>
    <row r="383" spans="14:15" x14ac:dyDescent="0.2">
      <c r="N383" s="132"/>
      <c r="O383" s="132"/>
    </row>
    <row r="384" spans="14:15" x14ac:dyDescent="0.2">
      <c r="N384" s="132"/>
      <c r="O384" s="132"/>
    </row>
    <row r="385" spans="14:15" x14ac:dyDescent="0.2">
      <c r="N385" s="132"/>
      <c r="O385" s="132"/>
    </row>
    <row r="386" spans="14:15" x14ac:dyDescent="0.2">
      <c r="N386" s="132"/>
      <c r="O386" s="132"/>
    </row>
    <row r="387" spans="14:15" x14ac:dyDescent="0.2">
      <c r="N387" s="132"/>
      <c r="O387" s="132"/>
    </row>
    <row r="388" spans="14:15" x14ac:dyDescent="0.2">
      <c r="N388" s="132"/>
      <c r="O388" s="132"/>
    </row>
    <row r="389" spans="14:15" x14ac:dyDescent="0.2">
      <c r="N389" s="132"/>
      <c r="O389" s="132"/>
    </row>
    <row r="390" spans="14:15" x14ac:dyDescent="0.2">
      <c r="N390" s="132"/>
      <c r="O390" s="132"/>
    </row>
    <row r="391" spans="14:15" x14ac:dyDescent="0.2">
      <c r="N391" s="132"/>
      <c r="O391" s="132"/>
    </row>
    <row r="392" spans="14:15" x14ac:dyDescent="0.2">
      <c r="N392" s="132"/>
      <c r="O392" s="132"/>
    </row>
    <row r="393" spans="14:15" x14ac:dyDescent="0.2">
      <c r="N393" s="132"/>
      <c r="O393" s="132"/>
    </row>
    <row r="394" spans="14:15" x14ac:dyDescent="0.2">
      <c r="N394" s="132"/>
      <c r="O394" s="132"/>
    </row>
    <row r="395" spans="14:15" x14ac:dyDescent="0.2">
      <c r="N395" s="132"/>
      <c r="O395" s="132"/>
    </row>
    <row r="396" spans="14:15" x14ac:dyDescent="0.2">
      <c r="N396" s="132"/>
      <c r="O396" s="132"/>
    </row>
    <row r="397" spans="14:15" x14ac:dyDescent="0.2">
      <c r="N397" s="132"/>
      <c r="O397" s="132"/>
    </row>
    <row r="398" spans="14:15" x14ac:dyDescent="0.2">
      <c r="N398" s="132"/>
      <c r="O398" s="132"/>
    </row>
    <row r="399" spans="14:15" x14ac:dyDescent="0.2">
      <c r="N399" s="132"/>
      <c r="O399" s="132"/>
    </row>
    <row r="400" spans="14:15" x14ac:dyDescent="0.2">
      <c r="N400" s="132"/>
      <c r="O400" s="132"/>
    </row>
    <row r="401" spans="14:15" x14ac:dyDescent="0.2">
      <c r="N401" s="132"/>
      <c r="O401" s="132"/>
    </row>
    <row r="402" spans="14:15" x14ac:dyDescent="0.2">
      <c r="N402" s="132"/>
      <c r="O402" s="132"/>
    </row>
    <row r="403" spans="14:15" x14ac:dyDescent="0.2">
      <c r="N403" s="132"/>
      <c r="O403" s="132"/>
    </row>
    <row r="404" spans="14:15" x14ac:dyDescent="0.2">
      <c r="N404" s="132"/>
      <c r="O404" s="132"/>
    </row>
    <row r="405" spans="14:15" x14ac:dyDescent="0.2">
      <c r="N405" s="132"/>
      <c r="O405" s="132"/>
    </row>
    <row r="406" spans="14:15" x14ac:dyDescent="0.2">
      <c r="N406" s="132"/>
      <c r="O406" s="132"/>
    </row>
    <row r="407" spans="14:15" x14ac:dyDescent="0.2">
      <c r="N407" s="132"/>
      <c r="O407" s="132"/>
    </row>
    <row r="408" spans="14:15" x14ac:dyDescent="0.2">
      <c r="N408" s="132"/>
      <c r="O408" s="132"/>
    </row>
    <row r="409" spans="14:15" x14ac:dyDescent="0.2">
      <c r="N409" s="132"/>
      <c r="O409" s="132"/>
    </row>
    <row r="410" spans="14:15" x14ac:dyDescent="0.2">
      <c r="N410" s="132"/>
      <c r="O410" s="132"/>
    </row>
    <row r="411" spans="14:15" x14ac:dyDescent="0.2">
      <c r="N411" s="132"/>
      <c r="O411" s="132"/>
    </row>
    <row r="412" spans="14:15" x14ac:dyDescent="0.2">
      <c r="N412" s="132"/>
      <c r="O412" s="132"/>
    </row>
    <row r="413" spans="14:15" x14ac:dyDescent="0.2">
      <c r="N413" s="132"/>
      <c r="O413" s="132"/>
    </row>
    <row r="414" spans="14:15" x14ac:dyDescent="0.2">
      <c r="N414" s="132"/>
      <c r="O414" s="132"/>
    </row>
    <row r="415" spans="14:15" x14ac:dyDescent="0.2">
      <c r="N415" s="132"/>
      <c r="O415" s="132"/>
    </row>
    <row r="416" spans="14:15" x14ac:dyDescent="0.2">
      <c r="N416" s="132"/>
      <c r="O416" s="132"/>
    </row>
  </sheetData>
  <sheetProtection selectLockedCells="1" selectUnlockedCells="1"/>
  <autoFilter ref="A3:P109" xr:uid="{86BC7366-3053-EF45-8FF6-937A40519893}">
    <filterColumn colId="13" showButton="0"/>
  </autoFilter>
  <sortState xmlns:xlrd2="http://schemas.microsoft.com/office/spreadsheetml/2017/richdata2" ref="A4:L22">
    <sortCondition ref="A4:A22"/>
  </sortState>
  <mergeCells count="415">
    <mergeCell ref="N410:O410"/>
    <mergeCell ref="N411:O411"/>
    <mergeCell ref="N412:O412"/>
    <mergeCell ref="N413:O413"/>
    <mergeCell ref="N414:O414"/>
    <mergeCell ref="N415:O415"/>
    <mergeCell ref="N416:O416"/>
    <mergeCell ref="N401:O401"/>
    <mergeCell ref="N402:O402"/>
    <mergeCell ref="N403:O403"/>
    <mergeCell ref="N404:O404"/>
    <mergeCell ref="N405:O405"/>
    <mergeCell ref="N406:O406"/>
    <mergeCell ref="N407:O407"/>
    <mergeCell ref="N408:O408"/>
    <mergeCell ref="N409:O409"/>
    <mergeCell ref="N392:O392"/>
    <mergeCell ref="N393:O393"/>
    <mergeCell ref="N394:O394"/>
    <mergeCell ref="N395:O395"/>
    <mergeCell ref="N396:O396"/>
    <mergeCell ref="N397:O397"/>
    <mergeCell ref="N398:O398"/>
    <mergeCell ref="N399:O399"/>
    <mergeCell ref="N400:O400"/>
    <mergeCell ref="N383:O383"/>
    <mergeCell ref="N384:O384"/>
    <mergeCell ref="N385:O385"/>
    <mergeCell ref="N386:O386"/>
    <mergeCell ref="N387:O387"/>
    <mergeCell ref="N388:O388"/>
    <mergeCell ref="N389:O389"/>
    <mergeCell ref="N390:O390"/>
    <mergeCell ref="N391:O391"/>
    <mergeCell ref="N374:O374"/>
    <mergeCell ref="N375:O375"/>
    <mergeCell ref="N376:O376"/>
    <mergeCell ref="N377:O377"/>
    <mergeCell ref="N378:O378"/>
    <mergeCell ref="N379:O379"/>
    <mergeCell ref="N380:O380"/>
    <mergeCell ref="N381:O381"/>
    <mergeCell ref="N382:O382"/>
    <mergeCell ref="N365:O365"/>
    <mergeCell ref="N366:O366"/>
    <mergeCell ref="N367:O367"/>
    <mergeCell ref="N368:O368"/>
    <mergeCell ref="N369:O369"/>
    <mergeCell ref="N370:O370"/>
    <mergeCell ref="N371:O371"/>
    <mergeCell ref="N372:O372"/>
    <mergeCell ref="N373:O373"/>
    <mergeCell ref="N356:O356"/>
    <mergeCell ref="N357:O357"/>
    <mergeCell ref="N358:O358"/>
    <mergeCell ref="N359:O359"/>
    <mergeCell ref="N360:O360"/>
    <mergeCell ref="N361:O361"/>
    <mergeCell ref="N362:O362"/>
    <mergeCell ref="N363:O363"/>
    <mergeCell ref="N364:O364"/>
    <mergeCell ref="N347:O347"/>
    <mergeCell ref="N348:O348"/>
    <mergeCell ref="N349:O349"/>
    <mergeCell ref="N350:O350"/>
    <mergeCell ref="N351:O351"/>
    <mergeCell ref="N352:O352"/>
    <mergeCell ref="N353:O353"/>
    <mergeCell ref="N354:O354"/>
    <mergeCell ref="N355:O355"/>
    <mergeCell ref="N338:O338"/>
    <mergeCell ref="N339:O339"/>
    <mergeCell ref="N340:O340"/>
    <mergeCell ref="N341:O341"/>
    <mergeCell ref="N342:O342"/>
    <mergeCell ref="N343:O343"/>
    <mergeCell ref="N344:O344"/>
    <mergeCell ref="N345:O345"/>
    <mergeCell ref="N346:O346"/>
    <mergeCell ref="N329:O329"/>
    <mergeCell ref="N330:O330"/>
    <mergeCell ref="N331:O331"/>
    <mergeCell ref="N332:O332"/>
    <mergeCell ref="N333:O333"/>
    <mergeCell ref="N334:O334"/>
    <mergeCell ref="N335:O335"/>
    <mergeCell ref="N336:O336"/>
    <mergeCell ref="N337:O337"/>
    <mergeCell ref="N320:O320"/>
    <mergeCell ref="N321:O321"/>
    <mergeCell ref="N322:O322"/>
    <mergeCell ref="N323:O323"/>
    <mergeCell ref="N324:O324"/>
    <mergeCell ref="N325:O325"/>
    <mergeCell ref="N326:O326"/>
    <mergeCell ref="N327:O327"/>
    <mergeCell ref="N328:O328"/>
    <mergeCell ref="N311:O311"/>
    <mergeCell ref="N312:O312"/>
    <mergeCell ref="N313:O313"/>
    <mergeCell ref="N314:O314"/>
    <mergeCell ref="N315:O315"/>
    <mergeCell ref="N316:O316"/>
    <mergeCell ref="N317:O317"/>
    <mergeCell ref="N318:O318"/>
    <mergeCell ref="N319:O319"/>
    <mergeCell ref="N302:O302"/>
    <mergeCell ref="N303:O303"/>
    <mergeCell ref="N304:O304"/>
    <mergeCell ref="N305:O305"/>
    <mergeCell ref="N306:O306"/>
    <mergeCell ref="N307:O307"/>
    <mergeCell ref="N308:O308"/>
    <mergeCell ref="N309:O309"/>
    <mergeCell ref="N310:O310"/>
    <mergeCell ref="N293:O293"/>
    <mergeCell ref="N294:O294"/>
    <mergeCell ref="N295:O295"/>
    <mergeCell ref="N296:O296"/>
    <mergeCell ref="N297:O297"/>
    <mergeCell ref="N298:O298"/>
    <mergeCell ref="N299:O299"/>
    <mergeCell ref="N300:O300"/>
    <mergeCell ref="N301:O301"/>
    <mergeCell ref="N284:O284"/>
    <mergeCell ref="N285:O285"/>
    <mergeCell ref="N286:O286"/>
    <mergeCell ref="N287:O287"/>
    <mergeCell ref="N288:O288"/>
    <mergeCell ref="N289:O289"/>
    <mergeCell ref="N290:O290"/>
    <mergeCell ref="N291:O291"/>
    <mergeCell ref="N292:O292"/>
    <mergeCell ref="N275:O275"/>
    <mergeCell ref="N276:O276"/>
    <mergeCell ref="N277:O277"/>
    <mergeCell ref="N278:O278"/>
    <mergeCell ref="N279:O279"/>
    <mergeCell ref="N280:O280"/>
    <mergeCell ref="N281:O281"/>
    <mergeCell ref="N282:O282"/>
    <mergeCell ref="N283:O283"/>
    <mergeCell ref="N266:O266"/>
    <mergeCell ref="N267:O267"/>
    <mergeCell ref="N268:O268"/>
    <mergeCell ref="N269:O269"/>
    <mergeCell ref="N270:O270"/>
    <mergeCell ref="N271:O271"/>
    <mergeCell ref="N272:O272"/>
    <mergeCell ref="N273:O273"/>
    <mergeCell ref="N274:O274"/>
    <mergeCell ref="N257:O257"/>
    <mergeCell ref="N258:O258"/>
    <mergeCell ref="N259:O259"/>
    <mergeCell ref="N260:O260"/>
    <mergeCell ref="N261:O261"/>
    <mergeCell ref="N262:O262"/>
    <mergeCell ref="N263:O263"/>
    <mergeCell ref="N264:O264"/>
    <mergeCell ref="N265:O265"/>
    <mergeCell ref="N248:O248"/>
    <mergeCell ref="N249:O249"/>
    <mergeCell ref="N250:O250"/>
    <mergeCell ref="N251:O251"/>
    <mergeCell ref="N252:O252"/>
    <mergeCell ref="N253:O253"/>
    <mergeCell ref="N254:O254"/>
    <mergeCell ref="N255:O255"/>
    <mergeCell ref="N256:O256"/>
    <mergeCell ref="N239:O239"/>
    <mergeCell ref="N240:O240"/>
    <mergeCell ref="N241:O241"/>
    <mergeCell ref="N242:O242"/>
    <mergeCell ref="N243:O243"/>
    <mergeCell ref="N244:O244"/>
    <mergeCell ref="N245:O245"/>
    <mergeCell ref="N246:O246"/>
    <mergeCell ref="N247:O247"/>
    <mergeCell ref="N230:O230"/>
    <mergeCell ref="N231:O231"/>
    <mergeCell ref="N232:O232"/>
    <mergeCell ref="N233:O233"/>
    <mergeCell ref="N234:O234"/>
    <mergeCell ref="N235:O235"/>
    <mergeCell ref="N236:O236"/>
    <mergeCell ref="N237:O237"/>
    <mergeCell ref="N238:O238"/>
    <mergeCell ref="N221:O221"/>
    <mergeCell ref="N222:O222"/>
    <mergeCell ref="N223:O223"/>
    <mergeCell ref="N224:O224"/>
    <mergeCell ref="N225:O225"/>
    <mergeCell ref="N226:O226"/>
    <mergeCell ref="N227:O227"/>
    <mergeCell ref="N228:O228"/>
    <mergeCell ref="N229:O229"/>
    <mergeCell ref="N212:O212"/>
    <mergeCell ref="N213:O213"/>
    <mergeCell ref="N214:O214"/>
    <mergeCell ref="N215:O215"/>
    <mergeCell ref="N216:O216"/>
    <mergeCell ref="N217:O217"/>
    <mergeCell ref="N218:O218"/>
    <mergeCell ref="N219:O219"/>
    <mergeCell ref="N220:O220"/>
    <mergeCell ref="N203:O203"/>
    <mergeCell ref="N204:O204"/>
    <mergeCell ref="N205:O205"/>
    <mergeCell ref="N206:O206"/>
    <mergeCell ref="N207:O207"/>
    <mergeCell ref="N208:O208"/>
    <mergeCell ref="N209:O209"/>
    <mergeCell ref="N210:O210"/>
    <mergeCell ref="N211:O211"/>
    <mergeCell ref="N194:O194"/>
    <mergeCell ref="N195:O195"/>
    <mergeCell ref="N196:O196"/>
    <mergeCell ref="N197:O197"/>
    <mergeCell ref="N198:O198"/>
    <mergeCell ref="N199:O199"/>
    <mergeCell ref="N200:O200"/>
    <mergeCell ref="N201:O201"/>
    <mergeCell ref="N202:O202"/>
    <mergeCell ref="N185:O185"/>
    <mergeCell ref="N186:O186"/>
    <mergeCell ref="N187:O187"/>
    <mergeCell ref="N188:O188"/>
    <mergeCell ref="N189:O189"/>
    <mergeCell ref="N190:O190"/>
    <mergeCell ref="N191:O191"/>
    <mergeCell ref="N192:O192"/>
    <mergeCell ref="N193:O193"/>
    <mergeCell ref="N176:O176"/>
    <mergeCell ref="N177:O177"/>
    <mergeCell ref="N178:O178"/>
    <mergeCell ref="N179:O179"/>
    <mergeCell ref="N180:O180"/>
    <mergeCell ref="N181:O181"/>
    <mergeCell ref="N182:O182"/>
    <mergeCell ref="N183:O183"/>
    <mergeCell ref="N184:O184"/>
    <mergeCell ref="N167:O167"/>
    <mergeCell ref="N168:O168"/>
    <mergeCell ref="N169:O169"/>
    <mergeCell ref="N170:O170"/>
    <mergeCell ref="N171:O171"/>
    <mergeCell ref="N172:O172"/>
    <mergeCell ref="N173:O173"/>
    <mergeCell ref="N174:O174"/>
    <mergeCell ref="N175:O175"/>
    <mergeCell ref="N158:O158"/>
    <mergeCell ref="N159:O159"/>
    <mergeCell ref="N160:O160"/>
    <mergeCell ref="N161:O161"/>
    <mergeCell ref="N162:O162"/>
    <mergeCell ref="N163:O163"/>
    <mergeCell ref="N164:O164"/>
    <mergeCell ref="N165:O165"/>
    <mergeCell ref="N166:O166"/>
    <mergeCell ref="N149:O149"/>
    <mergeCell ref="N150:O150"/>
    <mergeCell ref="N151:O151"/>
    <mergeCell ref="N152:O152"/>
    <mergeCell ref="N153:O153"/>
    <mergeCell ref="N154:O154"/>
    <mergeCell ref="N155:O155"/>
    <mergeCell ref="N156:O156"/>
    <mergeCell ref="N157:O157"/>
    <mergeCell ref="N140:O140"/>
    <mergeCell ref="N141:O141"/>
    <mergeCell ref="N142:O142"/>
    <mergeCell ref="N143:O143"/>
    <mergeCell ref="N144:O144"/>
    <mergeCell ref="N145:O145"/>
    <mergeCell ref="N146:O146"/>
    <mergeCell ref="N147:O147"/>
    <mergeCell ref="N148:O148"/>
    <mergeCell ref="N131:O131"/>
    <mergeCell ref="N132:O132"/>
    <mergeCell ref="N133:O133"/>
    <mergeCell ref="N134:O134"/>
    <mergeCell ref="N135:O135"/>
    <mergeCell ref="N136:O136"/>
    <mergeCell ref="N137:O137"/>
    <mergeCell ref="N138:O138"/>
    <mergeCell ref="N139:O139"/>
    <mergeCell ref="N122:O122"/>
    <mergeCell ref="N123:O123"/>
    <mergeCell ref="N124:O124"/>
    <mergeCell ref="N125:O125"/>
    <mergeCell ref="N126:O126"/>
    <mergeCell ref="N127:O127"/>
    <mergeCell ref="N128:O128"/>
    <mergeCell ref="N129:O129"/>
    <mergeCell ref="N130:O130"/>
    <mergeCell ref="N113:O113"/>
    <mergeCell ref="N114:O114"/>
    <mergeCell ref="N115:O115"/>
    <mergeCell ref="N116:O116"/>
    <mergeCell ref="N117:O117"/>
    <mergeCell ref="N118:O118"/>
    <mergeCell ref="N119:O119"/>
    <mergeCell ref="N120:O120"/>
    <mergeCell ref="N121:O121"/>
    <mergeCell ref="N110:O110"/>
    <mergeCell ref="N111:O111"/>
    <mergeCell ref="N112:O112"/>
    <mergeCell ref="N4:O4"/>
    <mergeCell ref="N5:O5"/>
    <mergeCell ref="N6:O6"/>
    <mergeCell ref="N7:O7"/>
    <mergeCell ref="N8:O8"/>
    <mergeCell ref="N9:O9"/>
    <mergeCell ref="N10:O10"/>
    <mergeCell ref="N11:O11"/>
    <mergeCell ref="N12:O12"/>
    <mergeCell ref="N13:O13"/>
    <mergeCell ref="N105:O105"/>
    <mergeCell ref="N106:O106"/>
    <mergeCell ref="N107:O107"/>
    <mergeCell ref="N108:O108"/>
    <mergeCell ref="N101:O101"/>
    <mergeCell ref="N102:O102"/>
    <mergeCell ref="N103:O103"/>
    <mergeCell ref="N104:O104"/>
    <mergeCell ref="N97:O97"/>
    <mergeCell ref="N98:O98"/>
    <mergeCell ref="N99:O99"/>
    <mergeCell ref="N100:O100"/>
    <mergeCell ref="N93:O93"/>
    <mergeCell ref="N94:O94"/>
    <mergeCell ref="N95:O95"/>
    <mergeCell ref="N96:O96"/>
    <mergeCell ref="N109:O109"/>
    <mergeCell ref="N88:O88"/>
    <mergeCell ref="N89:O89"/>
    <mergeCell ref="N90:O90"/>
    <mergeCell ref="N91:O91"/>
    <mergeCell ref="N92:O92"/>
    <mergeCell ref="N84:O84"/>
    <mergeCell ref="N85:O85"/>
    <mergeCell ref="N86:O86"/>
    <mergeCell ref="N87:O87"/>
    <mergeCell ref="N79:O79"/>
    <mergeCell ref="N80:O80"/>
    <mergeCell ref="N81:O81"/>
    <mergeCell ref="N82:O82"/>
    <mergeCell ref="N83:O83"/>
    <mergeCell ref="N74:O74"/>
    <mergeCell ref="N75:O75"/>
    <mergeCell ref="N76:O76"/>
    <mergeCell ref="N77:O77"/>
    <mergeCell ref="N78:O78"/>
    <mergeCell ref="N69:O69"/>
    <mergeCell ref="N70:O70"/>
    <mergeCell ref="N71:O71"/>
    <mergeCell ref="N72:O72"/>
    <mergeCell ref="N73:O73"/>
    <mergeCell ref="N65:O65"/>
    <mergeCell ref="N66:O66"/>
    <mergeCell ref="N67:O67"/>
    <mergeCell ref="N68:O68"/>
    <mergeCell ref="N60:O60"/>
    <mergeCell ref="N61:O61"/>
    <mergeCell ref="N62:O62"/>
    <mergeCell ref="N63:O63"/>
    <mergeCell ref="N64:O64"/>
    <mergeCell ref="N56:O56"/>
    <mergeCell ref="N57:O57"/>
    <mergeCell ref="N58:O58"/>
    <mergeCell ref="N59:O59"/>
    <mergeCell ref="N52:O52"/>
    <mergeCell ref="N53:O53"/>
    <mergeCell ref="N54:O54"/>
    <mergeCell ref="N55:O55"/>
    <mergeCell ref="N47:O47"/>
    <mergeCell ref="N48:O48"/>
    <mergeCell ref="N49:O49"/>
    <mergeCell ref="N50:O50"/>
    <mergeCell ref="N51:O51"/>
    <mergeCell ref="N24:O24"/>
    <mergeCell ref="N42:O42"/>
    <mergeCell ref="N43:O43"/>
    <mergeCell ref="N44:O44"/>
    <mergeCell ref="N45:O45"/>
    <mergeCell ref="N46:O46"/>
    <mergeCell ref="N37:O37"/>
    <mergeCell ref="N38:O38"/>
    <mergeCell ref="N39:O39"/>
    <mergeCell ref="N40:O40"/>
    <mergeCell ref="N41:O41"/>
    <mergeCell ref="B1:K1"/>
    <mergeCell ref="N16:O16"/>
    <mergeCell ref="N17:O17"/>
    <mergeCell ref="N18:O18"/>
    <mergeCell ref="N19:O19"/>
    <mergeCell ref="N34:O34"/>
    <mergeCell ref="N35:O35"/>
    <mergeCell ref="N36:O36"/>
    <mergeCell ref="N30:O30"/>
    <mergeCell ref="N3:O3"/>
    <mergeCell ref="N31:O31"/>
    <mergeCell ref="N32:O32"/>
    <mergeCell ref="N33:O33"/>
    <mergeCell ref="N14:O14"/>
    <mergeCell ref="N15:O15"/>
    <mergeCell ref="N25:O25"/>
    <mergeCell ref="N26:O26"/>
    <mergeCell ref="N27:O27"/>
    <mergeCell ref="N28:O28"/>
    <mergeCell ref="N29:O29"/>
    <mergeCell ref="N20:O20"/>
    <mergeCell ref="N21:O21"/>
    <mergeCell ref="N22:O22"/>
    <mergeCell ref="N23:O23"/>
  </mergeCells>
  <phoneticPr fontId="5" type="noConversion"/>
  <conditionalFormatting sqref="A4:A108">
    <cfRule type="expression" dxfId="24" priority="1" stopIfTrue="1">
      <formula>SUM($B4:$L4) = 0</formula>
    </cfRule>
    <cfRule type="expression" dxfId="23" priority="712">
      <formula>$H4 = 0</formula>
    </cfRule>
    <cfRule type="expression" dxfId="22" priority="713">
      <formula>$M4 = _xlfn.NUMBERVALUE(RIGHT($N$1,LEN($N$1)-11))</formula>
    </cfRule>
    <cfRule type="expression" dxfId="21" priority="714">
      <formula>$M4 &lt; _xlfn.NUMBERVALUE(RIGHT($N$1,LEN($N$1)-11))</formula>
    </cfRule>
    <cfRule type="expression" dxfId="20" priority="715">
      <formula>$M4 &gt; _xlfn.NUMBERVALUE(RIGHT($N$1,LEN($N$1)-11))</formula>
    </cfRule>
  </conditionalFormatting>
  <conditionalFormatting sqref="B1:B2">
    <cfRule type="dataBar" priority="9">
      <dataBar showValue="0"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{2548183C-52DA-9643-B6B3-1AD3C0A47321}</x14:id>
        </ext>
      </extLst>
    </cfRule>
  </conditionalFormatting>
  <pageMargins left="0.7" right="0.7" top="0.75" bottom="0.75" header="0.3" footer="0.3"/>
  <pageSetup paperSize="9" orientation="landscape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48183C-52DA-9643-B6B3-1AD3C0A4732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B1:B2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18F0-F6A5-684C-9540-4DB57B4960DC}">
  <sheetPr codeName="Sheet6"/>
  <dimension ref="A1:F108"/>
  <sheetViews>
    <sheetView zoomScale="120" zoomScaleNormal="120" workbookViewId="0">
      <selection activeCell="E88" sqref="E88"/>
    </sheetView>
  </sheetViews>
  <sheetFormatPr baseColWidth="10" defaultColWidth="10.83203125" defaultRowHeight="16" x14ac:dyDescent="0.2"/>
  <cols>
    <col min="1" max="1" width="7.83203125" style="9" bestFit="1" customWidth="1"/>
    <col min="2" max="2" width="27.83203125" style="9" bestFit="1" customWidth="1"/>
    <col min="3" max="3" width="32.6640625" style="9" bestFit="1" customWidth="1"/>
    <col min="4" max="4" width="18" style="9" bestFit="1" customWidth="1"/>
    <col min="5" max="5" width="14" style="114" customWidth="1"/>
    <col min="6" max="6" width="10.33203125" style="9" bestFit="1" customWidth="1"/>
    <col min="7" max="16384" width="10.83203125" style="9"/>
  </cols>
  <sheetData>
    <row r="1" spans="1:6" s="7" customFormat="1" x14ac:dyDescent="0.2">
      <c r="B1" s="7" t="s">
        <v>86</v>
      </c>
      <c r="C1" s="68" t="s">
        <v>286</v>
      </c>
      <c r="D1" s="139" t="s">
        <v>287</v>
      </c>
      <c r="E1" s="140"/>
      <c r="F1" s="141"/>
    </row>
    <row r="2" spans="1:6" s="7" customFormat="1" x14ac:dyDescent="0.2">
      <c r="A2" s="7" t="s">
        <v>288</v>
      </c>
      <c r="B2" s="80">
        <f>B3/SUM($B$3:$C$3)</f>
        <v>0.63809523809523805</v>
      </c>
      <c r="C2" s="69">
        <f>C3/SUM($B$3:$C$3)</f>
        <v>0.3619047619047619</v>
      </c>
      <c r="D2" s="139"/>
      <c r="E2" s="140"/>
      <c r="F2" s="141"/>
    </row>
    <row r="3" spans="1:6" s="7" customFormat="1" x14ac:dyDescent="0.2">
      <c r="A3" s="16" t="s">
        <v>100</v>
      </c>
      <c r="B3" s="16">
        <f>COUNTIF(B4:B108, "?*")</f>
        <v>67</v>
      </c>
      <c r="C3" s="70">
        <f>COUNTIF(C4:C108, "?*")</f>
        <v>38</v>
      </c>
      <c r="D3" s="142"/>
      <c r="E3" s="143"/>
      <c r="F3" s="144"/>
    </row>
    <row r="4" spans="1:6" ht="16" customHeight="1" x14ac:dyDescent="0.2">
      <c r="A4" s="145" t="s">
        <v>289</v>
      </c>
      <c r="B4" s="78" t="str">
        <f>IF(AND('Quality Assessment'!$M4 &gt;= _xlfn.NUMBERVALUE(RIGHT('Quality Assessment'!$N$1,LEN('Quality Assessment'!$N$1)-11)), 'Quality Assessment'!H4 &gt; 0),'Quality Assessment'!$A4,"")</f>
        <v>bianchini2017prefer</v>
      </c>
      <c r="C4" s="67" t="str">
        <f>IF(OR('Quality Assessment'!$M4 &lt; _xlfn.NUMBERVALUE(RIGHT('Quality Assessment'!$N$1,LEN('Quality Assessment'!$N$1)-11)), 'Quality Assessment'!H4 = 0),'Quality Assessment'!$A4,"")</f>
        <v/>
      </c>
      <c r="D4" s="68" t="s">
        <v>289</v>
      </c>
      <c r="E4" s="113"/>
      <c r="F4" s="27" t="s">
        <v>290</v>
      </c>
    </row>
    <row r="5" spans="1:6" x14ac:dyDescent="0.2">
      <c r="A5" s="146"/>
      <c r="B5" s="78" t="str">
        <f>IF(AND('Quality Assessment'!$M5 &gt;= _xlfn.NUMBERVALUE(RIGHT('Quality Assessment'!$N$1,LEN('Quality Assessment'!$N$1)-11)), 'Quality Assessment'!H5 &gt; 0),'Quality Assessment'!$A5,"")</f>
        <v/>
      </c>
      <c r="C5" s="67" t="str">
        <f>IF(OR('Quality Assessment'!$M5 &lt; _xlfn.NUMBERVALUE(RIGHT('Quality Assessment'!$N$1,LEN('Quality Assessment'!$N$1)-11)), 'Quality Assessment'!H5 = 0),'Quality Assessment'!$A5,"")</f>
        <v>bonazzi2021amrita</v>
      </c>
      <c r="D5" s="8" t="s">
        <v>86</v>
      </c>
      <c r="E5" s="114">
        <f>COUNTIF(B4:B22, "?*")</f>
        <v>11</v>
      </c>
      <c r="F5" s="23">
        <f>E5/E7</f>
        <v>0.57894736842105265</v>
      </c>
    </row>
    <row r="6" spans="1:6" x14ac:dyDescent="0.2">
      <c r="A6" s="146"/>
      <c r="B6" s="78" t="str">
        <f>IF(AND('Quality Assessment'!$M6 &gt;= _xlfn.NUMBERVALUE(RIGHT('Quality Assessment'!$N$1,LEN('Quality Assessment'!$N$1)-11)), 'Quality Assessment'!H6 &gt; 0),'Quality Assessment'!$A6,"")</f>
        <v>chen2017crossmodal</v>
      </c>
      <c r="C6" s="67" t="str">
        <f>IF(OR('Quality Assessment'!$M6 &lt; _xlfn.NUMBERVALUE(RIGHT('Quality Assessment'!$N$1,LEN('Quality Assessment'!$N$1)-11)), 'Quality Assessment'!H6 = 0),'Quality Assessment'!$A6,"")</f>
        <v/>
      </c>
      <c r="D6" s="8" t="s">
        <v>286</v>
      </c>
      <c r="E6" s="114">
        <f>COUNTIF(C4:C23, "?*")</f>
        <v>8</v>
      </c>
      <c r="F6" s="23">
        <f>E6/E7</f>
        <v>0.42105263157894735</v>
      </c>
    </row>
    <row r="7" spans="1:6" x14ac:dyDescent="0.2">
      <c r="A7" s="146"/>
      <c r="B7" s="78" t="str">
        <f>IF(AND('Quality Assessment'!$M7 &gt;= _xlfn.NUMBERVALUE(RIGHT('Quality Assessment'!$N$1,LEN('Quality Assessment'!$N$1)-11)), 'Quality Assessment'!H7 &gt; 0),'Quality Assessment'!$A7,"")</f>
        <v>chen2018crossmodal</v>
      </c>
      <c r="C7" s="67" t="str">
        <f>IF(OR('Quality Assessment'!$M7 &lt; _xlfn.NUMBERVALUE(RIGHT('Quality Assessment'!$N$1,LEN('Quality Assessment'!$N$1)-11)), 'Quality Assessment'!H7 = 0),'Quality Assessment'!$A7,"")</f>
        <v/>
      </c>
      <c r="D7" s="70" t="s">
        <v>100</v>
      </c>
      <c r="E7" s="113">
        <f>SUM(E5:E6)</f>
        <v>19</v>
      </c>
      <c r="F7" s="121">
        <f>SUM(F5:F6)</f>
        <v>1</v>
      </c>
    </row>
    <row r="8" spans="1:6" x14ac:dyDescent="0.2">
      <c r="A8" s="146"/>
      <c r="B8" s="78" t="str">
        <f>IF(AND('Quality Assessment'!$M8 &gt;= _xlfn.NUMBERVALUE(RIGHT('Quality Assessment'!$N$1,LEN('Quality Assessment'!$N$1)-11)), 'Quality Assessment'!H8 &gt; 0),'Quality Assessment'!$A8,"")</f>
        <v>chen2021questionAnswering</v>
      </c>
      <c r="C8" s="67" t="str">
        <f>IF(OR('Quality Assessment'!$M8 &lt; _xlfn.NUMBERVALUE(RIGHT('Quality Assessment'!$N$1,LEN('Quality Assessment'!$N$1)-11)), 'Quality Assessment'!H8 = 0),'Quality Assessment'!$A8,"")</f>
        <v/>
      </c>
      <c r="D8" s="74"/>
      <c r="E8" s="122"/>
      <c r="F8" s="123"/>
    </row>
    <row r="9" spans="1:6" ht="16" customHeight="1" x14ac:dyDescent="0.2">
      <c r="A9" s="146"/>
      <c r="B9" s="78" t="str">
        <f>IF(AND('Quality Assessment'!$M9 &gt;= _xlfn.NUMBERVALUE(RIGHT('Quality Assessment'!$N$1,LEN('Quality Assessment'!$N$1)-11)), 'Quality Assessment'!H9 &gt; 0),'Quality Assessment'!$A9,"")</f>
        <v>ivacscu2018diseaseDriven</v>
      </c>
      <c r="C9" s="67" t="str">
        <f>IF(OR('Quality Assessment'!$M9 &lt; _xlfn.NUMBERVALUE(RIGHT('Quality Assessment'!$N$1,LEN('Quality Assessment'!$N$1)-11)), 'Quality Assessment'!H9 = 0),'Quality Assessment'!$A9,"")</f>
        <v/>
      </c>
      <c r="D9" s="74"/>
      <c r="E9" s="116"/>
      <c r="F9" s="75"/>
    </row>
    <row r="10" spans="1:6" ht="16" customHeight="1" x14ac:dyDescent="0.2">
      <c r="A10" s="146"/>
      <c r="B10" s="78" t="str">
        <f>IF(AND('Quality Assessment'!$M10 &gt;= _xlfn.NUMBERVALUE(RIGHT('Quality Assessment'!$N$1,LEN('Quality Assessment'!$N$1)-11)), 'Quality Assessment'!H10 &gt; 0),'Quality Assessment'!$A10,"")</f>
        <v/>
      </c>
      <c r="C10" s="67" t="str">
        <f>IF(OR('Quality Assessment'!$M10 &lt; _xlfn.NUMBERVALUE(RIGHT('Quality Assessment'!$N$1,LEN('Quality Assessment'!$N$1)-11)), 'Quality Assessment'!H10 = 0),'Quality Assessment'!$A10,"")</f>
        <v>liu2019intelligent</v>
      </c>
      <c r="D10" s="74"/>
      <c r="E10" s="116"/>
      <c r="F10" s="75"/>
    </row>
    <row r="11" spans="1:6" ht="16" customHeight="1" x14ac:dyDescent="0.2">
      <c r="A11" s="146"/>
      <c r="B11" s="78" t="str">
        <f>IF(AND('Quality Assessment'!$M11 &gt;= _xlfn.NUMBERVALUE(RIGHT('Quality Assessment'!$N$1,LEN('Quality Assessment'!$N$1)-11)), 'Quality Assessment'!H11 &gt; 0),'Quality Assessment'!$A11,"")</f>
        <v/>
      </c>
      <c r="C11" s="67" t="str">
        <f>IF(OR('Quality Assessment'!$M11 &lt; _xlfn.NUMBERVALUE(RIGHT('Quality Assessment'!$N$1,LEN('Quality Assessment'!$N$1)-11)), 'Quality Assessment'!H11 = 0),'Quality Assessment'!$A11,"")</f>
        <v>majjodi2022nudging</v>
      </c>
      <c r="D11" s="74"/>
      <c r="E11" s="116"/>
      <c r="F11" s="75"/>
    </row>
    <row r="12" spans="1:6" ht="16" customHeight="1" x14ac:dyDescent="0.2">
      <c r="A12" s="146"/>
      <c r="B12" s="78" t="str">
        <f>IF(AND('Quality Assessment'!$M12 &gt;= _xlfn.NUMBERVALUE(RIGHT('Quality Assessment'!$N$1,LEN('Quality Assessment'!$N$1)-11)), 'Quality Assessment'!H12 &gt; 0),'Quality Assessment'!$A12,"")</f>
        <v>mendes2021chat</v>
      </c>
      <c r="C12" s="67" t="str">
        <f>IF(OR('Quality Assessment'!$M12 &lt; _xlfn.NUMBERVALUE(RIGHT('Quality Assessment'!$N$1,LEN('Quality Assessment'!$N$1)-11)), 'Quality Assessment'!H12 = 0),'Quality Assessment'!$A12,"")</f>
        <v/>
      </c>
      <c r="D12" s="74"/>
      <c r="E12" s="116"/>
      <c r="F12" s="75"/>
    </row>
    <row r="13" spans="1:6" x14ac:dyDescent="0.2">
      <c r="A13" s="146"/>
      <c r="B13" s="78" t="str">
        <f>IF(AND('Quality Assessment'!$M13 &gt;= _xlfn.NUMBERVALUE(RIGHT('Quality Assessment'!$N$1,LEN('Quality Assessment'!$N$1)-11)), 'Quality Assessment'!H13 &gt; 0),'Quality Assessment'!$A13,"")</f>
        <v>meng2020visually</v>
      </c>
      <c r="C13" s="67" t="str">
        <f>IF(OR('Quality Assessment'!$M13 &lt; _xlfn.NUMBERVALUE(RIGHT('Quality Assessment'!$N$1,LEN('Quality Assessment'!$N$1)-11)), 'Quality Assessment'!H13 = 0),'Quality Assessment'!$A13,"")</f>
        <v/>
      </c>
      <c r="D13" s="74"/>
      <c r="E13" s="116"/>
      <c r="F13" s="75"/>
    </row>
    <row r="14" spans="1:6" ht="16" customHeight="1" x14ac:dyDescent="0.2">
      <c r="A14" s="146"/>
      <c r="B14" s="78" t="str">
        <f>IF(AND('Quality Assessment'!$M14 &gt;= _xlfn.NUMBERVALUE(RIGHT('Quality Assessment'!$N$1,LEN('Quality Assessment'!$N$1)-11)), 'Quality Assessment'!H14 &gt; 0),'Quality Assessment'!$A14,"")</f>
        <v>min2017delicious</v>
      </c>
      <c r="C14" s="67" t="str">
        <f>IF(OR('Quality Assessment'!$M14 &lt; _xlfn.NUMBERVALUE(RIGHT('Quality Assessment'!$N$1,LEN('Quality Assessment'!$N$1)-11)), 'Quality Assessment'!H14 = 0),'Quality Assessment'!$A14,"")</f>
        <v/>
      </c>
      <c r="D14" s="74"/>
      <c r="E14" s="116"/>
      <c r="F14" s="75"/>
    </row>
    <row r="15" spans="1:6" ht="16" customHeight="1" x14ac:dyDescent="0.2">
      <c r="A15" s="146"/>
      <c r="B15" s="78" t="str">
        <f>IF(AND('Quality Assessment'!$M15 &gt;= _xlfn.NUMBERVALUE(RIGHT('Quality Assessment'!$N$1,LEN('Quality Assessment'!$N$1)-11)), 'Quality Assessment'!H15 &gt; 0),'Quality Assessment'!$A15,"")</f>
        <v/>
      </c>
      <c r="C15" s="67" t="str">
        <f>IF(OR('Quality Assessment'!$M15 &lt; _xlfn.NUMBERVALUE(RIGHT('Quality Assessment'!$N$1,LEN('Quality Assessment'!$N$1)-11)), 'Quality Assessment'!H15 = 0),'Quality Assessment'!$A15,"")</f>
        <v>morol2022ingredientDetection</v>
      </c>
      <c r="D15" s="74"/>
      <c r="E15" s="116"/>
      <c r="F15" s="75"/>
    </row>
    <row r="16" spans="1:6" x14ac:dyDescent="0.2">
      <c r="A16" s="146"/>
      <c r="B16" s="78" t="str">
        <f>IF(AND('Quality Assessment'!$M16 &gt;= _xlfn.NUMBERVALUE(RIGHT('Quality Assessment'!$N$1,LEN('Quality Assessment'!$N$1)-11)), 'Quality Assessment'!H16 &gt; 0),'Quality Assessment'!$A16,"")</f>
        <v/>
      </c>
      <c r="C16" s="67" t="str">
        <f>IF(OR('Quality Assessment'!$M16 &lt; _xlfn.NUMBERVALUE(RIGHT('Quality Assessment'!$N$1,LEN('Quality Assessment'!$N$1)-11)), 'Quality Assessment'!H16 = 0),'Quality Assessment'!$A16,"")</f>
        <v>musto2020holistic</v>
      </c>
      <c r="D16" s="74"/>
      <c r="E16" s="116"/>
      <c r="F16" s="75"/>
    </row>
    <row r="17" spans="1:6" x14ac:dyDescent="0.2">
      <c r="A17" s="146"/>
      <c r="B17" s="78" t="str">
        <f>IF(AND('Quality Assessment'!$M17 &gt;= _xlfn.NUMBERVALUE(RIGHT('Quality Assessment'!$N$1,LEN('Quality Assessment'!$N$1)-11)), 'Quality Assessment'!H17 &gt; 0),'Quality Assessment'!$A17,"")</f>
        <v>ng2017toddlers</v>
      </c>
      <c r="C17" s="67" t="str">
        <f>IF(OR('Quality Assessment'!$M17 &lt; _xlfn.NUMBERVALUE(RIGHT('Quality Assessment'!$N$1,LEN('Quality Assessment'!$N$1)-11)), 'Quality Assessment'!H17 = 0),'Quality Assessment'!$A17,"")</f>
        <v/>
      </c>
      <c r="D17" s="74"/>
      <c r="E17" s="116"/>
      <c r="F17" s="75"/>
    </row>
    <row r="18" spans="1:6" x14ac:dyDescent="0.2">
      <c r="A18" s="146"/>
      <c r="B18" s="78" t="str">
        <f>IF(AND('Quality Assessment'!$M18 &gt;= _xlfn.NUMBERVALUE(RIGHT('Quality Assessment'!$N$1,LEN('Quality Assessment'!$N$1)-11)), 'Quality Assessment'!H18 &gt; 0),'Quality Assessment'!$A18,"")</f>
        <v>song2022selfSupervised</v>
      </c>
      <c r="C18" s="67" t="str">
        <f>IF(OR('Quality Assessment'!$M18 &lt; _xlfn.NUMBERVALUE(RIGHT('Quality Assessment'!$N$1,LEN('Quality Assessment'!$N$1)-11)), 'Quality Assessment'!H18 = 0),'Quality Assessment'!$A18,"")</f>
        <v/>
      </c>
      <c r="D18" s="74"/>
      <c r="E18" s="116"/>
      <c r="F18" s="75"/>
    </row>
    <row r="19" spans="1:6" x14ac:dyDescent="0.2">
      <c r="A19" s="146"/>
      <c r="B19" s="78" t="str">
        <f>IF(AND('Quality Assessment'!$M19 &gt;= _xlfn.NUMBERVALUE(RIGHT('Quality Assessment'!$N$1,LEN('Quality Assessment'!$N$1)-11)), 'Quality Assessment'!H19 &gt; 0),'Quality Assessment'!$A19,"")</f>
        <v>starke2021differentGoals</v>
      </c>
      <c r="C19" s="67" t="str">
        <f>IF(OR('Quality Assessment'!$M19 &lt; _xlfn.NUMBERVALUE(RIGHT('Quality Assessment'!$N$1,LEN('Quality Assessment'!$N$1)-11)), 'Quality Assessment'!H19 = 0),'Quality Assessment'!$A19,"")</f>
        <v/>
      </c>
      <c r="D19" s="74"/>
      <c r="E19" s="116"/>
      <c r="F19" s="75"/>
    </row>
    <row r="20" spans="1:6" x14ac:dyDescent="0.2">
      <c r="A20" s="146"/>
      <c r="B20" s="78" t="str">
        <f>IF(AND('Quality Assessment'!$M20 &gt;= _xlfn.NUMBERVALUE(RIGHT('Quality Assessment'!$N$1,LEN('Quality Assessment'!$N$1)-11)), 'Quality Assessment'!H20 &gt; 0),'Quality Assessment'!$A20,"")</f>
        <v/>
      </c>
      <c r="C20" s="67" t="str">
        <f>IF(OR('Quality Assessment'!$M20 &lt; _xlfn.NUMBERVALUE(RIGHT('Quality Assessment'!$N$1,LEN('Quality Assessment'!$N$1)-11)), 'Quality Assessment'!H20 = 0),'Quality Assessment'!$A20,"")</f>
        <v>tian2021representation</v>
      </c>
      <c r="D20" s="74"/>
      <c r="E20" s="116"/>
      <c r="F20" s="75"/>
    </row>
    <row r="21" spans="1:6" x14ac:dyDescent="0.2">
      <c r="A21" s="146"/>
      <c r="B21" s="78" t="str">
        <f>IF(AND('Quality Assessment'!$M21 &gt;= _xlfn.NUMBERVALUE(RIGHT('Quality Assessment'!$N$1,LEN('Quality Assessment'!$N$1)-11)), 'Quality Assessment'!H21 &gt; 0),'Quality Assessment'!$A21,"")</f>
        <v/>
      </c>
      <c r="C21" s="67" t="str">
        <f>IF(OR('Quality Assessment'!$M21 &lt; _xlfn.NUMBERVALUE(RIGHT('Quality Assessment'!$N$1,LEN('Quality Assessment'!$N$1)-11)), 'Quality Assessment'!H21 = 0),'Quality Assessment'!$A21,"")</f>
        <v>tsai2018emotion</v>
      </c>
      <c r="D21" s="74"/>
      <c r="E21" s="116"/>
      <c r="F21" s="75"/>
    </row>
    <row r="22" spans="1:6" x14ac:dyDescent="0.2">
      <c r="A22" s="147"/>
      <c r="B22" s="102" t="str">
        <f>IF(AND('Quality Assessment'!$M22 &gt;= _xlfn.NUMBERVALUE(RIGHT('Quality Assessment'!$N$1,LEN('Quality Assessment'!$N$1)-11)), 'Quality Assessment'!H22 &gt; 0),'Quality Assessment'!$A22,"")</f>
        <v/>
      </c>
      <c r="C22" s="79" t="str">
        <f>IF(OR('Quality Assessment'!$M22 &lt; _xlfn.NUMBERVALUE(RIGHT('Quality Assessment'!$N$1,LEN('Quality Assessment'!$N$1)-11)), 'Quality Assessment'!H22 = 0),'Quality Assessment'!$A22,"")</f>
        <v>xie2022iot</v>
      </c>
      <c r="D22" s="76"/>
      <c r="E22" s="117"/>
      <c r="F22" s="77"/>
    </row>
    <row r="23" spans="1:6" ht="17" x14ac:dyDescent="0.2">
      <c r="A23" s="145" t="s">
        <v>291</v>
      </c>
      <c r="B23" s="78" t="str">
        <f>IF(AND('Quality Assessment'!$M23 &gt;= _xlfn.NUMBERVALUE(RIGHT('Quality Assessment'!$N$1,LEN('Quality Assessment'!$N$1)-11)), 'Quality Assessment'!H23 &gt; 0),'Quality Assessment'!$A23,"")</f>
        <v>bajaj2018graphDB</v>
      </c>
      <c r="C23" s="67" t="str">
        <f>IF(OR('Quality Assessment'!$M23 &lt; _xlfn.NUMBERVALUE(RIGHT('Quality Assessment'!$N$1,LEN('Quality Assessment'!$N$1)-11)), 'Quality Assessment'!H23 = 0),'Quality Assessment'!$A23,"")</f>
        <v/>
      </c>
      <c r="D23" s="68" t="s">
        <v>291</v>
      </c>
      <c r="E23" s="113" t="s">
        <v>43</v>
      </c>
      <c r="F23" s="27" t="s">
        <v>290</v>
      </c>
    </row>
    <row r="24" spans="1:6" ht="17" customHeight="1" x14ac:dyDescent="0.2">
      <c r="A24" s="146"/>
      <c r="B24" s="78" t="str">
        <f>IF(AND('Quality Assessment'!$M24 &gt;= _xlfn.NUMBERVALUE(RIGHT('Quality Assessment'!$N$1,LEN('Quality Assessment'!$N$1)-11)), 'Quality Assessment'!H24 &gt; 0),'Quality Assessment'!$A24,"")</f>
        <v>gim2021recipeBowl</v>
      </c>
      <c r="C24" s="67" t="str">
        <f>IF(OR('Quality Assessment'!$M24 &lt; _xlfn.NUMBERVALUE(RIGHT('Quality Assessment'!$N$1,LEN('Quality Assessment'!$N$1)-11)), 'Quality Assessment'!H24 = 0),'Quality Assessment'!$A24,"")</f>
        <v/>
      </c>
      <c r="D24" s="8" t="s">
        <v>86</v>
      </c>
      <c r="E24" s="114">
        <f>COUNTIF(B23:B37, "?*")</f>
        <v>10</v>
      </c>
      <c r="F24" s="23">
        <f>E24/E$26</f>
        <v>0.66666666666666663</v>
      </c>
    </row>
    <row r="25" spans="1:6" x14ac:dyDescent="0.2">
      <c r="A25" s="146"/>
      <c r="B25" s="78" t="str">
        <f>IF(AND('Quality Assessment'!$M25 &gt;= _xlfn.NUMBERVALUE(RIGHT('Quality Assessment'!$N$1,LEN('Quality Assessment'!$N$1)-11)), 'Quality Assessment'!H25 &gt; 0),'Quality Assessment'!$A25,"")</f>
        <v>guidotti2020nextBasket</v>
      </c>
      <c r="C25" s="67" t="str">
        <f>IF(OR('Quality Assessment'!$M25 &lt; _xlfn.NUMBERVALUE(RIGHT('Quality Assessment'!$N$1,LEN('Quality Assessment'!$N$1)-11)), 'Quality Assessment'!H25 = 0),'Quality Assessment'!$A25,"")</f>
        <v/>
      </c>
      <c r="D25" s="8" t="s">
        <v>286</v>
      </c>
      <c r="E25" s="114">
        <f>COUNTIF(C23:C37, "?*")</f>
        <v>5</v>
      </c>
      <c r="F25" s="23">
        <f t="shared" ref="F25:F26" si="0">E25/E$26</f>
        <v>0.33333333333333331</v>
      </c>
    </row>
    <row r="26" spans="1:6" x14ac:dyDescent="0.2">
      <c r="A26" s="146"/>
      <c r="B26" s="78" t="str">
        <f>IF(AND('Quality Assessment'!$M26 &gt;= _xlfn.NUMBERVALUE(RIGHT('Quality Assessment'!$N$1,LEN('Quality Assessment'!$N$1)-11)), 'Quality Assessment'!H26 &gt; 0),'Quality Assessment'!$A26,"")</f>
        <v/>
      </c>
      <c r="C26" s="67" t="str">
        <f>IF(OR('Quality Assessment'!$M26 &lt; _xlfn.NUMBERVALUE(RIGHT('Quality Assessment'!$N$1,LEN('Quality Assessment'!$N$1)-11)), 'Quality Assessment'!H26 = 0),'Quality Assessment'!$A26,"")</f>
        <v>gulati2021fries</v>
      </c>
      <c r="D26" s="70" t="s">
        <v>100</v>
      </c>
      <c r="E26" s="115">
        <f>SUM(E24:E25)</f>
        <v>15</v>
      </c>
      <c r="F26" s="129">
        <f t="shared" si="0"/>
        <v>1</v>
      </c>
    </row>
    <row r="27" spans="1:6" x14ac:dyDescent="0.2">
      <c r="A27" s="146"/>
      <c r="B27" s="78" t="str">
        <f>IF(AND('Quality Assessment'!$M27 &gt;= _xlfn.NUMBERVALUE(RIGHT('Quality Assessment'!$N$1,LEN('Quality Assessment'!$N$1)-11)), 'Quality Assessment'!H27 &gt; 0),'Quality Assessment'!$A27,"")</f>
        <v>jin2020restaurantAware</v>
      </c>
      <c r="C27" s="67" t="str">
        <f>IF(OR('Quality Assessment'!$M27 &lt; _xlfn.NUMBERVALUE(RIGHT('Quality Assessment'!$N$1,LEN('Quality Assessment'!$N$1)-11)), 'Quality Assessment'!H27 = 0),'Quality Assessment'!$A27,"")</f>
        <v/>
      </c>
      <c r="D27" s="73"/>
      <c r="E27" s="118"/>
      <c r="F27" s="82"/>
    </row>
    <row r="28" spans="1:6" x14ac:dyDescent="0.2">
      <c r="A28" s="146"/>
      <c r="B28" s="78" t="str">
        <f>IF(AND('Quality Assessment'!$M28 &gt;= _xlfn.NUMBERVALUE(RIGHT('Quality Assessment'!$N$1,LEN('Quality Assessment'!$N$1)-11)), 'Quality Assessment'!H28 &gt; 0),'Quality Assessment'!$A28,"")</f>
        <v/>
      </c>
      <c r="C28" s="67" t="str">
        <f>IF(OR('Quality Assessment'!$M28 &lt; _xlfn.NUMBERVALUE(RIGHT('Quality Assessment'!$N$1,LEN('Quality Assessment'!$N$1)-11)), 'Quality Assessment'!H28 = 0),'Quality Assessment'!$A28,"")</f>
        <v>ketmaneechairat2017thaiCooking</v>
      </c>
      <c r="D28" s="73"/>
      <c r="E28" s="118"/>
      <c r="F28" s="82"/>
    </row>
    <row r="29" spans="1:6" x14ac:dyDescent="0.2">
      <c r="A29" s="146"/>
      <c r="B29" s="78" t="str">
        <f>IF(AND('Quality Assessment'!$M29 &gt;= _xlfn.NUMBERVALUE(RIGHT('Quality Assessment'!$N$1,LEN('Quality Assessment'!$N$1)-11)), 'Quality Assessment'!H29 &gt; 0),'Quality Assessment'!$A29,"")</f>
        <v>li2021embedding</v>
      </c>
      <c r="C29" s="67" t="str">
        <f>IF(OR('Quality Assessment'!$M29 &lt; _xlfn.NUMBERVALUE(RIGHT('Quality Assessment'!$N$1,LEN('Quality Assessment'!$N$1)-11)), 'Quality Assessment'!H29 = 0),'Quality Assessment'!$A29,"")</f>
        <v/>
      </c>
      <c r="D29" s="73"/>
      <c r="E29" s="118"/>
      <c r="F29" s="82"/>
    </row>
    <row r="30" spans="1:6" x14ac:dyDescent="0.2">
      <c r="A30" s="146"/>
      <c r="B30" s="78" t="str">
        <f>IF(AND('Quality Assessment'!$M30 &gt;= _xlfn.NUMBERVALUE(RIGHT('Quality Assessment'!$N$1,LEN('Quality Assessment'!$N$1)-11)), 'Quality Assessment'!H30 &gt; 0),'Quality Assessment'!$A30,"")</f>
        <v/>
      </c>
      <c r="C30" s="67" t="str">
        <f>IF(OR('Quality Assessment'!$M30 &lt; _xlfn.NUMBERVALUE(RIGHT('Quality Assessment'!$N$1,LEN('Quality Assessment'!$N$1)-11)), 'Quality Assessment'!H30 = 0),'Quality Assessment'!$A30,"")</f>
        <v>miranda2019healthcare</v>
      </c>
      <c r="D30" s="73"/>
      <c r="E30" s="118"/>
      <c r="F30" s="82"/>
    </row>
    <row r="31" spans="1:6" ht="16" customHeight="1" x14ac:dyDescent="0.2">
      <c r="A31" s="146"/>
      <c r="B31" s="78" t="str">
        <f>IF(AND('Quality Assessment'!$M31 &gt;= _xlfn.NUMBERVALUE(RIGHT('Quality Assessment'!$N$1,LEN('Quality Assessment'!$N$1)-11)), 'Quality Assessment'!H31 &gt; 0),'Quality Assessment'!$A31,"")</f>
        <v>nadee2021alternativeIngredient</v>
      </c>
      <c r="C31" s="67" t="str">
        <f>IF(OR('Quality Assessment'!$M31 &lt; _xlfn.NUMBERVALUE(RIGHT('Quality Assessment'!$N$1,LEN('Quality Assessment'!$N$1)-11)), 'Quality Assessment'!H31 = 0),'Quality Assessment'!$A31,"")</f>
        <v/>
      </c>
      <c r="D31" s="73"/>
      <c r="E31" s="118"/>
      <c r="F31" s="82"/>
    </row>
    <row r="32" spans="1:6" ht="16" customHeight="1" x14ac:dyDescent="0.2">
      <c r="A32" s="146"/>
      <c r="B32" s="78" t="str">
        <f>IF(AND('Quality Assessment'!$M32 &gt;= _xlfn.NUMBERVALUE(RIGHT('Quality Assessment'!$N$1,LEN('Quality Assessment'!$N$1)-11)), 'Quality Assessment'!H32 &gt; 0),'Quality Assessment'!$A32,"")</f>
        <v/>
      </c>
      <c r="C32" s="67" t="str">
        <f>IF(OR('Quality Assessment'!$M32 &lt; _xlfn.NUMBERVALUE(RIGHT('Quality Assessment'!$N$1,LEN('Quality Assessment'!$N$1)-11)), 'Quality Assessment'!H32 = 0),'Quality Assessment'!$A32,"")</f>
        <v>nilesh2019indian</v>
      </c>
      <c r="D32" s="73"/>
      <c r="E32" s="118"/>
      <c r="F32" s="82"/>
    </row>
    <row r="33" spans="1:6" x14ac:dyDescent="0.2">
      <c r="A33" s="146"/>
      <c r="B33" s="78" t="str">
        <f>IF(AND('Quality Assessment'!$M33 &gt;= _xlfn.NUMBERVALUE(RIGHT('Quality Assessment'!$N$1,LEN('Quality Assessment'!$N$1)-11)), 'Quality Assessment'!H33 &gt; 0),'Quality Assessment'!$A33,"")</f>
        <v>nirmal2018optimization</v>
      </c>
      <c r="C33" s="67" t="str">
        <f>IF(OR('Quality Assessment'!$M33 &lt; _xlfn.NUMBERVALUE(RIGHT('Quality Assessment'!$N$1,LEN('Quality Assessment'!$N$1)-11)), 'Quality Assessment'!H33 = 0),'Quality Assessment'!$A33,"")</f>
        <v/>
      </c>
      <c r="D33" s="73"/>
      <c r="E33" s="118"/>
      <c r="F33" s="82"/>
    </row>
    <row r="34" spans="1:6" x14ac:dyDescent="0.2">
      <c r="A34" s="146"/>
      <c r="B34" s="78" t="str">
        <f>IF(AND('Quality Assessment'!$M34 &gt;= _xlfn.NUMBERVALUE(RIGHT('Quality Assessment'!$N$1,LEN('Quality Assessment'!$N$1)-11)), 'Quality Assessment'!H34 &gt; 0),'Quality Assessment'!$A34,"")</f>
        <v>pan2020alternation</v>
      </c>
      <c r="C34" s="67" t="str">
        <f>IF(OR('Quality Assessment'!$M34 &lt; _xlfn.NUMBERVALUE(RIGHT('Quality Assessment'!$N$1,LEN('Quality Assessment'!$N$1)-11)), 'Quality Assessment'!H34 = 0),'Quality Assessment'!$A34,"")</f>
        <v/>
      </c>
      <c r="D34" s="73"/>
      <c r="E34" s="118"/>
      <c r="F34" s="82"/>
    </row>
    <row r="35" spans="1:6" x14ac:dyDescent="0.2">
      <c r="A35" s="146"/>
      <c r="B35" s="78" t="str">
        <f>IF(AND('Quality Assessment'!$M35 &gt;= _xlfn.NUMBERVALUE(RIGHT('Quality Assessment'!$N$1,LEN('Quality Assessment'!$N$1)-11)), 'Quality Assessment'!H35 &gt; 0),'Quality Assessment'!$A35,"")</f>
        <v/>
      </c>
      <c r="C35" s="67" t="str">
        <f>IF(OR('Quality Assessment'!$M35 &lt; _xlfn.NUMBERVALUE(RIGHT('Quality Assessment'!$N$1,LEN('Quality Assessment'!$N$1)-11)), 'Quality Assessment'!H35 = 0),'Quality Assessment'!$A35,"")</f>
        <v>ribeiro2020fillet</v>
      </c>
      <c r="D35" s="73"/>
      <c r="E35" s="118"/>
      <c r="F35" s="82"/>
    </row>
    <row r="36" spans="1:6" x14ac:dyDescent="0.2">
      <c r="A36" s="146"/>
      <c r="B36" s="78" t="str">
        <f>IF(AND('Quality Assessment'!$M36 &gt;= _xlfn.NUMBERVALUE(RIGHT('Quality Assessment'!$N$1,LEN('Quality Assessment'!$N$1)-11)), 'Quality Assessment'!H36 &gt; 0),'Quality Assessment'!$A36,"")</f>
        <v>shchuka2020dishID</v>
      </c>
      <c r="C36" s="67" t="str">
        <f>IF(OR('Quality Assessment'!$M36 &lt; _xlfn.NUMBERVALUE(RIGHT('Quality Assessment'!$N$1,LEN('Quality Assessment'!$N$1)-11)), 'Quality Assessment'!H36 = 0),'Quality Assessment'!$A36,"")</f>
        <v/>
      </c>
      <c r="D36" s="73"/>
      <c r="E36" s="118"/>
      <c r="F36" s="82"/>
    </row>
    <row r="37" spans="1:6" x14ac:dyDescent="0.2">
      <c r="A37" s="147"/>
      <c r="B37" s="81" t="str">
        <f>IF(AND('Quality Assessment'!$M37 &gt;= _xlfn.NUMBERVALUE(RIGHT('Quality Assessment'!$N$1,LEN('Quality Assessment'!$N$1)-11)), 'Quality Assessment'!H37 &gt; 0),'Quality Assessment'!$A37,"")</f>
        <v>zhang2019market2dish</v>
      </c>
      <c r="C37" s="79" t="str">
        <f>IF(OR('Quality Assessment'!$M37 &lt; _xlfn.NUMBERVALUE(RIGHT('Quality Assessment'!$N$1,LEN('Quality Assessment'!$N$1)-11)), 'Quality Assessment'!H37 = 0),'Quality Assessment'!$A37,"")</f>
        <v/>
      </c>
      <c r="D37" s="83"/>
      <c r="E37" s="119"/>
      <c r="F37" s="84"/>
    </row>
    <row r="38" spans="1:6" ht="17" x14ac:dyDescent="0.2">
      <c r="A38" s="136" t="s">
        <v>292</v>
      </c>
      <c r="B38" s="78" t="str">
        <f>IF(AND('Quality Assessment'!$M38 &gt;= _xlfn.NUMBERVALUE(RIGHT('Quality Assessment'!$N$1,LEN('Quality Assessment'!$N$1)-11)), 'Quality Assessment'!H38 &gt; 0),'Quality Assessment'!$A38,"")</f>
        <v>chen2018stackedAttention</v>
      </c>
      <c r="C38" s="67" t="str">
        <f>IF(OR('Quality Assessment'!$M38 &lt; _xlfn.NUMBERVALUE(RIGHT('Quality Assessment'!$N$1,LEN('Quality Assessment'!$N$1)-11)), 'Quality Assessment'!H38 = 0),'Quality Assessment'!$A38,"")</f>
        <v/>
      </c>
      <c r="D38" s="68" t="s">
        <v>292</v>
      </c>
      <c r="E38" s="113" t="s">
        <v>43</v>
      </c>
      <c r="F38" s="27" t="s">
        <v>290</v>
      </c>
    </row>
    <row r="39" spans="1:6" x14ac:dyDescent="0.2">
      <c r="A39" s="137"/>
      <c r="B39" s="78" t="str">
        <f>IF(AND('Quality Assessment'!$M39 &gt;= _xlfn.NUMBERVALUE(RIGHT('Quality Assessment'!$N$1,LEN('Quality Assessment'!$N$1)-11)), 'Quality Assessment'!H39 &gt; 0),'Quality Assessment'!$A39,"")</f>
        <v>clunis2019hypertensive</v>
      </c>
      <c r="C39" s="67" t="str">
        <f>IF(OR('Quality Assessment'!$M39 &lt; _xlfn.NUMBERVALUE(RIGHT('Quality Assessment'!$N$1,LEN('Quality Assessment'!$N$1)-11)), 'Quality Assessment'!H39 = 0),'Quality Assessment'!$A39,"")</f>
        <v/>
      </c>
      <c r="D39" s="8" t="s">
        <v>86</v>
      </c>
      <c r="E39" s="114">
        <f>COUNTIF(B38:B55, "?*")</f>
        <v>17</v>
      </c>
      <c r="F39" s="23">
        <f>E39/E41</f>
        <v>0.94444444444444442</v>
      </c>
    </row>
    <row r="40" spans="1:6" x14ac:dyDescent="0.2">
      <c r="A40" s="137"/>
      <c r="B40" s="78" t="str">
        <f>IF(AND('Quality Assessment'!$M40 &gt;= _xlfn.NUMBERVALUE(RIGHT('Quality Assessment'!$N$1,LEN('Quality Assessment'!$N$1)-11)), 'Quality Assessment'!H40 &gt; 0),'Quality Assessment'!$A40,"")</f>
        <v>gallo2022reducingWater</v>
      </c>
      <c r="C40" s="67" t="str">
        <f>IF(OR('Quality Assessment'!$M40 &lt; _xlfn.NUMBERVALUE(RIGHT('Quality Assessment'!$N$1,LEN('Quality Assessment'!$N$1)-11)), 'Quality Assessment'!H40 = 0),'Quality Assessment'!$A40,"")</f>
        <v/>
      </c>
      <c r="D40" s="8" t="s">
        <v>286</v>
      </c>
      <c r="E40" s="114">
        <f>COUNTIF(C38:C55, "?*")</f>
        <v>1</v>
      </c>
      <c r="F40" s="23">
        <f>E40/E41</f>
        <v>5.5555555555555552E-2</v>
      </c>
    </row>
    <row r="41" spans="1:6" x14ac:dyDescent="0.2">
      <c r="A41" s="137"/>
      <c r="B41" s="78" t="str">
        <f>IF(AND('Quality Assessment'!$M41 &gt;= _xlfn.NUMBERVALUE(RIGHT('Quality Assessment'!$N$1,LEN('Quality Assessment'!$N$1)-11)), 'Quality Assessment'!H41 &gt; 0),'Quality Assessment'!$A41,"")</f>
        <v>gao2019visually</v>
      </c>
      <c r="C41" s="67" t="str">
        <f>IF(OR('Quality Assessment'!$M41 &lt; _xlfn.NUMBERVALUE(RIGHT('Quality Assessment'!$N$1,LEN('Quality Assessment'!$N$1)-11)), 'Quality Assessment'!H41 = 0),'Quality Assessment'!$A41,"")</f>
        <v/>
      </c>
      <c r="D41" s="70" t="s">
        <v>100</v>
      </c>
      <c r="E41" s="115">
        <f>SUM(E39:E40)</f>
        <v>18</v>
      </c>
      <c r="F41" s="24">
        <f>SUM(F39:F40)</f>
        <v>1</v>
      </c>
    </row>
    <row r="42" spans="1:6" x14ac:dyDescent="0.2">
      <c r="A42" s="137"/>
      <c r="B42" s="78" t="str">
        <f>IF(AND('Quality Assessment'!$M42 &gt;= _xlfn.NUMBERVALUE(RIGHT('Quality Assessment'!$N$1,LEN('Quality Assessment'!$N$1)-11)), 'Quality Assessment'!H42 &gt; 0),'Quality Assessment'!$A42,"")</f>
        <v>gao2022graphConv</v>
      </c>
      <c r="C42" s="67" t="str">
        <f>IF(OR('Quality Assessment'!$M42 &lt; _xlfn.NUMBERVALUE(RIGHT('Quality Assessment'!$N$1,LEN('Quality Assessment'!$N$1)-11)), 'Quality Assessment'!H42 = 0),'Quality Assessment'!$A42,"")</f>
        <v/>
      </c>
      <c r="D42" s="73"/>
      <c r="E42" s="118"/>
      <c r="F42" s="82"/>
    </row>
    <row r="43" spans="1:6" x14ac:dyDescent="0.2">
      <c r="A43" s="137"/>
      <c r="B43" s="78" t="str">
        <f>IF(AND('Quality Assessment'!$M43 &gt;= _xlfn.NUMBERVALUE(RIGHT('Quality Assessment'!$N$1,LEN('Quality Assessment'!$N$1)-11)), 'Quality Assessment'!H43 &gt; 0),'Quality Assessment'!$A43,"")</f>
        <v>khan2021complexity</v>
      </c>
      <c r="C43" s="67" t="str">
        <f>IF(OR('Quality Assessment'!$M43 &lt; _xlfn.NUMBERVALUE(RIGHT('Quality Assessment'!$N$1,LEN('Quality Assessment'!$N$1)-11)), 'Quality Assessment'!H43 = 0),'Quality Assessment'!$A43,"")</f>
        <v/>
      </c>
      <c r="D43" s="73"/>
      <c r="E43" s="118"/>
      <c r="F43" s="82"/>
    </row>
    <row r="44" spans="1:6" x14ac:dyDescent="0.2">
      <c r="A44" s="137"/>
      <c r="B44" s="78" t="str">
        <f>IF(AND('Quality Assessment'!$M44 &gt;= _xlfn.NUMBERVALUE(RIGHT('Quality Assessment'!$N$1,LEN('Quality Assessment'!$N$1)-11)), 'Quality Assessment'!H44 &gt; 0),'Quality Assessment'!$A44,"")</f>
        <v>lei2021knowledgeGraph</v>
      </c>
      <c r="C44" s="67" t="str">
        <f>IF(OR('Quality Assessment'!$M44 &lt; _xlfn.NUMBERVALUE(RIGHT('Quality Assessment'!$N$1,LEN('Quality Assessment'!$N$1)-11)), 'Quality Assessment'!H44 = 0),'Quality Assessment'!$A44,"")</f>
        <v/>
      </c>
      <c r="D44" s="73"/>
      <c r="E44" s="118"/>
      <c r="F44" s="82"/>
    </row>
    <row r="45" spans="1:6" x14ac:dyDescent="0.2">
      <c r="A45" s="137"/>
      <c r="B45" s="78" t="str">
        <f>IF(AND('Quality Assessment'!$M45 &gt;= _xlfn.NUMBERVALUE(RIGHT('Quality Assessment'!$N$1,LEN('Quality Assessment'!$N$1)-11)), 'Quality Assessment'!H45 &gt; 0),'Quality Assessment'!$A45,"")</f>
        <v>li2018consumers</v>
      </c>
      <c r="C45" s="67" t="str">
        <f>IF(OR('Quality Assessment'!$M45 &lt; _xlfn.NUMBERVALUE(RIGHT('Quality Assessment'!$N$1,LEN('Quality Assessment'!$N$1)-11)), 'Quality Assessment'!H45 = 0),'Quality Assessment'!$A45,"")</f>
        <v/>
      </c>
      <c r="D45" s="73"/>
      <c r="E45" s="118"/>
      <c r="F45" s="82"/>
    </row>
    <row r="46" spans="1:6" x14ac:dyDescent="0.2">
      <c r="A46" s="137"/>
      <c r="B46" s="78" t="str">
        <f>IF(AND('Quality Assessment'!$M46 &gt;= _xlfn.NUMBERVALUE(RIGHT('Quality Assessment'!$N$1,LEN('Quality Assessment'!$N$1)-11)), 'Quality Assessment'!H46 &gt; 0),'Quality Assessment'!$A46,"")</f>
        <v>li2021deepRecipes</v>
      </c>
      <c r="C46" s="67" t="str">
        <f>IF(OR('Quality Assessment'!$M46 &lt; _xlfn.NUMBERVALUE(RIGHT('Quality Assessment'!$N$1,LEN('Quality Assessment'!$N$1)-11)), 'Quality Assessment'!H46 = 0),'Quality Assessment'!$A46,"")</f>
        <v/>
      </c>
      <c r="D46" s="73"/>
      <c r="E46" s="118"/>
      <c r="F46" s="82"/>
    </row>
    <row r="47" spans="1:6" x14ac:dyDescent="0.2">
      <c r="A47" s="137"/>
      <c r="B47" s="78" t="str">
        <f>IF(AND('Quality Assessment'!$M47 &gt;= _xlfn.NUMBERVALUE(RIGHT('Quality Assessment'!$N$1,LEN('Quality Assessment'!$N$1)-11)), 'Quality Assessment'!H47 &gt; 0),'Quality Assessment'!$A47,"")</f>
        <v>mckensy2022ontology</v>
      </c>
      <c r="C47" s="67" t="str">
        <f>IF(OR('Quality Assessment'!$M47 &lt; _xlfn.NUMBERVALUE(RIGHT('Quality Assessment'!$N$1,LEN('Quality Assessment'!$N$1)-11)), 'Quality Assessment'!H47 = 0),'Quality Assessment'!$A47,"")</f>
        <v/>
      </c>
      <c r="D47" s="73"/>
      <c r="E47" s="118"/>
      <c r="F47" s="82"/>
    </row>
    <row r="48" spans="1:6" x14ac:dyDescent="0.2">
      <c r="A48" s="137"/>
      <c r="B48" s="78" t="str">
        <f>IF(AND('Quality Assessment'!$M48 &gt;= _xlfn.NUMBERVALUE(RIGHT('Quality Assessment'!$N$1,LEN('Quality Assessment'!$N$1)-11)), 'Quality Assessment'!H48 &gt; 0),'Quality Assessment'!$A48,"")</f>
        <v>min2018richrecipe</v>
      </c>
      <c r="C48" s="67" t="str">
        <f>IF(OR('Quality Assessment'!$M48 &lt; _xlfn.NUMBERVALUE(RIGHT('Quality Assessment'!$N$1,LEN('Quality Assessment'!$N$1)-11)), 'Quality Assessment'!H48 = 0),'Quality Assessment'!$A48,"")</f>
        <v/>
      </c>
      <c r="D48" s="73"/>
      <c r="E48" s="118"/>
      <c r="F48" s="82"/>
    </row>
    <row r="49" spans="1:6" x14ac:dyDescent="0.2">
      <c r="A49" s="137"/>
      <c r="B49" s="78" t="str">
        <f>IF(AND('Quality Assessment'!$M49 &gt;= _xlfn.NUMBERVALUE(RIGHT('Quality Assessment'!$N$1,LEN('Quality Assessment'!$N$1)-11)), 'Quality Assessment'!H49 &gt; 0),'Quality Assessment'!$A49,"")</f>
        <v/>
      </c>
      <c r="C49" s="67" t="str">
        <f>IF(OR('Quality Assessment'!$M49 &lt; _xlfn.NUMBERVALUE(RIGHT('Quality Assessment'!$N$1,LEN('Quality Assessment'!$N$1)-11)), 'Quality Assessment'!H49 = 0),'Quality Assessment'!$A49,"")</f>
        <v>garzon2021embedding</v>
      </c>
      <c r="D49" s="73"/>
      <c r="E49" s="118"/>
      <c r="F49" s="82"/>
    </row>
    <row r="50" spans="1:6" x14ac:dyDescent="0.2">
      <c r="A50" s="137"/>
      <c r="B50" s="78" t="str">
        <f>IF(AND('Quality Assessment'!$M50 &gt;= _xlfn.NUMBERVALUE(RIGHT('Quality Assessment'!$N$1,LEN('Quality Assessment'!$N$1)-11)), 'Quality Assessment'!H50 &gt; 0),'Quality Assessment'!$A50,"")</f>
        <v>ribeiro2017sousChef</v>
      </c>
      <c r="C50" s="67" t="str">
        <f>IF(OR('Quality Assessment'!$M50 &lt; _xlfn.NUMBERVALUE(RIGHT('Quality Assessment'!$N$1,LEN('Quality Assessment'!$N$1)-11)), 'Quality Assessment'!H50 = 0),'Quality Assessment'!$A50,"")</f>
        <v/>
      </c>
      <c r="D50" s="73"/>
      <c r="E50" s="118"/>
      <c r="F50" s="82"/>
    </row>
    <row r="51" spans="1:6" x14ac:dyDescent="0.2">
      <c r="A51" s="137"/>
      <c r="B51" s="78" t="str">
        <f>IF(AND('Quality Assessment'!$M51 &gt;= _xlfn.NUMBERVALUE(RIGHT('Quality Assessment'!$N$1,LEN('Quality Assessment'!$N$1)-11)), 'Quality Assessment'!H51 &gt; 0),'Quality Assessment'!$A51,"")</f>
        <v>rostami2022timeAware</v>
      </c>
      <c r="C51" s="67" t="str">
        <f>IF(OR('Quality Assessment'!$M51 &lt; _xlfn.NUMBERVALUE(RIGHT('Quality Assessment'!$N$1,LEN('Quality Assessment'!$N$1)-11)), 'Quality Assessment'!H51 = 0),'Quality Assessment'!$A51,"")</f>
        <v/>
      </c>
      <c r="D51" s="73"/>
      <c r="E51" s="118"/>
      <c r="F51" s="82"/>
    </row>
    <row r="52" spans="1:6" x14ac:dyDescent="0.2">
      <c r="A52" s="137"/>
      <c r="B52" s="78" t="str">
        <f>IF(AND('Quality Assessment'!$M52 &gt;= _xlfn.NUMBERVALUE(RIGHT('Quality Assessment'!$N$1,LEN('Quality Assessment'!$N$1)-11)), 'Quality Assessment'!H52 &gt; 0),'Quality Assessment'!$A52,"")</f>
        <v>tian2022hierarchical</v>
      </c>
      <c r="C52" s="67" t="str">
        <f>IF(OR('Quality Assessment'!$M52 &lt; _xlfn.NUMBERVALUE(RIGHT('Quality Assessment'!$N$1,LEN('Quality Assessment'!$N$1)-11)), 'Quality Assessment'!H52 = 0),'Quality Assessment'!$A52,"")</f>
        <v/>
      </c>
      <c r="D52" s="73"/>
      <c r="E52" s="118"/>
      <c r="F52" s="82"/>
    </row>
    <row r="53" spans="1:6" x14ac:dyDescent="0.2">
      <c r="A53" s="137"/>
      <c r="B53" s="78" t="str">
        <f>IF(AND('Quality Assessment'!$M53 &gt;= _xlfn.NUMBERVALUE(RIGHT('Quality Assessment'!$N$1,LEN('Quality Assessment'!$N$1)-11)), 'Quality Assessment'!H53 &gt; 0),'Quality Assessment'!$A53,"")</f>
        <v>wang2021market2dish</v>
      </c>
      <c r="C53" s="67" t="str">
        <f>IF(OR('Quality Assessment'!$M53 &lt; _xlfn.NUMBERVALUE(RIGHT('Quality Assessment'!$N$1,LEN('Quality Assessment'!$N$1)-11)), 'Quality Assessment'!H53 = 0),'Quality Assessment'!$A53,"")</f>
        <v/>
      </c>
      <c r="D53" s="73"/>
      <c r="E53" s="118"/>
      <c r="F53" s="82"/>
    </row>
    <row r="54" spans="1:6" x14ac:dyDescent="0.2">
      <c r="A54" s="137"/>
      <c r="B54" s="78" t="str">
        <f>IF(AND('Quality Assessment'!$M54 &gt;= _xlfn.NUMBERVALUE(RIGHT('Quality Assessment'!$N$1,LEN('Quality Assessment'!$N$1)-11)), 'Quality Assessment'!H54 &gt; 0),'Quality Assessment'!$A54,"")</f>
        <v>wang2022decomposing</v>
      </c>
      <c r="C54" s="67" t="str">
        <f>IF(OR('Quality Assessment'!$M54 &lt; _xlfn.NUMBERVALUE(RIGHT('Quality Assessment'!$N$1,LEN('Quality Assessment'!$N$1)-11)), 'Quality Assessment'!H54 = 0),'Quality Assessment'!$A54,"")</f>
        <v/>
      </c>
      <c r="D54" s="73"/>
      <c r="E54" s="118"/>
      <c r="F54" s="82"/>
    </row>
    <row r="55" spans="1:6" x14ac:dyDescent="0.2">
      <c r="A55" s="138"/>
      <c r="B55" s="81" t="str">
        <f>IF(AND('Quality Assessment'!$M55 &gt;= _xlfn.NUMBERVALUE(RIGHT('Quality Assessment'!$N$1,LEN('Quality Assessment'!$N$1)-11)), 'Quality Assessment'!H55 &gt; 0),'Quality Assessment'!$A55,"")</f>
        <v>zhang2019hybrid</v>
      </c>
      <c r="C55" s="79" t="str">
        <f>IF(OR('Quality Assessment'!$M55 &lt; _xlfn.NUMBERVALUE(RIGHT('Quality Assessment'!$N$1,LEN('Quality Assessment'!$N$1)-11)), 'Quality Assessment'!H55 = 0),'Quality Assessment'!$A55,"")</f>
        <v/>
      </c>
      <c r="D55" s="83"/>
      <c r="E55" s="119"/>
      <c r="F55" s="84"/>
    </row>
    <row r="56" spans="1:6" ht="17" x14ac:dyDescent="0.2">
      <c r="A56" s="136" t="s">
        <v>96</v>
      </c>
      <c r="B56" s="78" t="str">
        <f>IF(AND('Quality Assessment'!$M56 &gt;= _xlfn.NUMBERVALUE(RIGHT('Quality Assessment'!$N$1,LEN('Quality Assessment'!$N$1)-11)), 'Quality Assessment'!H56 &gt; 0),'Quality Assessment'!$A56,"")</f>
        <v/>
      </c>
      <c r="C56" s="67" t="str">
        <f>IF(OR('Quality Assessment'!$M56 &lt; _xlfn.NUMBERVALUE(RIGHT('Quality Assessment'!$N$1,LEN('Quality Assessment'!$N$1)-11)), 'Quality Assessment'!H56 = 0),'Quality Assessment'!$A56,"")</f>
        <v>agarwal2020intelligentRefrigerator</v>
      </c>
      <c r="D56" s="85" t="s">
        <v>96</v>
      </c>
      <c r="E56" s="120" t="s">
        <v>43</v>
      </c>
      <c r="F56" s="86" t="s">
        <v>290</v>
      </c>
    </row>
    <row r="57" spans="1:6" x14ac:dyDescent="0.2">
      <c r="A57" s="137"/>
      <c r="B57" s="78" t="str">
        <f>IF(AND('Quality Assessment'!$M57 &gt;= _xlfn.NUMBERVALUE(RIGHT('Quality Assessment'!$N$1,LEN('Quality Assessment'!$N$1)-11)), 'Quality Assessment'!H57 &gt; 0),'Quality Assessment'!$A57,"")</f>
        <v/>
      </c>
      <c r="C57" s="67" t="str">
        <f>IF(OR('Quality Assessment'!$M57 &lt; _xlfn.NUMBERVALUE(RIGHT('Quality Assessment'!$N$1,LEN('Quality Assessment'!$N$1)-11)), 'Quality Assessment'!H57 = 0),'Quality Assessment'!$A57,"")</f>
        <v>an2017pic2dish</v>
      </c>
      <c r="D57" s="8" t="s">
        <v>86</v>
      </c>
      <c r="E57" s="114">
        <f>COUNTIF(B56:B86, "?*")</f>
        <v>14</v>
      </c>
      <c r="F57" s="23">
        <f>E57/E59</f>
        <v>0.45161290322580644</v>
      </c>
    </row>
    <row r="58" spans="1:6" x14ac:dyDescent="0.2">
      <c r="A58" s="137"/>
      <c r="B58" s="78" t="str">
        <f>IF(AND('Quality Assessment'!$M58 &gt;= _xlfn.NUMBERVALUE(RIGHT('Quality Assessment'!$N$1,LEN('Quality Assessment'!$N$1)-11)), 'Quality Assessment'!H58 &gt; 0),'Quality Assessment'!$A58,"")</f>
        <v/>
      </c>
      <c r="C58" s="67" t="str">
        <f>IF(OR('Quality Assessment'!$M58 &lt; _xlfn.NUMBERVALUE(RIGHT('Quality Assessment'!$N$1,LEN('Quality Assessment'!$N$1)-11)), 'Quality Assessment'!H58 = 0),'Quality Assessment'!$A58,"")</f>
        <v>angara2020foodieFooderson</v>
      </c>
      <c r="D58" s="8" t="s">
        <v>286</v>
      </c>
      <c r="E58" s="114">
        <f>COUNTIF(C56:C86, "?*")</f>
        <v>17</v>
      </c>
      <c r="F58" s="23">
        <f>E58/E59</f>
        <v>0.54838709677419351</v>
      </c>
    </row>
    <row r="59" spans="1:6" x14ac:dyDescent="0.2">
      <c r="A59" s="137"/>
      <c r="B59" s="78" t="str">
        <f>IF(AND('Quality Assessment'!$M59 &gt;= _xlfn.NUMBERVALUE(RIGHT('Quality Assessment'!$N$1,LEN('Quality Assessment'!$N$1)-11)), 'Quality Assessment'!H59 &gt; 0),'Quality Assessment'!$A59,"")</f>
        <v/>
      </c>
      <c r="C59" s="67" t="str">
        <f>IF(OR('Quality Assessment'!$M59 &lt; _xlfn.NUMBERVALUE(RIGHT('Quality Assessment'!$N$1,LEN('Quality Assessment'!$N$1)-11)), 'Quality Assessment'!H59 = 0),'Quality Assessment'!$A59,"")</f>
        <v>ardisa2022cnn</v>
      </c>
      <c r="D59" s="70" t="s">
        <v>100</v>
      </c>
      <c r="E59" s="115">
        <f>SUM(E57:E58)</f>
        <v>31</v>
      </c>
      <c r="F59" s="24">
        <f>SUM(F57:F58)</f>
        <v>1</v>
      </c>
    </row>
    <row r="60" spans="1:6" x14ac:dyDescent="0.2">
      <c r="A60" s="137"/>
      <c r="B60" s="78" t="str">
        <f>IF(AND('Quality Assessment'!$M60 &gt;= _xlfn.NUMBERVALUE(RIGHT('Quality Assessment'!$N$1,LEN('Quality Assessment'!$N$1)-11)), 'Quality Assessment'!H60 &gt; 0),'Quality Assessment'!$A60,"")</f>
        <v>chavan2021bigData</v>
      </c>
      <c r="C60" s="67" t="str">
        <f>IF(OR('Quality Assessment'!$M60 &lt; _xlfn.NUMBERVALUE(RIGHT('Quality Assessment'!$N$1,LEN('Quality Assessment'!$N$1)-11)), 'Quality Assessment'!H60 = 0),'Quality Assessment'!$A60,"")</f>
        <v/>
      </c>
      <c r="D60" s="73"/>
      <c r="E60" s="118"/>
      <c r="F60" s="82"/>
    </row>
    <row r="61" spans="1:6" x14ac:dyDescent="0.2">
      <c r="A61" s="137"/>
      <c r="B61" s="78" t="str">
        <f>IF(AND('Quality Assessment'!$M61 &gt;= _xlfn.NUMBERVALUE(RIGHT('Quality Assessment'!$N$1,LEN('Quality Assessment'!$N$1)-11)), 'Quality Assessment'!H61 &gt; 0),'Quality Assessment'!$A61,"")</f>
        <v>chen2017crossRetrieval</v>
      </c>
      <c r="C61" s="67" t="str">
        <f>IF(OR('Quality Assessment'!$M61 &lt; _xlfn.NUMBERVALUE(RIGHT('Quality Assessment'!$N$1,LEN('Quality Assessment'!$N$1)-11)), 'Quality Assessment'!H61 = 0),'Quality Assessment'!$A61,"")</f>
        <v/>
      </c>
      <c r="D61" s="73"/>
      <c r="E61" s="118"/>
      <c r="F61" s="82"/>
    </row>
    <row r="62" spans="1:6" x14ac:dyDescent="0.2">
      <c r="A62" s="137"/>
      <c r="B62" s="78" t="str">
        <f>IF(AND('Quality Assessment'!$M62 &gt;= _xlfn.NUMBERVALUE(RIGHT('Quality Assessment'!$N$1,LEN('Quality Assessment'!$N$1)-11)), 'Quality Assessment'!H62 &gt; 0),'Quality Assessment'!$A62,"")</f>
        <v/>
      </c>
      <c r="C62" s="67" t="str">
        <f>IF(OR('Quality Assessment'!$M62 &lt; _xlfn.NUMBERVALUE(RIGHT('Quality Assessment'!$N$1,LEN('Quality Assessment'!$N$1)-11)), 'Quality Assessment'!H62 = 0),'Quality Assessment'!$A62,"")</f>
        <v>devasthali2021inventoryManagement</v>
      </c>
      <c r="D62" s="73"/>
      <c r="E62" s="118"/>
      <c r="F62" s="82"/>
    </row>
    <row r="63" spans="1:6" x14ac:dyDescent="0.2">
      <c r="A63" s="137"/>
      <c r="B63" s="78" t="str">
        <f>IF(AND('Quality Assessment'!$M63 &gt;= _xlfn.NUMBERVALUE(RIGHT('Quality Assessment'!$N$1,LEN('Quality Assessment'!$N$1)-11)), 'Quality Assessment'!H63 &gt; 0),'Quality Assessment'!$A63,"")</f>
        <v/>
      </c>
      <c r="C63" s="67" t="str">
        <f>IF(OR('Quality Assessment'!$M63 &lt; _xlfn.NUMBERVALUE(RIGHT('Quality Assessment'!$N$1,LEN('Quality Assessment'!$N$1)-11)), 'Quality Assessment'!H63 = 0),'Quality Assessment'!$A63,"")</f>
        <v>garzon2021semanticEmbeddings</v>
      </c>
      <c r="D63" s="73"/>
      <c r="E63" s="118"/>
      <c r="F63" s="82"/>
    </row>
    <row r="64" spans="1:6" x14ac:dyDescent="0.2">
      <c r="A64" s="137"/>
      <c r="B64" s="78" t="str">
        <f>IF(AND('Quality Assessment'!$M64 &gt;= _xlfn.NUMBERVALUE(RIGHT('Quality Assessment'!$N$1,LEN('Quality Assessment'!$N$1)-11)), 'Quality Assessment'!H64 &gt; 0),'Quality Assessment'!$A64,"")</f>
        <v/>
      </c>
      <c r="C64" s="67" t="str">
        <f>IF(OR('Quality Assessment'!$M64 &lt; _xlfn.NUMBERVALUE(RIGHT('Quality Assessment'!$N$1,LEN('Quality Assessment'!$N$1)-11)), 'Quality Assessment'!H64 = 0),'Quality Assessment'!$A64,"")</f>
        <v>garzon2022contextualSentence</v>
      </c>
      <c r="D64" s="73"/>
      <c r="E64" s="118"/>
      <c r="F64" s="82"/>
    </row>
    <row r="65" spans="1:6" x14ac:dyDescent="0.2">
      <c r="A65" s="137"/>
      <c r="B65" s="78" t="str">
        <f>IF(AND('Quality Assessment'!$M65 &gt;= _xlfn.NUMBERVALUE(RIGHT('Quality Assessment'!$N$1,LEN('Quality Assessment'!$N$1)-11)), 'Quality Assessment'!H65 &gt; 0),'Quality Assessment'!$A65,"")</f>
        <v>haussmann2019foodKG</v>
      </c>
      <c r="C65" s="67" t="str">
        <f>IF(OR('Quality Assessment'!$M65 &lt; _xlfn.NUMBERVALUE(RIGHT('Quality Assessment'!$N$1,LEN('Quality Assessment'!$N$1)-11)), 'Quality Assessment'!H65 = 0),'Quality Assessment'!$A65,"")</f>
        <v/>
      </c>
      <c r="D65" s="73"/>
      <c r="E65" s="118"/>
      <c r="F65" s="82"/>
    </row>
    <row r="66" spans="1:6" x14ac:dyDescent="0.2">
      <c r="A66" s="137"/>
      <c r="B66" s="78" t="str">
        <f>IF(AND('Quality Assessment'!$M66 &gt;= _xlfn.NUMBERVALUE(RIGHT('Quality Assessment'!$N$1,LEN('Quality Assessment'!$N$1)-11)), 'Quality Assessment'!H66 &gt; 0),'Quality Assessment'!$A66,"")</f>
        <v/>
      </c>
      <c r="C66" s="67" t="str">
        <f>IF(OR('Quality Assessment'!$M66 &lt; _xlfn.NUMBERVALUE(RIGHT('Quality Assessment'!$N$1,LEN('Quality Assessment'!$N$1)-11)), 'Quality Assessment'!H66 = 0),'Quality Assessment'!$A66,"")</f>
        <v>hong2018textAnalytics</v>
      </c>
      <c r="D66" s="73"/>
      <c r="E66" s="118"/>
      <c r="F66" s="82"/>
    </row>
    <row r="67" spans="1:6" x14ac:dyDescent="0.2">
      <c r="A67" s="137"/>
      <c r="B67" s="78" t="str">
        <f>IF(AND('Quality Assessment'!$M67 &gt;= _xlfn.NUMBERVALUE(RIGHT('Quality Assessment'!$N$1,LEN('Quality Assessment'!$N$1)-11)), 'Quality Assessment'!H67 &gt; 0),'Quality Assessment'!$A67,"")</f>
        <v/>
      </c>
      <c r="C67" s="67" t="str">
        <f>IF(OR('Quality Assessment'!$M67 &lt; _xlfn.NUMBERVALUE(RIGHT('Quality Assessment'!$N$1,LEN('Quality Assessment'!$N$1)-11)), 'Quality Assessment'!H67 = 0),'Quality Assessment'!$A67,"")</f>
        <v>jayaramann2018cuisinePrediction</v>
      </c>
      <c r="D67" s="73"/>
      <c r="E67" s="118"/>
      <c r="F67" s="82"/>
    </row>
    <row r="68" spans="1:6" x14ac:dyDescent="0.2">
      <c r="A68" s="137"/>
      <c r="B68" s="78" t="str">
        <f>IF(AND('Quality Assessment'!$M68 &gt;= _xlfn.NUMBERVALUE(RIGHT('Quality Assessment'!$N$1,LEN('Quality Assessment'!$N$1)-11)), 'Quality Assessment'!H68 &gt; 0),'Quality Assessment'!$A68,"")</f>
        <v/>
      </c>
      <c r="C68" s="67" t="str">
        <f>IF(OR('Quality Assessment'!$M68 &lt; _xlfn.NUMBERVALUE(RIGHT('Quality Assessment'!$N$1,LEN('Quality Assessment'!$N$1)-11)), 'Quality Assessment'!H68 = 0),'Quality Assessment'!$A68,"")</f>
        <v>kul2022deepLearning</v>
      </c>
      <c r="D68" s="73"/>
      <c r="E68" s="118"/>
      <c r="F68" s="82"/>
    </row>
    <row r="69" spans="1:6" x14ac:dyDescent="0.2">
      <c r="A69" s="137"/>
      <c r="B69" s="78" t="str">
        <f>IF(AND('Quality Assessment'!$M69 &gt;= _xlfn.NUMBERVALUE(RIGHT('Quality Assessment'!$N$1,LEN('Quality Assessment'!$N$1)-11)), 'Quality Assessment'!H69 &gt; 0),'Quality Assessment'!$A69,"")</f>
        <v>li2023graph</v>
      </c>
      <c r="C69" s="67" t="str">
        <f>IF(OR('Quality Assessment'!$M69 &lt; _xlfn.NUMBERVALUE(RIGHT('Quality Assessment'!$N$1,LEN('Quality Assessment'!$N$1)-11)), 'Quality Assessment'!H69 = 0),'Quality Assessment'!$A69,"")</f>
        <v/>
      </c>
      <c r="D69" s="73"/>
      <c r="E69" s="118"/>
      <c r="F69" s="82"/>
    </row>
    <row r="70" spans="1:6" x14ac:dyDescent="0.2">
      <c r="A70" s="137"/>
      <c r="B70" s="78" t="str">
        <f>IF(AND('Quality Assessment'!$M70 &gt;= _xlfn.NUMBERVALUE(RIGHT('Quality Assessment'!$N$1,LEN('Quality Assessment'!$N$1)-11)), 'Quality Assessment'!H70 &gt; 0),'Quality Assessment'!$A70,"")</f>
        <v>loesch2022substituteEmbeddings</v>
      </c>
      <c r="C70" s="67" t="str">
        <f>IF(OR('Quality Assessment'!$M70 &lt; _xlfn.NUMBERVALUE(RIGHT('Quality Assessment'!$N$1,LEN('Quality Assessment'!$N$1)-11)), 'Quality Assessment'!H70 = 0),'Quality Assessment'!$A70,"")</f>
        <v/>
      </c>
      <c r="D70" s="73"/>
      <c r="E70" s="118"/>
      <c r="F70" s="82"/>
    </row>
    <row r="71" spans="1:6" x14ac:dyDescent="0.2">
      <c r="A71" s="137"/>
      <c r="B71" s="78" t="str">
        <f>IF(AND('Quality Assessment'!$M71 &gt;= _xlfn.NUMBERVALUE(RIGHT('Quality Assessment'!$N$1,LEN('Quality Assessment'!$N$1)-11)), 'Quality Assessment'!H71 &gt; 0),'Quality Assessment'!$A71,"")</f>
        <v>maia2018contextAware</v>
      </c>
      <c r="C71" s="67" t="str">
        <f>IF(OR('Quality Assessment'!$M71 &lt; _xlfn.NUMBERVALUE(RIGHT('Quality Assessment'!$N$1,LEN('Quality Assessment'!$N$1)-11)), 'Quality Assessment'!H71 = 0),'Quality Assessment'!$A71,"")</f>
        <v/>
      </c>
      <c r="D71" s="73"/>
      <c r="E71" s="118"/>
      <c r="F71" s="82"/>
    </row>
    <row r="72" spans="1:6" x14ac:dyDescent="0.2">
      <c r="A72" s="137"/>
      <c r="B72" s="78" t="str">
        <f>IF(AND('Quality Assessment'!$M72 &gt;= _xlfn.NUMBERVALUE(RIGHT('Quality Assessment'!$N$1,LEN('Quality Assessment'!$N$1)-11)), 'Quality Assessment'!H72 &gt; 0),'Quality Assessment'!$A72,"")</f>
        <v/>
      </c>
      <c r="C72" s="67" t="str">
        <f>IF(OR('Quality Assessment'!$M72 &lt; _xlfn.NUMBERVALUE(RIGHT('Quality Assessment'!$N$1,LEN('Quality Assessment'!$N$1)-11)), 'Quality Assessment'!H72 = 0),'Quality Assessment'!$A72,"")</f>
        <v>marji2016optimumNeighbor</v>
      </c>
      <c r="D72" s="73"/>
      <c r="E72" s="118"/>
      <c r="F72" s="82"/>
    </row>
    <row r="73" spans="1:6" x14ac:dyDescent="0.2">
      <c r="A73" s="137"/>
      <c r="B73" s="78" t="str">
        <f>IF(AND('Quality Assessment'!$M73 &gt;= _xlfn.NUMBERVALUE(RIGHT('Quality Assessment'!$N$1,LEN('Quality Assessment'!$N$1)-11)), 'Quality Assessment'!H73 &gt; 0),'Quality Assessment'!$A73,"")</f>
        <v/>
      </c>
      <c r="C73" s="67" t="str">
        <f>IF(OR('Quality Assessment'!$M73 &lt; _xlfn.NUMBERVALUE(RIGHT('Quality Assessment'!$N$1,LEN('Quality Assessment'!$N$1)-11)), 'Quality Assessment'!H73 = 0),'Quality Assessment'!$A73,"")</f>
        <v>namahoot2021res-dip</v>
      </c>
      <c r="D73" s="73"/>
      <c r="E73" s="118"/>
      <c r="F73" s="82"/>
    </row>
    <row r="74" spans="1:6" x14ac:dyDescent="0.2">
      <c r="A74" s="137"/>
      <c r="B74" s="78" t="str">
        <f>IF(AND('Quality Assessment'!$M74 &gt;= _xlfn.NUMBERVALUE(RIGHT('Quality Assessment'!$N$1,LEN('Quality Assessment'!$N$1)-11)), 'Quality Assessment'!H74 &gt; 0),'Quality Assessment'!$A74,"")</f>
        <v/>
      </c>
      <c r="C74" s="67" t="str">
        <f>IF(OR('Quality Assessment'!$M74 &lt; _xlfn.NUMBERVALUE(RIGHT('Quality Assessment'!$N$1,LEN('Quality Assessment'!$N$1)-11)), 'Quality Assessment'!H74 = 0),'Quality Assessment'!$A74,"")</f>
        <v>namgung2019smartPlates</v>
      </c>
      <c r="D74" s="73"/>
      <c r="E74" s="118"/>
      <c r="F74" s="82"/>
    </row>
    <row r="75" spans="1:6" x14ac:dyDescent="0.2">
      <c r="A75" s="137"/>
      <c r="B75" s="78" t="str">
        <f>IF(AND('Quality Assessment'!$M75 &gt;= _xlfn.NUMBERVALUE(RIGHT('Quality Assessment'!$N$1,LEN('Quality Assessment'!$N$1)-11)), 'Quality Assessment'!H75 &gt; 0),'Quality Assessment'!$A75,"")</f>
        <v>park2019siamese</v>
      </c>
      <c r="C75" s="67" t="str">
        <f>IF(OR('Quality Assessment'!$M75 &lt; _xlfn.NUMBERVALUE(RIGHT('Quality Assessment'!$N$1,LEN('Quality Assessment'!$N$1)-11)), 'Quality Assessment'!H75 = 0),'Quality Assessment'!$A75,"")</f>
        <v/>
      </c>
      <c r="D75" s="73"/>
      <c r="E75" s="118"/>
      <c r="F75" s="82"/>
    </row>
    <row r="76" spans="1:6" x14ac:dyDescent="0.2">
      <c r="A76" s="137"/>
      <c r="B76" s="78" t="str">
        <f>IF(AND('Quality Assessment'!$M76 &gt;= _xlfn.NUMBERVALUE(RIGHT('Quality Assessment'!$N$1,LEN('Quality Assessment'!$N$1)-11)), 'Quality Assessment'!H76 &gt; 0),'Quality Assessment'!$A76,"")</f>
        <v>pecune2020healthyPersonalised</v>
      </c>
      <c r="C76" s="67" t="str">
        <f>IF(OR('Quality Assessment'!$M76 &lt; _xlfn.NUMBERVALUE(RIGHT('Quality Assessment'!$N$1,LEN('Quality Assessment'!$N$1)-11)), 'Quality Assessment'!H76 = 0),'Quality Assessment'!$A76,"")</f>
        <v/>
      </c>
      <c r="D76" s="73"/>
      <c r="E76" s="118"/>
      <c r="F76" s="82"/>
    </row>
    <row r="77" spans="1:6" x14ac:dyDescent="0.2">
      <c r="A77" s="137"/>
      <c r="B77" s="78" t="str">
        <f>IF(AND('Quality Assessment'!$M77 &gt;= _xlfn.NUMBERVALUE(RIGHT('Quality Assessment'!$N$1,LEN('Quality Assessment'!$N$1)-11)), 'Quality Assessment'!H77 &gt; 0),'Quality Assessment'!$A77,"")</f>
        <v>pecune2022persuasive</v>
      </c>
      <c r="C77" s="67" t="str">
        <f>IF(OR('Quality Assessment'!$M77 &lt; _xlfn.NUMBERVALUE(RIGHT('Quality Assessment'!$N$1,LEN('Quality Assessment'!$N$1)-11)), 'Quality Assessment'!H77 = 0),'Quality Assessment'!$A77,"")</f>
        <v/>
      </c>
      <c r="D77" s="73"/>
      <c r="E77" s="118"/>
      <c r="F77" s="82"/>
    </row>
    <row r="78" spans="1:6" x14ac:dyDescent="0.2">
      <c r="A78" s="137"/>
      <c r="B78" s="78" t="str">
        <f>IF(AND('Quality Assessment'!$M78 &gt;= _xlfn.NUMBERVALUE(RIGHT('Quality Assessment'!$N$1,LEN('Quality Assessment'!$N$1)-11)), 'Quality Assessment'!H78 &gt; 0),'Quality Assessment'!$A78,"")</f>
        <v>pham2021chef</v>
      </c>
      <c r="C78" s="67" t="str">
        <f>IF(OR('Quality Assessment'!$M78 &lt; _xlfn.NUMBERVALUE(RIGHT('Quality Assessment'!$N$1,LEN('Quality Assessment'!$N$1)-11)), 'Quality Assessment'!H78 = 0),'Quality Assessment'!$A78,"")</f>
        <v/>
      </c>
      <c r="D78" s="73"/>
      <c r="E78" s="118"/>
      <c r="F78" s="82"/>
    </row>
    <row r="79" spans="1:6" x14ac:dyDescent="0.2">
      <c r="A79" s="137"/>
      <c r="B79" s="78" t="str">
        <f>IF(AND('Quality Assessment'!$M79 &gt;= _xlfn.NUMBERVALUE(RIGHT('Quality Assessment'!$N$1,LEN('Quality Assessment'!$N$1)-11)), 'Quality Assessment'!H79 &gt; 0),'Quality Assessment'!$A79,"")</f>
        <v/>
      </c>
      <c r="C79" s="67" t="str">
        <f>IF(OR('Quality Assessment'!$M79 &lt; _xlfn.NUMBERVALUE(RIGHT('Quality Assessment'!$N$1,LEN('Quality Assessment'!$N$1)-11)), 'Quality Assessment'!H79 = 0),'Quality Assessment'!$A79,"")</f>
        <v>pratibha2019smartKitchen</v>
      </c>
      <c r="D79" s="73"/>
      <c r="E79" s="118"/>
      <c r="F79" s="82"/>
    </row>
    <row r="80" spans="1:6" x14ac:dyDescent="0.2">
      <c r="A80" s="137"/>
      <c r="B80" s="78" t="str">
        <f>IF(AND('Quality Assessment'!$M80 &gt;= _xlfn.NUMBERVALUE(RIGHT('Quality Assessment'!$N$1,LEN('Quality Assessment'!$N$1)-11)), 'Quality Assessment'!H80 &gt; 0),'Quality Assessment'!$A80,"")</f>
        <v>samagaio2021enrichingEmbeddings</v>
      </c>
      <c r="C80" s="67" t="str">
        <f>IF(OR('Quality Assessment'!$M80 &lt; _xlfn.NUMBERVALUE(RIGHT('Quality Assessment'!$N$1,LEN('Quality Assessment'!$N$1)-11)), 'Quality Assessment'!H80 = 0),'Quality Assessment'!$A80,"")</f>
        <v/>
      </c>
      <c r="D80" s="73"/>
      <c r="E80" s="118"/>
      <c r="F80" s="82"/>
    </row>
    <row r="81" spans="1:6" x14ac:dyDescent="0.2">
      <c r="A81" s="137"/>
      <c r="B81" s="78" t="str">
        <f>IF(AND('Quality Assessment'!$M81 &gt;= _xlfn.NUMBERVALUE(RIGHT('Quality Assessment'!$N$1,LEN('Quality Assessment'!$N$1)-11)), 'Quality Assessment'!H81 &gt; 0),'Quality Assessment'!$A81,"")</f>
        <v/>
      </c>
      <c r="C81" s="67" t="str">
        <f>IF(OR('Quality Assessment'!$M81 &lt; _xlfn.NUMBERVALUE(RIGHT('Quality Assessment'!$N$1,LEN('Quality Assessment'!$N$1)-11)), 'Quality Assessment'!H81 = 0),'Quality Assessment'!$A81,"")</f>
        <v>sihwi2019breastfeeding</v>
      </c>
      <c r="D81" s="73"/>
      <c r="E81" s="118"/>
      <c r="F81" s="82"/>
    </row>
    <row r="82" spans="1:6" x14ac:dyDescent="0.2">
      <c r="A82" s="137"/>
      <c r="B82" s="78" t="str">
        <f>IF(AND('Quality Assessment'!$M82 &gt;= _xlfn.NUMBERVALUE(RIGHT('Quality Assessment'!$N$1,LEN('Quality Assessment'!$N$1)-11)), 'Quality Assessment'!H82 &gt; 0),'Quality Assessment'!$A82,"")</f>
        <v>tian2022reciperec</v>
      </c>
      <c r="C82" s="67" t="str">
        <f>IF(OR('Quality Assessment'!$M82 &lt; _xlfn.NUMBERVALUE(RIGHT('Quality Assessment'!$N$1,LEN('Quality Assessment'!$N$1)-11)), 'Quality Assessment'!H82 = 0),'Quality Assessment'!$A82,"")</f>
        <v/>
      </c>
      <c r="D82" s="73"/>
      <c r="E82" s="118"/>
      <c r="F82" s="82"/>
    </row>
    <row r="83" spans="1:6" x14ac:dyDescent="0.2">
      <c r="A83" s="137"/>
      <c r="B83" s="78" t="str">
        <f>IF(AND('Quality Assessment'!$M83 &gt;= _xlfn.NUMBERVALUE(RIGHT('Quality Assessment'!$N$1,LEN('Quality Assessment'!$N$1)-11)), 'Quality Assessment'!H83 &gt; 0),'Quality Assessment'!$A83,"")</f>
        <v>twomey2020multiLanguage</v>
      </c>
      <c r="C83" s="67" t="str">
        <f>IF(OR('Quality Assessment'!$M83 &lt; _xlfn.NUMBERVALUE(RIGHT('Quality Assessment'!$N$1,LEN('Quality Assessment'!$N$1)-11)), 'Quality Assessment'!H83 = 0),'Quality Assessment'!$A83,"")</f>
        <v/>
      </c>
      <c r="D83" s="73"/>
      <c r="E83" s="118"/>
      <c r="F83" s="82"/>
    </row>
    <row r="84" spans="1:6" x14ac:dyDescent="0.2">
      <c r="A84" s="137"/>
      <c r="B84" s="78" t="str">
        <f>IF(AND('Quality Assessment'!$M84 &gt;= _xlfn.NUMBERVALUE(RIGHT('Quality Assessment'!$N$1,LEN('Quality Assessment'!$N$1)-11)), 'Quality Assessment'!H84 &gt; 0),'Quality Assessment'!$A84,"")</f>
        <v>vivek2018machineLearning</v>
      </c>
      <c r="C84" s="67" t="str">
        <f>IF(OR('Quality Assessment'!$M84 &lt; _xlfn.NUMBERVALUE(RIGHT('Quality Assessment'!$N$1,LEN('Quality Assessment'!$N$1)-11)), 'Quality Assessment'!H84 = 0),'Quality Assessment'!$A84,"")</f>
        <v/>
      </c>
      <c r="D84" s="73"/>
      <c r="E84" s="118"/>
      <c r="F84" s="82"/>
    </row>
    <row r="85" spans="1:6" x14ac:dyDescent="0.2">
      <c r="A85" s="137"/>
      <c r="B85" s="78" t="str">
        <f>IF(AND('Quality Assessment'!$M85 &gt;= _xlfn.NUMBERVALUE(RIGHT('Quality Assessment'!$N$1,LEN('Quality Assessment'!$N$1)-11)), 'Quality Assessment'!H85 &gt; 0),'Quality Assessment'!$A85,"")</f>
        <v/>
      </c>
      <c r="C85" s="67" t="str">
        <f>IF(OR('Quality Assessment'!$M85 &lt; _xlfn.NUMBERVALUE(RIGHT('Quality Assessment'!$N$1,LEN('Quality Assessment'!$N$1)-11)), 'Quality Assessment'!H85 = 0),'Quality Assessment'!$A85,"")</f>
        <v>william2019iOS</v>
      </c>
      <c r="D85" s="73"/>
      <c r="E85" s="118"/>
      <c r="F85" s="82"/>
    </row>
    <row r="86" spans="1:6" x14ac:dyDescent="0.2">
      <c r="A86" s="138"/>
      <c r="B86" s="81" t="str">
        <f>IF(AND('Quality Assessment'!$M86 &gt;= _xlfn.NUMBERVALUE(RIGHT('Quality Assessment'!$N$1,LEN('Quality Assessment'!$N$1)-11)), 'Quality Assessment'!H86 &gt; 0),'Quality Assessment'!$A86,"")</f>
        <v/>
      </c>
      <c r="C86" s="79" t="str">
        <f>IF(OR('Quality Assessment'!$M86 &lt; _xlfn.NUMBERVALUE(RIGHT('Quality Assessment'!$N$1,LEN('Quality Assessment'!$N$1)-11)), 'Quality Assessment'!H86 = 0),'Quality Assessment'!$A86,"")</f>
        <v>zhou2021adversarialNetworks</v>
      </c>
      <c r="D86" s="83"/>
      <c r="E86" s="119"/>
      <c r="F86" s="84"/>
    </row>
    <row r="87" spans="1:6" ht="17" x14ac:dyDescent="0.2">
      <c r="A87" s="136" t="s">
        <v>98</v>
      </c>
      <c r="B87" s="78" t="str">
        <f>IF(AND('Quality Assessment'!$M87 &gt;= _xlfn.NUMBERVALUE(RIGHT('Quality Assessment'!$N$1,LEN('Quality Assessment'!$N$1)-11)), 'Quality Assessment'!H87 &gt; 0),'Quality Assessment'!$A87,"")</f>
        <v>adaji2018networkGraphs</v>
      </c>
      <c r="C87" s="67" t="str">
        <f>IF(OR('Quality Assessment'!$M87 &lt; _xlfn.NUMBERVALUE(RIGHT('Quality Assessment'!$N$1,LEN('Quality Assessment'!$N$1)-11)), 'Quality Assessment'!H87 = 0),'Quality Assessment'!$A87,"")</f>
        <v/>
      </c>
      <c r="D87" s="85" t="s">
        <v>98</v>
      </c>
      <c r="E87" s="120" t="s">
        <v>43</v>
      </c>
      <c r="F87" s="86" t="s">
        <v>290</v>
      </c>
    </row>
    <row r="88" spans="1:6" x14ac:dyDescent="0.2">
      <c r="A88" s="137"/>
      <c r="B88" s="78" t="str">
        <f>IF(AND('Quality Assessment'!$M88 &gt;= _xlfn.NUMBERVALUE(RIGHT('Quality Assessment'!$N$1,LEN('Quality Assessment'!$N$1)-11)), 'Quality Assessment'!H88 &gt; 0),'Quality Assessment'!$A88,"")</f>
        <v>altosaar2020rankSets</v>
      </c>
      <c r="C88" s="67" t="str">
        <f>IF(OR('Quality Assessment'!$M88 &lt; _xlfn.NUMBERVALUE(RIGHT('Quality Assessment'!$N$1,LEN('Quality Assessment'!$N$1)-11)), 'Quality Assessment'!H88 = 0),'Quality Assessment'!$A88,"")</f>
        <v/>
      </c>
      <c r="D88" s="8" t="s">
        <v>86</v>
      </c>
      <c r="E88" s="114">
        <f>COUNTIF(B87:B112, "?*")</f>
        <v>15</v>
      </c>
      <c r="F88" s="23">
        <f>E88/E90</f>
        <v>0.68181818181818177</v>
      </c>
    </row>
    <row r="89" spans="1:6" x14ac:dyDescent="0.2">
      <c r="A89" s="137"/>
      <c r="B89" s="78" t="str">
        <f>IF(AND('Quality Assessment'!$M89 &gt;= _xlfn.NUMBERVALUE(RIGHT('Quality Assessment'!$N$1,LEN('Quality Assessment'!$N$1)-11)), 'Quality Assessment'!H89 &gt; 0),'Quality Assessment'!$A89,"")</f>
        <v>chen2019eatingHealthier</v>
      </c>
      <c r="C89" s="67" t="str">
        <f>IF(OR('Quality Assessment'!$M89 &lt; _xlfn.NUMBERVALUE(RIGHT('Quality Assessment'!$N$1,LEN('Quality Assessment'!$N$1)-11)), 'Quality Assessment'!H89 = 0),'Quality Assessment'!$A89,"")</f>
        <v/>
      </c>
      <c r="D89" s="8" t="s">
        <v>286</v>
      </c>
      <c r="E89" s="114">
        <f>COUNTIF(C87:C112, "?*")</f>
        <v>7</v>
      </c>
      <c r="F89" s="23">
        <f>E89/E90</f>
        <v>0.31818181818181818</v>
      </c>
    </row>
    <row r="90" spans="1:6" x14ac:dyDescent="0.2">
      <c r="A90" s="137"/>
      <c r="B90" s="78" t="str">
        <f>IF(AND('Quality Assessment'!$M90 &gt;= _xlfn.NUMBERVALUE(RIGHT('Quality Assessment'!$N$1,LEN('Quality Assessment'!$N$1)-11)), 'Quality Assessment'!H90 &gt; 0),'Quality Assessment'!$A90,"")</f>
        <v>cueto2020partialRecipes</v>
      </c>
      <c r="C90" s="67" t="str">
        <f>IF(OR('Quality Assessment'!$M90 &lt; _xlfn.NUMBERVALUE(RIGHT('Quality Assessment'!$N$1,LEN('Quality Assessment'!$N$1)-11)), 'Quality Assessment'!H90 = 0),'Quality Assessment'!$A90,"")</f>
        <v/>
      </c>
      <c r="D90" s="70" t="s">
        <v>100</v>
      </c>
      <c r="E90" s="115">
        <f>SUM(E88:E89)</f>
        <v>22</v>
      </c>
      <c r="F90" s="24">
        <f>SUM(F88:F89)</f>
        <v>1</v>
      </c>
    </row>
    <row r="91" spans="1:6" x14ac:dyDescent="0.2">
      <c r="A91" s="137"/>
      <c r="B91" s="78" t="str">
        <f>IF(AND('Quality Assessment'!$M91 &gt;= _xlfn.NUMBERVALUE(RIGHT('Quality Assessment'!$N$1,LEN('Quality Assessment'!$N$1)-11)), 'Quality Assessment'!H91 &gt; 0),'Quality Assessment'!$A91,"")</f>
        <v>fujita2021recipeGeneration</v>
      </c>
      <c r="C91" s="67" t="str">
        <f>IF(OR('Quality Assessment'!$M91 &lt; _xlfn.NUMBERVALUE(RIGHT('Quality Assessment'!$N$1,LEN('Quality Assessment'!$N$1)-11)), 'Quality Assessment'!H91 = 0),'Quality Assessment'!$A91,"")</f>
        <v/>
      </c>
      <c r="D91" s="73"/>
      <c r="E91" s="118"/>
      <c r="F91" s="82"/>
    </row>
    <row r="92" spans="1:6" x14ac:dyDescent="0.2">
      <c r="A92" s="137"/>
      <c r="B92" s="78" t="str">
        <f>IF(AND('Quality Assessment'!$M92 &gt;= _xlfn.NUMBERVALUE(RIGHT('Quality Assessment'!$N$1,LEN('Quality Assessment'!$N$1)-11)), 'Quality Assessment'!H92 &gt; 0),'Quality Assessment'!$A92,"")</f>
        <v>garrido2018bayesian</v>
      </c>
      <c r="C92" s="67" t="str">
        <f>IF(OR('Quality Assessment'!$M92 &lt; _xlfn.NUMBERVALUE(RIGHT('Quality Assessment'!$N$1,LEN('Quality Assessment'!$N$1)-11)), 'Quality Assessment'!H92 = 0),'Quality Assessment'!$A92,"")</f>
        <v/>
      </c>
      <c r="D92" s="73"/>
      <c r="E92" s="118"/>
      <c r="F92" s="82"/>
    </row>
    <row r="93" spans="1:6" x14ac:dyDescent="0.2">
      <c r="A93" s="137"/>
      <c r="B93" s="78" t="str">
        <f>IF(AND('Quality Assessment'!$M93 &gt;= _xlfn.NUMBERVALUE(RIGHT('Quality Assessment'!$N$1,LEN('Quality Assessment'!$N$1)-11)), 'Quality Assessment'!H93 &gt; 0),'Quality Assessment'!$A93,"")</f>
        <v>khan2019ensemble</v>
      </c>
      <c r="C93" s="67" t="str">
        <f>IF(OR('Quality Assessment'!$M93 &lt; _xlfn.NUMBERVALUE(RIGHT('Quality Assessment'!$N$1,LEN('Quality Assessment'!$N$1)-11)), 'Quality Assessment'!H93 = 0),'Quality Assessment'!$A93,"")</f>
        <v/>
      </c>
      <c r="D93" s="73"/>
      <c r="E93" s="118"/>
      <c r="F93" s="82"/>
    </row>
    <row r="94" spans="1:6" x14ac:dyDescent="0.2">
      <c r="A94" s="137"/>
      <c r="B94" s="78" t="str">
        <f>IF(AND('Quality Assessment'!$M94 &gt;= _xlfn.NUMBERVALUE(RIGHT('Quality Assessment'!$N$1,LEN('Quality Assessment'!$N$1)-11)), 'Quality Assessment'!H94 &gt; 0),'Quality Assessment'!$A94,"")</f>
        <v>khilji2021cookingQA</v>
      </c>
      <c r="C94" s="67" t="str">
        <f>IF(OR('Quality Assessment'!$M94 &lt; _xlfn.NUMBERVALUE(RIGHT('Quality Assessment'!$N$1,LEN('Quality Assessment'!$N$1)-11)), 'Quality Assessment'!H94 = 0),'Quality Assessment'!$A94,"")</f>
        <v/>
      </c>
      <c r="D94" s="73"/>
      <c r="E94" s="118"/>
      <c r="F94" s="82"/>
    </row>
    <row r="95" spans="1:6" x14ac:dyDescent="0.2">
      <c r="A95" s="137"/>
      <c r="B95" s="78" t="str">
        <f>IF(AND('Quality Assessment'!$M95 &gt;= _xlfn.NUMBERVALUE(RIGHT('Quality Assessment'!$N$1,LEN('Quality Assessment'!$N$1)-11)), 'Quality Assessment'!H95 &gt; 0),'Quality Assessment'!$A95,"")</f>
        <v>lee2020recipeGeneration</v>
      </c>
      <c r="C95" s="67" t="str">
        <f>IF(OR('Quality Assessment'!$M95 &lt; _xlfn.NUMBERVALUE(RIGHT('Quality Assessment'!$N$1,LEN('Quality Assessment'!$N$1)-11)), 'Quality Assessment'!H95 = 0),'Quality Assessment'!$A95,"")</f>
        <v/>
      </c>
      <c r="D95" s="73"/>
      <c r="E95" s="118"/>
      <c r="F95" s="82"/>
    </row>
    <row r="96" spans="1:6" x14ac:dyDescent="0.2">
      <c r="A96" s="137"/>
      <c r="B96" s="78" t="str">
        <f>IF(AND('Quality Assessment'!$M96 &gt;= _xlfn.NUMBERVALUE(RIGHT('Quality Assessment'!$N$1,LEN('Quality Assessment'!$N$1)-11)), 'Quality Assessment'!H96 &gt; 0),'Quality Assessment'!$A96,"")</f>
        <v/>
      </c>
      <c r="C96" s="67" t="str">
        <f>IF(OR('Quality Assessment'!$M96 &lt; _xlfn.NUMBERVALUE(RIGHT('Quality Assessment'!$N$1,LEN('Quality Assessment'!$N$1)-11)), 'Quality Assessment'!H96 = 0),'Quality Assessment'!$A96,"")</f>
        <v>lim2019smartCook</v>
      </c>
      <c r="D96" s="73"/>
      <c r="E96" s="118"/>
      <c r="F96" s="82"/>
    </row>
    <row r="97" spans="1:6" x14ac:dyDescent="0.2">
      <c r="A97" s="137"/>
      <c r="B97" s="78" t="str">
        <f>IF(AND('Quality Assessment'!$M97 &gt;= _xlfn.NUMBERVALUE(RIGHT('Quality Assessment'!$N$1,LEN('Quality Assessment'!$N$1)-11)), 'Quality Assessment'!H97 &gt; 0),'Quality Assessment'!$A97,"")</f>
        <v>liu2018alternative</v>
      </c>
      <c r="C97" s="67" t="str">
        <f>IF(OR('Quality Assessment'!$M97 &lt; _xlfn.NUMBERVALUE(RIGHT('Quality Assessment'!$N$1,LEN('Quality Assessment'!$N$1)-11)), 'Quality Assessment'!H97 = 0),'Quality Assessment'!$A97,"")</f>
        <v/>
      </c>
      <c r="D97" s="73"/>
      <c r="E97" s="118"/>
      <c r="F97" s="82"/>
    </row>
    <row r="98" spans="1:6" x14ac:dyDescent="0.2">
      <c r="A98" s="137"/>
      <c r="B98" s="78" t="str">
        <f>IF(AND('Quality Assessment'!$M98 &gt;= _xlfn.NUMBERVALUE(RIGHT('Quality Assessment'!$N$1,LEN('Quality Assessment'!$N$1)-11)), 'Quality Assessment'!H98 &gt; 0),'Quality Assessment'!$A98,"")</f>
        <v>maheshwari2019recipeRecommendation</v>
      </c>
      <c r="C98" s="67" t="str">
        <f>IF(OR('Quality Assessment'!$M98 &lt; _xlfn.NUMBERVALUE(RIGHT('Quality Assessment'!$N$1,LEN('Quality Assessment'!$N$1)-11)), 'Quality Assessment'!H98 = 0),'Quality Assessment'!$A98,"")</f>
        <v/>
      </c>
      <c r="D98" s="73"/>
      <c r="E98" s="118"/>
      <c r="F98" s="82"/>
    </row>
    <row r="99" spans="1:6" x14ac:dyDescent="0.2">
      <c r="A99" s="137"/>
      <c r="B99" s="78" t="str">
        <f>IF(AND('Quality Assessment'!$M99 &gt;= _xlfn.NUMBERVALUE(RIGHT('Quality Assessment'!$N$1,LEN('Quality Assessment'!$N$1)-11)), 'Quality Assessment'!H99 &gt; 0),'Quality Assessment'!$A99,"")</f>
        <v>majumder2019historicalPreferences</v>
      </c>
      <c r="C99" s="67" t="str">
        <f>IF(OR('Quality Assessment'!$M99 &lt; _xlfn.NUMBERVALUE(RIGHT('Quality Assessment'!$N$1,LEN('Quality Assessment'!$N$1)-11)), 'Quality Assessment'!H99 = 0),'Quality Assessment'!$A99,"")</f>
        <v/>
      </c>
      <c r="D99" s="73"/>
      <c r="E99" s="118"/>
      <c r="F99" s="82"/>
    </row>
    <row r="100" spans="1:6" x14ac:dyDescent="0.2">
      <c r="A100" s="137"/>
      <c r="B100" s="78" t="str">
        <f>IF(AND('Quality Assessment'!$M100 &gt;= _xlfn.NUMBERVALUE(RIGHT('Quality Assessment'!$N$1,LEN('Quality Assessment'!$N$1)-11)), 'Quality Assessment'!H100 &gt; 0),'Quality Assessment'!$A100,"")</f>
        <v/>
      </c>
      <c r="C100" s="67" t="str">
        <f>IF(OR('Quality Assessment'!$M100 &lt; _xlfn.NUMBERVALUE(RIGHT('Quality Assessment'!$N$1,LEN('Quality Assessment'!$N$1)-11)), 'Quality Assessment'!H100 = 0),'Quality Assessment'!$A100,"")</f>
        <v>manoharan2020patientDiet</v>
      </c>
      <c r="D100" s="73"/>
      <c r="E100" s="118"/>
      <c r="F100" s="82"/>
    </row>
    <row r="101" spans="1:6" x14ac:dyDescent="0.2">
      <c r="A101" s="137"/>
      <c r="B101" s="78" t="str">
        <f>IF(AND('Quality Assessment'!$M101 &gt;= _xlfn.NUMBERVALUE(RIGHT('Quality Assessment'!$N$1,LEN('Quality Assessment'!$N$1)-11)), 'Quality Assessment'!H101 &gt; 0),'Quality Assessment'!$A101,"")</f>
        <v/>
      </c>
      <c r="C101" s="67" t="str">
        <f>IF(OR('Quality Assessment'!$M101 &lt; _xlfn.NUMBERVALUE(RIGHT('Quality Assessment'!$N$1,LEN('Quality Assessment'!$N$1)-11)), 'Quality Assessment'!H101 = 0),'Quality Assessment'!$A101,"")</f>
        <v>nezis2018fullyPersonalized</v>
      </c>
      <c r="D101" s="73"/>
      <c r="E101" s="118"/>
      <c r="F101" s="82"/>
    </row>
    <row r="102" spans="1:6" x14ac:dyDescent="0.2">
      <c r="A102" s="137"/>
      <c r="B102" s="78" t="str">
        <f>IF(AND('Quality Assessment'!$M102 &gt;= _xlfn.NUMBERVALUE(RIGHT('Quality Assessment'!$N$1,LEN('Quality Assessment'!$N$1)-11)), 'Quality Assessment'!H102 &gt; 0),'Quality Assessment'!$A102,"")</f>
        <v>park2021flavorGraph</v>
      </c>
      <c r="C102" s="67" t="str">
        <f>IF(OR('Quality Assessment'!$M102 &lt; _xlfn.NUMBERVALUE(RIGHT('Quality Assessment'!$N$1,LEN('Quality Assessment'!$N$1)-11)), 'Quality Assessment'!H102 = 0),'Quality Assessment'!$A102,"")</f>
        <v/>
      </c>
      <c r="D102" s="73"/>
      <c r="E102" s="118"/>
      <c r="F102" s="82"/>
    </row>
    <row r="103" spans="1:6" x14ac:dyDescent="0.2">
      <c r="A103" s="137"/>
      <c r="B103" s="78" t="str">
        <f>IF(AND('Quality Assessment'!$M103 &gt;= _xlfn.NUMBERVALUE(RIGHT('Quality Assessment'!$N$1,LEN('Quality Assessment'!$N$1)-11)), 'Quality Assessment'!H103 &gt; 0),'Quality Assessment'!$A103,"")</f>
        <v/>
      </c>
      <c r="C103" s="67" t="str">
        <f>IF(OR('Quality Assessment'!$M103 &lt; _xlfn.NUMBERVALUE(RIGHT('Quality Assessment'!$N$1,LEN('Quality Assessment'!$N$1)-11)), 'Quality Assessment'!H103 = 0),'Quality Assessment'!$A103,"")</f>
        <v>rehman2017dietRight</v>
      </c>
      <c r="D103" s="73"/>
      <c r="E103" s="118"/>
      <c r="F103" s="82"/>
    </row>
    <row r="104" spans="1:6" x14ac:dyDescent="0.2">
      <c r="A104" s="137"/>
      <c r="B104" s="78" t="str">
        <f>IF(AND('Quality Assessment'!$M104 &gt;= _xlfn.NUMBERVALUE(RIGHT('Quality Assessment'!$N$1,LEN('Quality Assessment'!$N$1)-11)), 'Quality Assessment'!H104 &gt; 0),'Quality Assessment'!$A104,"")</f>
        <v>salvador2019inverseCooking</v>
      </c>
      <c r="C104" s="67" t="str">
        <f>IF(OR('Quality Assessment'!$M104 &lt; _xlfn.NUMBERVALUE(RIGHT('Quality Assessment'!$N$1,LEN('Quality Assessment'!$N$1)-11)), 'Quality Assessment'!H104 = 0),'Quality Assessment'!$A104,"")</f>
        <v/>
      </c>
      <c r="D104" s="73"/>
      <c r="E104" s="118"/>
      <c r="F104" s="82"/>
    </row>
    <row r="105" spans="1:6" x14ac:dyDescent="0.2">
      <c r="A105" s="137"/>
      <c r="B105" s="78" t="str">
        <f>IF(AND('Quality Assessment'!$M105 &gt;= _xlfn.NUMBERVALUE(RIGHT('Quality Assessment'!$N$1,LEN('Quality Assessment'!$N$1)-11)), 'Quality Assessment'!H105 &gt; 0),'Quality Assessment'!$A105,"")</f>
        <v/>
      </c>
      <c r="C105" s="67" t="str">
        <f>IF(OR('Quality Assessment'!$M105 &lt; _xlfn.NUMBERVALUE(RIGHT('Quality Assessment'!$N$1,LEN('Quality Assessment'!$N$1)-11)), 'Quality Assessment'!H105 = 0),'Quality Assessment'!$A105,"")</f>
        <v>shino2018alternativeIngredients</v>
      </c>
      <c r="D105" s="73"/>
      <c r="E105" s="118"/>
      <c r="F105" s="82"/>
    </row>
    <row r="106" spans="1:6" x14ac:dyDescent="0.2">
      <c r="A106" s="137"/>
      <c r="B106" s="78" t="str">
        <f>IF(AND('Quality Assessment'!$M106 &gt;= _xlfn.NUMBERVALUE(RIGHT('Quality Assessment'!$N$1,LEN('Quality Assessment'!$N$1)-11)), 'Quality Assessment'!H106 &gt; 0),'Quality Assessment'!$A106,"")</f>
        <v>sun2019textualInformation</v>
      </c>
      <c r="C106" s="67" t="str">
        <f>IF(OR('Quality Assessment'!$M106 &lt; _xlfn.NUMBERVALUE(RIGHT('Quality Assessment'!$N$1,LEN('Quality Assessment'!$N$1)-11)), 'Quality Assessment'!H106 = 0),'Quality Assessment'!$A106,"")</f>
        <v/>
      </c>
      <c r="D106" s="73"/>
      <c r="E106" s="118"/>
      <c r="F106" s="82"/>
    </row>
    <row r="107" spans="1:6" x14ac:dyDescent="0.2">
      <c r="A107" s="137"/>
      <c r="B107" s="78" t="str">
        <f>IF(AND('Quality Assessment'!$M107 &gt;= _xlfn.NUMBERVALUE(RIGHT('Quality Assessment'!$N$1,LEN('Quality Assessment'!$N$1)-11)), 'Quality Assessment'!H107 &gt; 0),'Quality Assessment'!$A107,"")</f>
        <v/>
      </c>
      <c r="C107" s="67" t="str">
        <f>IF(OR('Quality Assessment'!$M107 &lt; _xlfn.NUMBERVALUE(RIGHT('Quality Assessment'!$N$1,LEN('Quality Assessment'!$N$1)-11)), 'Quality Assessment'!H107 = 0),'Quality Assessment'!$A107,"")</f>
        <v>toledo2019nutritionalPreferences</v>
      </c>
      <c r="D107" s="73"/>
      <c r="E107" s="118"/>
      <c r="F107" s="82"/>
    </row>
    <row r="108" spans="1:6" x14ac:dyDescent="0.2">
      <c r="A108" s="138"/>
      <c r="B108" s="81" t="str">
        <f>IF(AND('Quality Assessment'!$M108 &gt;= _xlfn.NUMBERVALUE(RIGHT('Quality Assessment'!$N$1,LEN('Quality Assessment'!$N$1)-11)), 'Quality Assessment'!H108 &gt; 0),'Quality Assessment'!$A108,"")</f>
        <v/>
      </c>
      <c r="C108" s="79" t="str">
        <f>IF(OR('Quality Assessment'!$M108 &lt; _xlfn.NUMBERVALUE(RIGHT('Quality Assessment'!$N$1,LEN('Quality Assessment'!$N$1)-11)), 'Quality Assessment'!H108 = 0),'Quality Assessment'!$A108,"")</f>
        <v>yang2017yumme</v>
      </c>
      <c r="D108" s="83"/>
      <c r="E108" s="119"/>
      <c r="F108" s="84"/>
    </row>
  </sheetData>
  <sheetProtection selectLockedCells="1" selectUnlockedCells="1"/>
  <mergeCells count="6">
    <mergeCell ref="A87:A108"/>
    <mergeCell ref="D1:F3"/>
    <mergeCell ref="A38:A55"/>
    <mergeCell ref="A56:A86"/>
    <mergeCell ref="A23:A37"/>
    <mergeCell ref="A4:A22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ACEA-18CA-6B4F-83EA-0BF0B7D360F9}">
  <sheetPr codeName="Sheet4" filterMode="1"/>
  <dimension ref="A1:AF194"/>
  <sheetViews>
    <sheetView tabSelected="1" zoomScale="90" zoomScaleNormal="90" workbookViewId="0">
      <pane xSplit="1" ySplit="2" topLeftCell="I5" activePane="bottomRight" state="frozen"/>
      <selection pane="topRight" activeCell="M32" sqref="M32"/>
      <selection pane="bottomLeft" activeCell="M32" sqref="M32"/>
      <selection pane="bottomRight" activeCell="N12" sqref="N12"/>
    </sheetView>
  </sheetViews>
  <sheetFormatPr baseColWidth="10" defaultColWidth="33.1640625" defaultRowHeight="16" x14ac:dyDescent="0.2"/>
  <cols>
    <col min="1" max="1" width="36" customWidth="1"/>
    <col min="3" max="3" width="21.33203125" style="100" customWidth="1"/>
    <col min="4" max="4" width="8" style="28" bestFit="1" customWidth="1"/>
    <col min="5" max="5" width="14" style="112" customWidth="1"/>
    <col min="6" max="6" width="9.1640625" bestFit="1" customWidth="1"/>
    <col min="8" max="8" width="11" bestFit="1" customWidth="1"/>
    <col min="9" max="10" width="33.1640625" style="3"/>
    <col min="11" max="11" width="32.33203125" style="3" bestFit="1" customWidth="1"/>
    <col min="12" max="23" width="33.1640625" style="3"/>
    <col min="24" max="24" width="19.1640625" style="3" bestFit="1" customWidth="1"/>
    <col min="25" max="25" width="32.33203125" style="3" bestFit="1" customWidth="1"/>
    <col min="26" max="29" width="33.1640625" style="3"/>
    <col min="32" max="32" width="33.1640625" style="104"/>
  </cols>
  <sheetData>
    <row r="1" spans="1:32" s="2" customFormat="1" ht="34" x14ac:dyDescent="0.2">
      <c r="A1" s="51" t="str">
        <f>"ID                                       Progress " &amp;ROUND((COUNTA($B$3:$AE$69)/RIGHT($AF$1,2))/COUNTA($A$3:$A$69)*100, 3) &amp;"%"</f>
        <v>ID                                       Progress 100%</v>
      </c>
      <c r="B1" s="51" t="s">
        <v>293</v>
      </c>
      <c r="C1" s="51" t="s">
        <v>294</v>
      </c>
      <c r="D1" s="51" t="s">
        <v>295</v>
      </c>
      <c r="E1" s="51" t="s">
        <v>296</v>
      </c>
      <c r="F1" s="51" t="s">
        <v>297</v>
      </c>
      <c r="G1" s="51" t="s">
        <v>298</v>
      </c>
      <c r="H1" s="51" t="s">
        <v>299</v>
      </c>
      <c r="I1" s="51" t="s">
        <v>300</v>
      </c>
      <c r="J1" s="51" t="s">
        <v>301</v>
      </c>
      <c r="K1" s="51" t="s">
        <v>1163</v>
      </c>
      <c r="L1" s="51" t="s">
        <v>1210</v>
      </c>
      <c r="M1" s="51" t="s">
        <v>169</v>
      </c>
      <c r="N1" s="51" t="s">
        <v>287</v>
      </c>
      <c r="O1" s="51" t="s">
        <v>302</v>
      </c>
      <c r="P1" s="51" t="s">
        <v>303</v>
      </c>
      <c r="Q1" s="51" t="s">
        <v>304</v>
      </c>
      <c r="R1" s="51" t="s">
        <v>305</v>
      </c>
      <c r="S1" s="51" t="s">
        <v>306</v>
      </c>
      <c r="T1" s="51" t="s">
        <v>307</v>
      </c>
      <c r="U1" s="51" t="s">
        <v>1192</v>
      </c>
      <c r="V1" s="51" t="s">
        <v>1193</v>
      </c>
      <c r="W1" s="51" t="s">
        <v>308</v>
      </c>
      <c r="X1" s="51" t="s">
        <v>309</v>
      </c>
      <c r="Y1" s="51" t="s">
        <v>1164</v>
      </c>
      <c r="Z1" s="51" t="s">
        <v>310</v>
      </c>
      <c r="AA1" s="51" t="s">
        <v>311</v>
      </c>
      <c r="AB1" s="51" t="s">
        <v>312</v>
      </c>
      <c r="AC1" s="51" t="s">
        <v>313</v>
      </c>
      <c r="AD1" s="51" t="s">
        <v>314</v>
      </c>
      <c r="AE1" s="51" t="s">
        <v>315</v>
      </c>
      <c r="AF1" s="51" t="str">
        <f>"Number of extraction points: " &amp; COUNTA(B1:AE1)</f>
        <v>Number of extraction points: 30</v>
      </c>
    </row>
    <row r="2" spans="1:32" s="101" customFormat="1" ht="68" hidden="1" x14ac:dyDescent="0.2">
      <c r="A2" s="105" t="s">
        <v>316</v>
      </c>
      <c r="B2" s="105" t="s">
        <v>316</v>
      </c>
      <c r="C2" s="105" t="s">
        <v>317</v>
      </c>
      <c r="D2" s="105" t="s">
        <v>318</v>
      </c>
      <c r="E2" s="105"/>
      <c r="F2" s="105"/>
      <c r="G2" s="105"/>
      <c r="H2" s="105" t="s">
        <v>319</v>
      </c>
      <c r="I2" s="105"/>
      <c r="J2" s="105"/>
      <c r="K2" s="105" t="s">
        <v>320</v>
      </c>
      <c r="L2" s="105" t="s">
        <v>1205</v>
      </c>
      <c r="M2" s="105" t="s">
        <v>321</v>
      </c>
      <c r="N2" s="105" t="s">
        <v>322</v>
      </c>
      <c r="O2" s="105" t="s">
        <v>323</v>
      </c>
      <c r="P2" s="105"/>
      <c r="Q2" s="105"/>
      <c r="R2" s="105" t="s">
        <v>324</v>
      </c>
      <c r="S2" s="105" t="s">
        <v>325</v>
      </c>
      <c r="T2" s="105" t="s">
        <v>326</v>
      </c>
      <c r="U2" s="105" t="s">
        <v>327</v>
      </c>
      <c r="V2" s="105" t="s">
        <v>328</v>
      </c>
      <c r="W2" s="105" t="s">
        <v>1194</v>
      </c>
      <c r="X2" s="105" t="s">
        <v>329</v>
      </c>
      <c r="Y2" s="105" t="s">
        <v>1165</v>
      </c>
      <c r="Z2" s="105" t="s">
        <v>330</v>
      </c>
      <c r="AA2" s="105" t="s">
        <v>331</v>
      </c>
      <c r="AB2" s="105" t="s">
        <v>332</v>
      </c>
      <c r="AC2" s="105" t="s">
        <v>333</v>
      </c>
      <c r="AD2" s="105" t="s">
        <v>334</v>
      </c>
      <c r="AE2" s="105" t="s">
        <v>335</v>
      </c>
      <c r="AF2" s="60" t="s">
        <v>336</v>
      </c>
    </row>
    <row r="3" spans="1:32" ht="136" hidden="1" x14ac:dyDescent="0.2">
      <c r="A3" s="60" t="str">
        <f>'Assessed articles'!B4</f>
        <v>bianchini2017prefer</v>
      </c>
      <c r="B3" s="60" t="s">
        <v>337</v>
      </c>
      <c r="C3" s="106" t="s">
        <v>338</v>
      </c>
      <c r="D3" s="107" t="s">
        <v>339</v>
      </c>
      <c r="E3" s="107" t="s">
        <v>340</v>
      </c>
      <c r="F3" s="60" t="s">
        <v>289</v>
      </c>
      <c r="G3" s="60" t="s">
        <v>341</v>
      </c>
      <c r="H3" s="60" t="s">
        <v>342</v>
      </c>
      <c r="I3" s="60" t="s">
        <v>343</v>
      </c>
      <c r="J3" s="60" t="s">
        <v>344</v>
      </c>
      <c r="K3" s="60" t="s">
        <v>345</v>
      </c>
      <c r="L3" s="60" t="s">
        <v>1208</v>
      </c>
      <c r="M3" s="60" t="s">
        <v>346</v>
      </c>
      <c r="N3" s="60" t="s">
        <v>347</v>
      </c>
      <c r="O3" s="60" t="s">
        <v>348</v>
      </c>
      <c r="P3" s="60" t="s">
        <v>99</v>
      </c>
      <c r="Q3" s="60" t="s">
        <v>99</v>
      </c>
      <c r="R3" s="60" t="s">
        <v>349</v>
      </c>
      <c r="S3" s="60" t="s">
        <v>350</v>
      </c>
      <c r="T3" s="109" t="s">
        <v>351</v>
      </c>
      <c r="U3" s="60" t="s">
        <v>352</v>
      </c>
      <c r="V3" s="60" t="s">
        <v>99</v>
      </c>
      <c r="W3" s="60" t="s">
        <v>99</v>
      </c>
      <c r="X3" s="124">
        <v>350000</v>
      </c>
      <c r="Y3" s="60" t="s">
        <v>99</v>
      </c>
      <c r="Z3" s="60" t="s">
        <v>99</v>
      </c>
      <c r="AA3" s="60" t="s">
        <v>99</v>
      </c>
      <c r="AB3" s="60" t="s">
        <v>353</v>
      </c>
      <c r="AC3" s="60" t="s">
        <v>354</v>
      </c>
      <c r="AD3" s="60" t="s">
        <v>99</v>
      </c>
      <c r="AE3" s="60" t="s">
        <v>355</v>
      </c>
      <c r="AF3" s="108">
        <f t="shared" ref="AF3:AF37" si="0">(COUNTA(I3:AE3) - COUNTIF(B3:AE3, "-"))/RIGHT(AF$1, 2)</f>
        <v>0.5</v>
      </c>
    </row>
    <row r="4" spans="1:32" ht="68" hidden="1" x14ac:dyDescent="0.2">
      <c r="A4" s="60" t="str">
        <f>'Assessed articles'!B6</f>
        <v>chen2017crossmodal</v>
      </c>
      <c r="B4" s="60" t="s">
        <v>356</v>
      </c>
      <c r="C4" s="106" t="s">
        <v>357</v>
      </c>
      <c r="D4" s="107" t="s">
        <v>339</v>
      </c>
      <c r="E4" s="107" t="s">
        <v>358</v>
      </c>
      <c r="F4" s="60" t="s">
        <v>289</v>
      </c>
      <c r="G4" s="60" t="s">
        <v>359</v>
      </c>
      <c r="H4" s="60" t="s">
        <v>360</v>
      </c>
      <c r="I4" s="60" t="s">
        <v>361</v>
      </c>
      <c r="J4" s="60" t="s">
        <v>362</v>
      </c>
      <c r="K4" s="60" t="s">
        <v>345</v>
      </c>
      <c r="L4" s="60" t="s">
        <v>1206</v>
      </c>
      <c r="M4" s="60" t="s">
        <v>99</v>
      </c>
      <c r="N4" s="60" t="s">
        <v>363</v>
      </c>
      <c r="O4" s="60" t="s">
        <v>364</v>
      </c>
      <c r="P4" s="60" t="s">
        <v>99</v>
      </c>
      <c r="Q4" s="60" t="s">
        <v>365</v>
      </c>
      <c r="R4" s="60" t="s">
        <v>366</v>
      </c>
      <c r="S4" s="60" t="s">
        <v>367</v>
      </c>
      <c r="T4" s="60" t="s">
        <v>368</v>
      </c>
      <c r="U4" s="60" t="s">
        <v>369</v>
      </c>
      <c r="V4" s="60" t="s">
        <v>1166</v>
      </c>
      <c r="W4" s="60" t="s">
        <v>370</v>
      </c>
      <c r="X4" s="124">
        <v>47882</v>
      </c>
      <c r="Y4" s="60" t="s">
        <v>99</v>
      </c>
      <c r="Z4" s="60" t="s">
        <v>99</v>
      </c>
      <c r="AA4" s="60" t="s">
        <v>99</v>
      </c>
      <c r="AB4" s="60" t="s">
        <v>353</v>
      </c>
      <c r="AC4" s="60" t="s">
        <v>353</v>
      </c>
      <c r="AD4" s="60" t="s">
        <v>99</v>
      </c>
      <c r="AE4" s="60" t="s">
        <v>371</v>
      </c>
      <c r="AF4" s="108">
        <f t="shared" si="0"/>
        <v>0.56666666666666665</v>
      </c>
    </row>
    <row r="5" spans="1:32" ht="85" x14ac:dyDescent="0.2">
      <c r="A5" s="60" t="str">
        <f>'Assessed articles'!B7</f>
        <v>chen2018crossmodal</v>
      </c>
      <c r="B5" s="60" t="s">
        <v>372</v>
      </c>
      <c r="C5" s="106" t="s">
        <v>373</v>
      </c>
      <c r="D5" s="107" t="s">
        <v>374</v>
      </c>
      <c r="E5" s="107" t="s">
        <v>375</v>
      </c>
      <c r="F5" s="60" t="s">
        <v>289</v>
      </c>
      <c r="G5" s="60" t="s">
        <v>376</v>
      </c>
      <c r="H5" s="60" t="s">
        <v>360</v>
      </c>
      <c r="I5" s="60" t="s">
        <v>377</v>
      </c>
      <c r="J5" s="60" t="s">
        <v>362</v>
      </c>
      <c r="K5" s="60" t="s">
        <v>378</v>
      </c>
      <c r="L5" s="60" t="s">
        <v>1206</v>
      </c>
      <c r="M5" s="60" t="s">
        <v>346</v>
      </c>
      <c r="N5" s="60" t="s">
        <v>1212</v>
      </c>
      <c r="O5" s="60" t="s">
        <v>379</v>
      </c>
      <c r="P5" s="60" t="s">
        <v>380</v>
      </c>
      <c r="Q5" s="60" t="s">
        <v>381</v>
      </c>
      <c r="R5" s="60" t="s">
        <v>99</v>
      </c>
      <c r="S5" s="60" t="s">
        <v>382</v>
      </c>
      <c r="T5" s="60" t="s">
        <v>383</v>
      </c>
      <c r="U5" s="60" t="s">
        <v>369</v>
      </c>
      <c r="V5" s="60" t="s">
        <v>1167</v>
      </c>
      <c r="W5" s="60" t="s">
        <v>370</v>
      </c>
      <c r="X5" s="124">
        <v>1029720</v>
      </c>
      <c r="Y5" s="60" t="s">
        <v>384</v>
      </c>
      <c r="Z5" s="60" t="s">
        <v>99</v>
      </c>
      <c r="AA5" s="60" t="s">
        <v>99</v>
      </c>
      <c r="AB5" s="60" t="s">
        <v>99</v>
      </c>
      <c r="AC5" s="60" t="s">
        <v>99</v>
      </c>
      <c r="AD5" s="60" t="s">
        <v>99</v>
      </c>
      <c r="AE5" s="60" t="s">
        <v>371</v>
      </c>
      <c r="AF5" s="108">
        <f t="shared" si="0"/>
        <v>0.56666666666666665</v>
      </c>
    </row>
    <row r="6" spans="1:32" ht="119" hidden="1" x14ac:dyDescent="0.2">
      <c r="A6" s="60" t="str">
        <f>'Assessed articles'!B8</f>
        <v>chen2021questionAnswering</v>
      </c>
      <c r="B6" s="60" t="s">
        <v>1200</v>
      </c>
      <c r="C6" s="106" t="s">
        <v>385</v>
      </c>
      <c r="D6" s="107" t="s">
        <v>386</v>
      </c>
      <c r="E6" s="107" t="s">
        <v>387</v>
      </c>
      <c r="F6" s="60" t="s">
        <v>289</v>
      </c>
      <c r="G6" s="60" t="s">
        <v>388</v>
      </c>
      <c r="H6" s="60" t="s">
        <v>360</v>
      </c>
      <c r="I6" s="60" t="s">
        <v>389</v>
      </c>
      <c r="J6" s="60" t="s">
        <v>344</v>
      </c>
      <c r="K6" s="60" t="s">
        <v>345</v>
      </c>
      <c r="L6" s="60" t="s">
        <v>1204</v>
      </c>
      <c r="M6" s="60" t="s">
        <v>390</v>
      </c>
      <c r="N6" s="60" t="s">
        <v>391</v>
      </c>
      <c r="O6" s="60" t="s">
        <v>392</v>
      </c>
      <c r="P6" s="60" t="s">
        <v>393</v>
      </c>
      <c r="Q6" s="60" t="s">
        <v>99</v>
      </c>
      <c r="R6" s="60" t="s">
        <v>394</v>
      </c>
      <c r="S6" s="60" t="s">
        <v>395</v>
      </c>
      <c r="T6" s="60" t="s">
        <v>396</v>
      </c>
      <c r="U6" s="60" t="s">
        <v>352</v>
      </c>
      <c r="V6" s="60" t="s">
        <v>1168</v>
      </c>
      <c r="W6" s="60" t="s">
        <v>370</v>
      </c>
      <c r="X6" s="124">
        <v>1000000</v>
      </c>
      <c r="Y6" s="60" t="s">
        <v>99</v>
      </c>
      <c r="Z6" s="60" t="s">
        <v>397</v>
      </c>
      <c r="AA6" s="60" t="s">
        <v>99</v>
      </c>
      <c r="AB6" s="60" t="s">
        <v>398</v>
      </c>
      <c r="AC6" s="60" t="s">
        <v>99</v>
      </c>
      <c r="AD6" s="60" t="s">
        <v>99</v>
      </c>
      <c r="AE6" s="60" t="s">
        <v>399</v>
      </c>
      <c r="AF6" s="108">
        <f t="shared" si="0"/>
        <v>0.6</v>
      </c>
    </row>
    <row r="7" spans="1:32" ht="68" hidden="1" x14ac:dyDescent="0.2">
      <c r="A7" s="60" t="str">
        <f>'Assessed articles'!B9</f>
        <v>ivacscu2018diseaseDriven</v>
      </c>
      <c r="B7" s="60" t="s">
        <v>400</v>
      </c>
      <c r="C7" s="106" t="s">
        <v>385</v>
      </c>
      <c r="D7" s="107" t="s">
        <v>374</v>
      </c>
      <c r="E7" s="45" t="s">
        <v>401</v>
      </c>
      <c r="F7" s="60" t="s">
        <v>289</v>
      </c>
      <c r="G7" s="60" t="s">
        <v>402</v>
      </c>
      <c r="H7" s="60" t="s">
        <v>360</v>
      </c>
      <c r="I7" s="60" t="s">
        <v>403</v>
      </c>
      <c r="J7" s="60" t="s">
        <v>344</v>
      </c>
      <c r="K7" s="60" t="s">
        <v>404</v>
      </c>
      <c r="L7" s="60" t="s">
        <v>1207</v>
      </c>
      <c r="M7" s="60" t="s">
        <v>99</v>
      </c>
      <c r="N7" s="60" t="s">
        <v>99</v>
      </c>
      <c r="O7" s="60" t="s">
        <v>405</v>
      </c>
      <c r="P7" s="60" t="s">
        <v>406</v>
      </c>
      <c r="Q7" s="60" t="s">
        <v>99</v>
      </c>
      <c r="R7" s="60" t="s">
        <v>407</v>
      </c>
      <c r="S7" s="60" t="s">
        <v>99</v>
      </c>
      <c r="T7" s="60" t="s">
        <v>408</v>
      </c>
      <c r="U7" s="60" t="s">
        <v>352</v>
      </c>
      <c r="V7" s="60" t="s">
        <v>1169</v>
      </c>
      <c r="W7" s="60" t="s">
        <v>99</v>
      </c>
      <c r="X7" s="124" t="s">
        <v>99</v>
      </c>
      <c r="Y7" s="60" t="s">
        <v>99</v>
      </c>
      <c r="Z7" s="60" t="s">
        <v>99</v>
      </c>
      <c r="AA7" s="60" t="s">
        <v>409</v>
      </c>
      <c r="AB7" s="60" t="s">
        <v>398</v>
      </c>
      <c r="AC7" s="60" t="s">
        <v>410</v>
      </c>
      <c r="AD7" s="60" t="s">
        <v>99</v>
      </c>
      <c r="AE7" s="60" t="s">
        <v>355</v>
      </c>
      <c r="AF7" s="108">
        <f t="shared" si="0"/>
        <v>0.46666666666666667</v>
      </c>
    </row>
    <row r="8" spans="1:32" ht="102" x14ac:dyDescent="0.2">
      <c r="A8" s="60" t="str">
        <f>'Assessed articles'!B12</f>
        <v>mendes2021chat</v>
      </c>
      <c r="B8" s="60" t="s">
        <v>411</v>
      </c>
      <c r="C8" s="106" t="s">
        <v>412</v>
      </c>
      <c r="D8" s="107" t="s">
        <v>386</v>
      </c>
      <c r="E8" s="107" t="s">
        <v>413</v>
      </c>
      <c r="F8" s="60" t="s">
        <v>289</v>
      </c>
      <c r="G8" s="60" t="s">
        <v>414</v>
      </c>
      <c r="H8" s="60" t="s">
        <v>360</v>
      </c>
      <c r="I8" s="60" t="s">
        <v>415</v>
      </c>
      <c r="J8" s="60" t="s">
        <v>344</v>
      </c>
      <c r="K8" s="60" t="s">
        <v>378</v>
      </c>
      <c r="L8" s="60" t="s">
        <v>1206</v>
      </c>
      <c r="M8" s="60" t="s">
        <v>416</v>
      </c>
      <c r="N8" s="60" t="s">
        <v>1213</v>
      </c>
      <c r="O8" s="60" t="s">
        <v>417</v>
      </c>
      <c r="P8" s="60" t="s">
        <v>418</v>
      </c>
      <c r="Q8" s="60" t="s">
        <v>99</v>
      </c>
      <c r="R8" s="60" t="s">
        <v>419</v>
      </c>
      <c r="S8" s="60" t="s">
        <v>99</v>
      </c>
      <c r="T8" s="60" t="s">
        <v>99</v>
      </c>
      <c r="U8" s="60" t="s">
        <v>99</v>
      </c>
      <c r="V8" s="60" t="s">
        <v>420</v>
      </c>
      <c r="W8" s="60" t="s">
        <v>421</v>
      </c>
      <c r="X8" s="124" t="s">
        <v>99</v>
      </c>
      <c r="Y8" s="60" t="s">
        <v>99</v>
      </c>
      <c r="Z8" s="60" t="s">
        <v>99</v>
      </c>
      <c r="AA8" s="60" t="s">
        <v>422</v>
      </c>
      <c r="AB8" s="60" t="s">
        <v>99</v>
      </c>
      <c r="AC8" s="60" t="s">
        <v>99</v>
      </c>
      <c r="AD8" s="60" t="s">
        <v>99</v>
      </c>
      <c r="AE8" s="60" t="s">
        <v>399</v>
      </c>
      <c r="AF8" s="108">
        <f t="shared" si="0"/>
        <v>0.43333333333333335</v>
      </c>
    </row>
    <row r="9" spans="1:32" ht="85" x14ac:dyDescent="0.2">
      <c r="A9" s="60" t="str">
        <f>'Assessed articles'!B13</f>
        <v>meng2020visually</v>
      </c>
      <c r="B9" s="60" t="s">
        <v>423</v>
      </c>
      <c r="C9" s="106" t="s">
        <v>412</v>
      </c>
      <c r="D9" s="107" t="s">
        <v>424</v>
      </c>
      <c r="E9" s="107" t="s">
        <v>425</v>
      </c>
      <c r="F9" s="60" t="s">
        <v>289</v>
      </c>
      <c r="G9" s="60" t="s">
        <v>426</v>
      </c>
      <c r="H9" s="60" t="s">
        <v>360</v>
      </c>
      <c r="I9" s="60" t="s">
        <v>427</v>
      </c>
      <c r="J9" s="60" t="s">
        <v>344</v>
      </c>
      <c r="K9" s="60" t="s">
        <v>378</v>
      </c>
      <c r="L9" s="60" t="s">
        <v>1206</v>
      </c>
      <c r="M9" s="60" t="s">
        <v>346</v>
      </c>
      <c r="N9" s="60" t="s">
        <v>1212</v>
      </c>
      <c r="O9" s="60" t="s">
        <v>428</v>
      </c>
      <c r="P9" s="60" t="s">
        <v>99</v>
      </c>
      <c r="Q9" s="60" t="s">
        <v>99</v>
      </c>
      <c r="R9" s="60" t="s">
        <v>429</v>
      </c>
      <c r="S9" s="60" t="s">
        <v>430</v>
      </c>
      <c r="T9" s="60" t="s">
        <v>431</v>
      </c>
      <c r="U9" s="60" t="s">
        <v>369</v>
      </c>
      <c r="V9" s="60" t="s">
        <v>432</v>
      </c>
      <c r="W9" s="60" t="s">
        <v>370</v>
      </c>
      <c r="X9" s="124">
        <v>106702</v>
      </c>
      <c r="Y9" s="60" t="s">
        <v>433</v>
      </c>
      <c r="Z9" s="60" t="s">
        <v>99</v>
      </c>
      <c r="AA9" s="60" t="s">
        <v>99</v>
      </c>
      <c r="AB9" s="60" t="s">
        <v>99</v>
      </c>
      <c r="AC9" s="60" t="s">
        <v>99</v>
      </c>
      <c r="AD9" s="60" t="s">
        <v>99</v>
      </c>
      <c r="AE9" s="60" t="s">
        <v>355</v>
      </c>
      <c r="AF9" s="108">
        <f t="shared" si="0"/>
        <v>0.53333333333333333</v>
      </c>
    </row>
    <row r="10" spans="1:32" ht="72.75" customHeight="1" x14ac:dyDescent="0.2">
      <c r="A10" s="60" t="str">
        <f>'Assessed articles'!B14</f>
        <v>min2017delicious</v>
      </c>
      <c r="B10" s="60" t="s">
        <v>434</v>
      </c>
      <c r="C10" s="106" t="s">
        <v>412</v>
      </c>
      <c r="D10" s="107" t="s">
        <v>339</v>
      </c>
      <c r="E10" s="107" t="s">
        <v>435</v>
      </c>
      <c r="F10" s="60" t="s">
        <v>289</v>
      </c>
      <c r="G10" s="60" t="s">
        <v>359</v>
      </c>
      <c r="H10" s="60" t="s">
        <v>360</v>
      </c>
      <c r="I10" s="60" t="s">
        <v>436</v>
      </c>
      <c r="J10" s="60" t="s">
        <v>362</v>
      </c>
      <c r="K10" s="60" t="s">
        <v>378</v>
      </c>
      <c r="L10" s="60" t="s">
        <v>1206</v>
      </c>
      <c r="M10" s="60" t="s">
        <v>99</v>
      </c>
      <c r="N10" s="60" t="s">
        <v>1213</v>
      </c>
      <c r="O10" s="60" t="s">
        <v>437</v>
      </c>
      <c r="P10" s="60" t="s">
        <v>438</v>
      </c>
      <c r="Q10" s="60" t="s">
        <v>99</v>
      </c>
      <c r="R10" s="60" t="s">
        <v>439</v>
      </c>
      <c r="S10" s="60" t="s">
        <v>440</v>
      </c>
      <c r="T10" s="60" t="s">
        <v>441</v>
      </c>
      <c r="U10" s="60" t="s">
        <v>369</v>
      </c>
      <c r="V10" s="60" t="s">
        <v>442</v>
      </c>
      <c r="W10" s="60" t="s">
        <v>370</v>
      </c>
      <c r="X10" s="124">
        <v>44204</v>
      </c>
      <c r="Y10" s="60" t="s">
        <v>443</v>
      </c>
      <c r="Z10" s="60" t="s">
        <v>99</v>
      </c>
      <c r="AA10" s="60" t="s">
        <v>99</v>
      </c>
      <c r="AB10" s="60" t="s">
        <v>99</v>
      </c>
      <c r="AC10" s="60" t="s">
        <v>99</v>
      </c>
      <c r="AD10" s="60" t="s">
        <v>99</v>
      </c>
      <c r="AE10" s="60" t="s">
        <v>399</v>
      </c>
      <c r="AF10" s="108">
        <f t="shared" si="0"/>
        <v>0.53333333333333333</v>
      </c>
    </row>
    <row r="11" spans="1:32" ht="85" hidden="1" x14ac:dyDescent="0.2">
      <c r="A11" s="60" t="str">
        <f>'Assessed articles'!B17</f>
        <v>ng2017toddlers</v>
      </c>
      <c r="B11" s="60" t="s">
        <v>444</v>
      </c>
      <c r="C11" s="106" t="s">
        <v>445</v>
      </c>
      <c r="D11" s="107" t="s">
        <v>339</v>
      </c>
      <c r="E11" s="107" t="s">
        <v>446</v>
      </c>
      <c r="F11" s="60" t="s">
        <v>289</v>
      </c>
      <c r="G11" s="60" t="s">
        <v>447</v>
      </c>
      <c r="H11" s="60" t="s">
        <v>360</v>
      </c>
      <c r="I11" s="60" t="s">
        <v>448</v>
      </c>
      <c r="J11" s="60" t="s">
        <v>344</v>
      </c>
      <c r="K11" s="60" t="s">
        <v>345</v>
      </c>
      <c r="L11" s="60" t="s">
        <v>1206</v>
      </c>
      <c r="M11" s="60" t="s">
        <v>346</v>
      </c>
      <c r="N11" s="60" t="s">
        <v>363</v>
      </c>
      <c r="O11" s="60" t="s">
        <v>449</v>
      </c>
      <c r="P11" s="60" t="s">
        <v>99</v>
      </c>
      <c r="Q11" s="60" t="s">
        <v>99</v>
      </c>
      <c r="R11" s="60" t="s">
        <v>99</v>
      </c>
      <c r="S11" s="60" t="s">
        <v>450</v>
      </c>
      <c r="T11" s="60" t="s">
        <v>451</v>
      </c>
      <c r="U11" s="60" t="s">
        <v>352</v>
      </c>
      <c r="V11" s="60" t="s">
        <v>452</v>
      </c>
      <c r="W11" s="60" t="s">
        <v>453</v>
      </c>
      <c r="X11" s="124">
        <v>10000</v>
      </c>
      <c r="Y11" s="60" t="s">
        <v>99</v>
      </c>
      <c r="Z11" s="60" t="s">
        <v>99</v>
      </c>
      <c r="AA11" s="60" t="s">
        <v>99</v>
      </c>
      <c r="AB11" s="60" t="s">
        <v>398</v>
      </c>
      <c r="AC11" s="60" t="s">
        <v>454</v>
      </c>
      <c r="AD11" s="60" t="s">
        <v>99</v>
      </c>
      <c r="AE11" s="60" t="s">
        <v>399</v>
      </c>
      <c r="AF11" s="108">
        <f t="shared" si="0"/>
        <v>0.53333333333333333</v>
      </c>
    </row>
    <row r="12" spans="1:32" ht="84.75" customHeight="1" x14ac:dyDescent="0.2">
      <c r="A12" s="60" t="str">
        <f>'Assessed articles'!B18</f>
        <v>song2022selfSupervised</v>
      </c>
      <c r="B12" s="60" t="s">
        <v>455</v>
      </c>
      <c r="C12" s="106" t="s">
        <v>456</v>
      </c>
      <c r="D12" s="107" t="s">
        <v>457</v>
      </c>
      <c r="E12" s="107" t="s">
        <v>458</v>
      </c>
      <c r="F12" s="60" t="s">
        <v>289</v>
      </c>
      <c r="G12" s="60" t="s">
        <v>459</v>
      </c>
      <c r="H12" s="60" t="s">
        <v>342</v>
      </c>
      <c r="I12" s="60" t="s">
        <v>460</v>
      </c>
      <c r="J12" s="60" t="s">
        <v>344</v>
      </c>
      <c r="K12" s="60" t="s">
        <v>378</v>
      </c>
      <c r="L12" s="60" t="s">
        <v>1207</v>
      </c>
      <c r="M12" s="60" t="s">
        <v>346</v>
      </c>
      <c r="N12" s="60" t="s">
        <v>1212</v>
      </c>
      <c r="O12" s="60" t="s">
        <v>461</v>
      </c>
      <c r="P12" s="60" t="s">
        <v>99</v>
      </c>
      <c r="Q12" s="60" t="s">
        <v>99</v>
      </c>
      <c r="R12" s="60" t="s">
        <v>462</v>
      </c>
      <c r="S12" s="60" t="s">
        <v>463</v>
      </c>
      <c r="T12" s="60" t="s">
        <v>351</v>
      </c>
      <c r="U12" s="60" t="s">
        <v>369</v>
      </c>
      <c r="V12" s="60" t="s">
        <v>1170</v>
      </c>
      <c r="W12" s="60" t="s">
        <v>370</v>
      </c>
      <c r="X12" s="124">
        <v>45630</v>
      </c>
      <c r="Y12" s="60" t="s">
        <v>99</v>
      </c>
      <c r="Z12" s="60" t="s">
        <v>99</v>
      </c>
      <c r="AA12" s="60" t="s">
        <v>99</v>
      </c>
      <c r="AB12" s="60" t="s">
        <v>353</v>
      </c>
      <c r="AC12" s="60" t="s">
        <v>464</v>
      </c>
      <c r="AD12" s="60" t="s">
        <v>99</v>
      </c>
      <c r="AE12" s="60" t="s">
        <v>355</v>
      </c>
      <c r="AF12" s="108">
        <f t="shared" si="0"/>
        <v>0.56666666666666665</v>
      </c>
    </row>
    <row r="13" spans="1:32" ht="84.75" hidden="1" customHeight="1" x14ac:dyDescent="0.2">
      <c r="A13" s="60" t="str">
        <f>'Assessed articles'!B19</f>
        <v>starke2021differentGoals</v>
      </c>
      <c r="B13" s="60" t="s">
        <v>465</v>
      </c>
      <c r="C13" s="106" t="s">
        <v>456</v>
      </c>
      <c r="D13" s="107" t="s">
        <v>386</v>
      </c>
      <c r="E13" s="126" t="s">
        <v>466</v>
      </c>
      <c r="F13" s="60" t="s">
        <v>289</v>
      </c>
      <c r="G13" s="60" t="s">
        <v>467</v>
      </c>
      <c r="H13" s="60" t="s">
        <v>360</v>
      </c>
      <c r="I13" s="60" t="s">
        <v>468</v>
      </c>
      <c r="J13" s="60" t="s">
        <v>362</v>
      </c>
      <c r="K13" s="60" t="s">
        <v>404</v>
      </c>
      <c r="L13" s="60" t="s">
        <v>1206</v>
      </c>
      <c r="M13" s="60" t="s">
        <v>416</v>
      </c>
      <c r="N13" s="60" t="s">
        <v>99</v>
      </c>
      <c r="O13" s="60" t="s">
        <v>469</v>
      </c>
      <c r="P13" s="60" t="s">
        <v>470</v>
      </c>
      <c r="Q13" s="60" t="s">
        <v>471</v>
      </c>
      <c r="R13" s="60" t="s">
        <v>472</v>
      </c>
      <c r="S13" s="60" t="s">
        <v>99</v>
      </c>
      <c r="T13" s="60" t="s">
        <v>351</v>
      </c>
      <c r="U13" s="60" t="s">
        <v>352</v>
      </c>
      <c r="V13" s="60" t="s">
        <v>99</v>
      </c>
      <c r="W13" s="60" t="s">
        <v>99</v>
      </c>
      <c r="X13" s="124">
        <v>935</v>
      </c>
      <c r="Y13" s="60" t="s">
        <v>99</v>
      </c>
      <c r="Z13" s="60" t="s">
        <v>99</v>
      </c>
      <c r="AA13" s="60" t="s">
        <v>99</v>
      </c>
      <c r="AB13" s="60" t="s">
        <v>353</v>
      </c>
      <c r="AC13" s="60" t="s">
        <v>99</v>
      </c>
      <c r="AD13" s="60" t="s">
        <v>99</v>
      </c>
      <c r="AE13" s="60" t="s">
        <v>371</v>
      </c>
      <c r="AF13" s="108">
        <f t="shared" si="0"/>
        <v>0.46666666666666667</v>
      </c>
    </row>
    <row r="14" spans="1:32" ht="85" hidden="1" x14ac:dyDescent="0.2">
      <c r="A14" s="60" t="str">
        <f>'Assessed articles'!B23</f>
        <v>bajaj2018graphDB</v>
      </c>
      <c r="B14" s="60" t="s">
        <v>473</v>
      </c>
      <c r="C14" s="106" t="s">
        <v>456</v>
      </c>
      <c r="D14" s="107" t="s">
        <v>374</v>
      </c>
      <c r="E14" s="107" t="s">
        <v>474</v>
      </c>
      <c r="F14" s="60" t="s">
        <v>291</v>
      </c>
      <c r="G14" s="60" t="s">
        <v>475</v>
      </c>
      <c r="H14" s="60" t="s">
        <v>360</v>
      </c>
      <c r="I14" s="60" t="s">
        <v>476</v>
      </c>
      <c r="J14" s="60" t="s">
        <v>362</v>
      </c>
      <c r="K14" s="60" t="s">
        <v>404</v>
      </c>
      <c r="L14" s="60" t="s">
        <v>1207</v>
      </c>
      <c r="M14" s="60" t="s">
        <v>346</v>
      </c>
      <c r="N14" s="60" t="s">
        <v>347</v>
      </c>
      <c r="O14" s="60" t="s">
        <v>477</v>
      </c>
      <c r="P14" s="60" t="s">
        <v>478</v>
      </c>
      <c r="Q14" s="60" t="s">
        <v>99</v>
      </c>
      <c r="R14" s="60" t="s">
        <v>99</v>
      </c>
      <c r="S14" s="60" t="s">
        <v>99</v>
      </c>
      <c r="T14" s="60" t="s">
        <v>479</v>
      </c>
      <c r="U14" s="60" t="s">
        <v>352</v>
      </c>
      <c r="V14" s="60" t="s">
        <v>480</v>
      </c>
      <c r="W14" s="60" t="s">
        <v>99</v>
      </c>
      <c r="X14" s="124">
        <v>8905</v>
      </c>
      <c r="Y14" s="60" t="s">
        <v>443</v>
      </c>
      <c r="Z14" s="60" t="s">
        <v>99</v>
      </c>
      <c r="AA14" s="60" t="s">
        <v>481</v>
      </c>
      <c r="AB14" s="60" t="s">
        <v>99</v>
      </c>
      <c r="AC14" s="60" t="s">
        <v>99</v>
      </c>
      <c r="AD14" s="60" t="s">
        <v>99</v>
      </c>
      <c r="AE14" s="60" t="s">
        <v>371</v>
      </c>
      <c r="AF14" s="108">
        <f t="shared" si="0"/>
        <v>0.5</v>
      </c>
    </row>
    <row r="15" spans="1:32" ht="102" x14ac:dyDescent="0.2">
      <c r="A15" s="60" t="str">
        <f>'Assessed articles'!B24</f>
        <v>gim2021recipeBowl</v>
      </c>
      <c r="B15" s="60" t="s">
        <v>482</v>
      </c>
      <c r="C15" s="106" t="s">
        <v>483</v>
      </c>
      <c r="D15" s="107" t="s">
        <v>386</v>
      </c>
      <c r="E15" s="107" t="s">
        <v>484</v>
      </c>
      <c r="F15" s="60" t="s">
        <v>291</v>
      </c>
      <c r="G15" s="60" t="s">
        <v>485</v>
      </c>
      <c r="H15" s="60" t="s">
        <v>342</v>
      </c>
      <c r="I15" s="60" t="s">
        <v>486</v>
      </c>
      <c r="J15" s="60" t="s">
        <v>362</v>
      </c>
      <c r="K15" s="60" t="s">
        <v>378</v>
      </c>
      <c r="L15" s="60" t="s">
        <v>1206</v>
      </c>
      <c r="M15" s="60" t="s">
        <v>346</v>
      </c>
      <c r="N15" s="60" t="s">
        <v>1212</v>
      </c>
      <c r="O15" s="60" t="s">
        <v>487</v>
      </c>
      <c r="P15" s="60" t="s">
        <v>488</v>
      </c>
      <c r="Q15" s="60" t="s">
        <v>489</v>
      </c>
      <c r="R15" s="60" t="s">
        <v>490</v>
      </c>
      <c r="S15" s="60" t="s">
        <v>491</v>
      </c>
      <c r="T15" s="60" t="s">
        <v>492</v>
      </c>
      <c r="U15" s="60" t="s">
        <v>352</v>
      </c>
      <c r="V15" s="60" t="s">
        <v>1191</v>
      </c>
      <c r="W15" s="60" t="s">
        <v>421</v>
      </c>
      <c r="X15" s="124">
        <v>467968</v>
      </c>
      <c r="Y15" s="60" t="s">
        <v>493</v>
      </c>
      <c r="Z15" s="60" t="s">
        <v>99</v>
      </c>
      <c r="AA15" s="60" t="s">
        <v>494</v>
      </c>
      <c r="AB15" s="60" t="s">
        <v>99</v>
      </c>
      <c r="AC15" s="60" t="s">
        <v>99</v>
      </c>
      <c r="AD15" s="60" t="s">
        <v>99</v>
      </c>
      <c r="AE15" s="60" t="s">
        <v>371</v>
      </c>
      <c r="AF15" s="108">
        <f t="shared" si="0"/>
        <v>0.6333333333333333</v>
      </c>
    </row>
    <row r="16" spans="1:32" ht="85" x14ac:dyDescent="0.2">
      <c r="A16" s="60" t="str">
        <f>'Assessed articles'!B25</f>
        <v>guidotti2020nextBasket</v>
      </c>
      <c r="B16" s="60" t="s">
        <v>495</v>
      </c>
      <c r="C16" s="106" t="s">
        <v>496</v>
      </c>
      <c r="D16" s="107" t="s">
        <v>424</v>
      </c>
      <c r="E16" s="107" t="s">
        <v>497</v>
      </c>
      <c r="F16" s="60" t="s">
        <v>291</v>
      </c>
      <c r="G16" s="60" t="s">
        <v>498</v>
      </c>
      <c r="H16" s="60" t="s">
        <v>360</v>
      </c>
      <c r="I16" s="60" t="s">
        <v>499</v>
      </c>
      <c r="J16" s="60" t="s">
        <v>344</v>
      </c>
      <c r="K16" s="60" t="s">
        <v>378</v>
      </c>
      <c r="L16" s="60" t="s">
        <v>1204</v>
      </c>
      <c r="M16" s="60" t="s">
        <v>346</v>
      </c>
      <c r="N16" s="60" t="s">
        <v>1213</v>
      </c>
      <c r="O16" s="60" t="s">
        <v>500</v>
      </c>
      <c r="P16" s="60" t="s">
        <v>501</v>
      </c>
      <c r="Q16" s="60" t="s">
        <v>502</v>
      </c>
      <c r="R16" s="60" t="s">
        <v>503</v>
      </c>
      <c r="S16" s="60" t="s">
        <v>504</v>
      </c>
      <c r="T16" s="60" t="s">
        <v>505</v>
      </c>
      <c r="U16" s="60" t="s">
        <v>352</v>
      </c>
      <c r="V16" s="60" t="s">
        <v>506</v>
      </c>
      <c r="W16" s="60" t="s">
        <v>99</v>
      </c>
      <c r="X16" s="124" t="s">
        <v>99</v>
      </c>
      <c r="Y16" s="60" t="s">
        <v>493</v>
      </c>
      <c r="Z16" s="110" t="s">
        <v>507</v>
      </c>
      <c r="AA16" s="60" t="s">
        <v>99</v>
      </c>
      <c r="AB16" s="60" t="s">
        <v>508</v>
      </c>
      <c r="AC16" s="60" t="s">
        <v>509</v>
      </c>
      <c r="AD16" s="60" t="s">
        <v>99</v>
      </c>
      <c r="AE16" s="60" t="s">
        <v>355</v>
      </c>
      <c r="AF16" s="108">
        <f t="shared" si="0"/>
        <v>0.6333333333333333</v>
      </c>
    </row>
    <row r="17" spans="1:32" ht="85" x14ac:dyDescent="0.2">
      <c r="A17" s="60" t="str">
        <f>'Assessed articles'!B27</f>
        <v>jin2020restaurantAware</v>
      </c>
      <c r="B17" s="60" t="s">
        <v>510</v>
      </c>
      <c r="C17" s="106" t="s">
        <v>511</v>
      </c>
      <c r="D17" s="107" t="s">
        <v>424</v>
      </c>
      <c r="E17" s="107" t="s">
        <v>512</v>
      </c>
      <c r="F17" s="60" t="s">
        <v>291</v>
      </c>
      <c r="G17" s="60" t="s">
        <v>513</v>
      </c>
      <c r="H17" s="60" t="s">
        <v>360</v>
      </c>
      <c r="I17" s="60" t="s">
        <v>514</v>
      </c>
      <c r="J17" s="60" t="s">
        <v>344</v>
      </c>
      <c r="K17" s="60" t="s">
        <v>378</v>
      </c>
      <c r="L17" s="60" t="s">
        <v>1206</v>
      </c>
      <c r="M17" s="60" t="s">
        <v>346</v>
      </c>
      <c r="N17" s="60" t="s">
        <v>1212</v>
      </c>
      <c r="O17" s="60" t="s">
        <v>515</v>
      </c>
      <c r="P17" s="60" t="s">
        <v>99</v>
      </c>
      <c r="Q17" s="60" t="s">
        <v>99</v>
      </c>
      <c r="R17" s="60" t="s">
        <v>516</v>
      </c>
      <c r="S17" s="60" t="s">
        <v>517</v>
      </c>
      <c r="T17" s="60" t="s">
        <v>518</v>
      </c>
      <c r="U17" s="60" t="s">
        <v>369</v>
      </c>
      <c r="V17" s="60" t="s">
        <v>519</v>
      </c>
      <c r="W17" s="60" t="s">
        <v>370</v>
      </c>
      <c r="X17" s="124">
        <v>104584</v>
      </c>
      <c r="Y17" s="60" t="s">
        <v>493</v>
      </c>
      <c r="Z17" s="60" t="s">
        <v>99</v>
      </c>
      <c r="AA17" s="60" t="s">
        <v>99</v>
      </c>
      <c r="AB17" s="60" t="s">
        <v>520</v>
      </c>
      <c r="AC17" s="60" t="s">
        <v>509</v>
      </c>
      <c r="AD17" s="60" t="s">
        <v>99</v>
      </c>
      <c r="AE17" s="60" t="s">
        <v>355</v>
      </c>
      <c r="AF17" s="108">
        <f t="shared" si="0"/>
        <v>0.6</v>
      </c>
    </row>
    <row r="18" spans="1:32" ht="68" hidden="1" x14ac:dyDescent="0.2">
      <c r="A18" s="60" t="str">
        <f>'Assessed articles'!B29</f>
        <v>li2021embedding</v>
      </c>
      <c r="B18" s="60" t="s">
        <v>521</v>
      </c>
      <c r="C18" s="106" t="s">
        <v>511</v>
      </c>
      <c r="D18" s="107" t="s">
        <v>386</v>
      </c>
      <c r="E18" s="107" t="s">
        <v>522</v>
      </c>
      <c r="F18" s="60" t="s">
        <v>291</v>
      </c>
      <c r="G18" s="60" t="s">
        <v>523</v>
      </c>
      <c r="H18" s="60" t="s">
        <v>360</v>
      </c>
      <c r="I18" s="60" t="s">
        <v>524</v>
      </c>
      <c r="J18" s="60" t="s">
        <v>362</v>
      </c>
      <c r="K18" s="60" t="s">
        <v>378</v>
      </c>
      <c r="L18" s="60" t="s">
        <v>1206</v>
      </c>
      <c r="M18" s="60" t="s">
        <v>346</v>
      </c>
      <c r="N18" s="60" t="s">
        <v>347</v>
      </c>
      <c r="O18" s="60" t="s">
        <v>525</v>
      </c>
      <c r="P18" s="60" t="s">
        <v>526</v>
      </c>
      <c r="Q18" s="60" t="s">
        <v>99</v>
      </c>
      <c r="R18" s="60" t="s">
        <v>527</v>
      </c>
      <c r="S18" s="60" t="s">
        <v>528</v>
      </c>
      <c r="T18" s="60" t="s">
        <v>529</v>
      </c>
      <c r="U18" s="60" t="s">
        <v>99</v>
      </c>
      <c r="V18" s="60" t="s">
        <v>99</v>
      </c>
      <c r="W18" s="60" t="s">
        <v>370</v>
      </c>
      <c r="X18" s="124">
        <v>507834</v>
      </c>
      <c r="Y18" s="60" t="s">
        <v>493</v>
      </c>
      <c r="Z18" s="60" t="s">
        <v>99</v>
      </c>
      <c r="AA18" s="60" t="s">
        <v>99</v>
      </c>
      <c r="AB18" s="60" t="s">
        <v>398</v>
      </c>
      <c r="AC18" s="60" t="s">
        <v>530</v>
      </c>
      <c r="AD18" s="60" t="s">
        <v>99</v>
      </c>
      <c r="AE18" s="60" t="s">
        <v>371</v>
      </c>
      <c r="AF18" s="108">
        <f t="shared" si="0"/>
        <v>0.56666666666666665</v>
      </c>
    </row>
    <row r="19" spans="1:32" ht="85" hidden="1" x14ac:dyDescent="0.2">
      <c r="A19" s="60" t="str">
        <f>'Assessed articles'!B31</f>
        <v>nadee2021alternativeIngredient</v>
      </c>
      <c r="B19" s="60" t="s">
        <v>531</v>
      </c>
      <c r="C19" s="106" t="s">
        <v>511</v>
      </c>
      <c r="D19" s="107" t="s">
        <v>386</v>
      </c>
      <c r="E19" s="107" t="s">
        <v>532</v>
      </c>
      <c r="F19" s="60" t="s">
        <v>291</v>
      </c>
      <c r="G19" s="60" t="s">
        <v>533</v>
      </c>
      <c r="H19" s="60" t="s">
        <v>360</v>
      </c>
      <c r="I19" s="60" t="s">
        <v>534</v>
      </c>
      <c r="J19" s="60" t="s">
        <v>362</v>
      </c>
      <c r="K19" s="60" t="s">
        <v>345</v>
      </c>
      <c r="L19" s="60" t="s">
        <v>1207</v>
      </c>
      <c r="M19" s="60" t="s">
        <v>416</v>
      </c>
      <c r="N19" s="60" t="s">
        <v>99</v>
      </c>
      <c r="O19" s="60" t="s">
        <v>535</v>
      </c>
      <c r="P19" s="60" t="s">
        <v>536</v>
      </c>
      <c r="Q19" s="60" t="s">
        <v>99</v>
      </c>
      <c r="R19" s="60" t="s">
        <v>537</v>
      </c>
      <c r="S19" s="60" t="s">
        <v>99</v>
      </c>
      <c r="T19" s="60" t="s">
        <v>441</v>
      </c>
      <c r="U19" s="60" t="s">
        <v>99</v>
      </c>
      <c r="V19" s="60" t="s">
        <v>420</v>
      </c>
      <c r="W19" s="60" t="s">
        <v>370</v>
      </c>
      <c r="X19" s="124">
        <v>832</v>
      </c>
      <c r="Y19" s="60" t="s">
        <v>538</v>
      </c>
      <c r="Z19" s="60" t="s">
        <v>99</v>
      </c>
      <c r="AA19" s="60" t="s">
        <v>99</v>
      </c>
      <c r="AB19" s="60" t="s">
        <v>539</v>
      </c>
      <c r="AC19" s="60" t="s">
        <v>99</v>
      </c>
      <c r="AD19" s="60" t="s">
        <v>99</v>
      </c>
      <c r="AE19" s="60" t="s">
        <v>371</v>
      </c>
      <c r="AF19" s="108">
        <f t="shared" si="0"/>
        <v>0.5</v>
      </c>
    </row>
    <row r="20" spans="1:32" ht="68" hidden="1" x14ac:dyDescent="0.2">
      <c r="A20" s="60" t="str">
        <f>'Assessed articles'!B33</f>
        <v>nirmal2018optimization</v>
      </c>
      <c r="B20" s="60" t="s">
        <v>540</v>
      </c>
      <c r="C20" s="106" t="s">
        <v>541</v>
      </c>
      <c r="D20" s="107" t="s">
        <v>374</v>
      </c>
      <c r="E20" s="107" t="s">
        <v>542</v>
      </c>
      <c r="F20" s="60" t="s">
        <v>291</v>
      </c>
      <c r="G20" s="60" t="s">
        <v>543</v>
      </c>
      <c r="H20" s="60" t="s">
        <v>360</v>
      </c>
      <c r="I20" s="60" t="s">
        <v>544</v>
      </c>
      <c r="J20" s="60" t="s">
        <v>362</v>
      </c>
      <c r="K20" s="60" t="s">
        <v>345</v>
      </c>
      <c r="L20" s="60" t="s">
        <v>1206</v>
      </c>
      <c r="M20" s="60" t="s">
        <v>545</v>
      </c>
      <c r="N20" s="60" t="s">
        <v>99</v>
      </c>
      <c r="O20" s="60" t="s">
        <v>546</v>
      </c>
      <c r="P20" s="60" t="s">
        <v>99</v>
      </c>
      <c r="Q20" s="60" t="s">
        <v>547</v>
      </c>
      <c r="R20" s="60" t="s">
        <v>548</v>
      </c>
      <c r="S20" s="60" t="s">
        <v>99</v>
      </c>
      <c r="T20" s="60" t="s">
        <v>549</v>
      </c>
      <c r="U20" s="60" t="s">
        <v>99</v>
      </c>
      <c r="V20" s="60" t="s">
        <v>550</v>
      </c>
      <c r="W20" s="60" t="s">
        <v>551</v>
      </c>
      <c r="X20" s="124">
        <v>56498</v>
      </c>
      <c r="Y20" s="60" t="s">
        <v>99</v>
      </c>
      <c r="Z20" s="60" t="s">
        <v>99</v>
      </c>
      <c r="AA20" s="60" t="s">
        <v>99</v>
      </c>
      <c r="AB20" s="60" t="s">
        <v>398</v>
      </c>
      <c r="AC20" s="60" t="s">
        <v>530</v>
      </c>
      <c r="AD20" s="60" t="s">
        <v>552</v>
      </c>
      <c r="AE20" s="60" t="s">
        <v>371</v>
      </c>
      <c r="AF20" s="108">
        <f t="shared" si="0"/>
        <v>0.53333333333333333</v>
      </c>
    </row>
    <row r="21" spans="1:32" ht="51" hidden="1" x14ac:dyDescent="0.2">
      <c r="A21" s="60" t="str">
        <f>'Assessed articles'!B34</f>
        <v>pan2020alternation</v>
      </c>
      <c r="B21" s="60" t="s">
        <v>553</v>
      </c>
      <c r="C21" s="106" t="s">
        <v>541</v>
      </c>
      <c r="D21" s="107" t="s">
        <v>424</v>
      </c>
      <c r="E21" s="107" t="s">
        <v>554</v>
      </c>
      <c r="F21" s="60" t="s">
        <v>291</v>
      </c>
      <c r="G21" s="60" t="s">
        <v>555</v>
      </c>
      <c r="H21" s="60" t="s">
        <v>360</v>
      </c>
      <c r="I21" s="60" t="s">
        <v>556</v>
      </c>
      <c r="J21" s="60" t="s">
        <v>362</v>
      </c>
      <c r="K21" s="60" t="s">
        <v>378</v>
      </c>
      <c r="L21" s="60" t="s">
        <v>1206</v>
      </c>
      <c r="M21" s="60" t="s">
        <v>545</v>
      </c>
      <c r="N21" s="60" t="s">
        <v>99</v>
      </c>
      <c r="O21" s="60" t="s">
        <v>99</v>
      </c>
      <c r="P21" s="60" t="s">
        <v>99</v>
      </c>
      <c r="Q21" s="60" t="s">
        <v>557</v>
      </c>
      <c r="R21" s="60" t="s">
        <v>558</v>
      </c>
      <c r="S21" s="60" t="s">
        <v>99</v>
      </c>
      <c r="T21" s="60" t="s">
        <v>559</v>
      </c>
      <c r="U21" s="60" t="s">
        <v>352</v>
      </c>
      <c r="V21" s="60" t="s">
        <v>1171</v>
      </c>
      <c r="W21" s="60" t="s">
        <v>1196</v>
      </c>
      <c r="X21" s="124">
        <v>3433</v>
      </c>
      <c r="Y21" s="60" t="s">
        <v>560</v>
      </c>
      <c r="Z21" s="60" t="s">
        <v>99</v>
      </c>
      <c r="AA21" s="60" t="s">
        <v>561</v>
      </c>
      <c r="AB21" s="60" t="s">
        <v>353</v>
      </c>
      <c r="AC21" s="60" t="s">
        <v>353</v>
      </c>
      <c r="AD21" s="60" t="s">
        <v>99</v>
      </c>
      <c r="AE21" s="60" t="s">
        <v>371</v>
      </c>
      <c r="AF21" s="108">
        <f t="shared" si="0"/>
        <v>0.56666666666666665</v>
      </c>
    </row>
    <row r="22" spans="1:32" ht="153" x14ac:dyDescent="0.2">
      <c r="A22" s="60" t="str">
        <f>'Assessed articles'!B36</f>
        <v>shchuka2020dishID</v>
      </c>
      <c r="B22" s="60" t="s">
        <v>562</v>
      </c>
      <c r="C22" s="106" t="s">
        <v>563</v>
      </c>
      <c r="D22" s="107" t="s">
        <v>424</v>
      </c>
      <c r="E22" s="107" t="s">
        <v>564</v>
      </c>
      <c r="F22" s="60" t="s">
        <v>291</v>
      </c>
      <c r="G22" s="111" t="s">
        <v>565</v>
      </c>
      <c r="H22" s="60" t="s">
        <v>360</v>
      </c>
      <c r="I22" s="60" t="s">
        <v>566</v>
      </c>
      <c r="J22" s="60" t="s">
        <v>362</v>
      </c>
      <c r="K22" s="60" t="s">
        <v>378</v>
      </c>
      <c r="L22" s="60" t="s">
        <v>1206</v>
      </c>
      <c r="M22" s="60" t="s">
        <v>346</v>
      </c>
      <c r="N22" s="60" t="s">
        <v>1213</v>
      </c>
      <c r="O22" s="60" t="s">
        <v>567</v>
      </c>
      <c r="P22" s="60" t="s">
        <v>568</v>
      </c>
      <c r="Q22" s="60" t="s">
        <v>99</v>
      </c>
      <c r="R22" s="60" t="s">
        <v>99</v>
      </c>
      <c r="S22" s="60" t="s">
        <v>99</v>
      </c>
      <c r="T22" s="60" t="s">
        <v>99</v>
      </c>
      <c r="U22" s="60" t="s">
        <v>369</v>
      </c>
      <c r="V22" s="60" t="s">
        <v>1172</v>
      </c>
      <c r="W22" s="60" t="s">
        <v>569</v>
      </c>
      <c r="X22" s="124">
        <v>68416</v>
      </c>
      <c r="Y22" s="60" t="s">
        <v>1198</v>
      </c>
      <c r="Z22" s="110" t="s">
        <v>570</v>
      </c>
      <c r="AA22" s="60" t="s">
        <v>571</v>
      </c>
      <c r="AB22" s="60" t="s">
        <v>99</v>
      </c>
      <c r="AC22" s="60" t="s">
        <v>99</v>
      </c>
      <c r="AD22" s="60" t="s">
        <v>99</v>
      </c>
      <c r="AE22" s="60" t="s">
        <v>371</v>
      </c>
      <c r="AF22" s="108">
        <f t="shared" si="0"/>
        <v>0.53333333333333333</v>
      </c>
    </row>
    <row r="23" spans="1:32" ht="68" x14ac:dyDescent="0.2">
      <c r="A23" s="60" t="str">
        <f>'Assessed articles'!B37</f>
        <v>zhang2019market2dish</v>
      </c>
      <c r="B23" s="60" t="s">
        <v>572</v>
      </c>
      <c r="C23" s="106" t="s">
        <v>573</v>
      </c>
      <c r="D23" s="107" t="s">
        <v>574</v>
      </c>
      <c r="E23" s="107" t="s">
        <v>575</v>
      </c>
      <c r="F23" s="60" t="s">
        <v>291</v>
      </c>
      <c r="G23" s="60" t="s">
        <v>576</v>
      </c>
      <c r="H23" s="60" t="s">
        <v>360</v>
      </c>
      <c r="I23" s="60" t="s">
        <v>577</v>
      </c>
      <c r="J23" s="60" t="s">
        <v>344</v>
      </c>
      <c r="K23" s="60" t="s">
        <v>378</v>
      </c>
      <c r="L23" s="60" t="s">
        <v>1204</v>
      </c>
      <c r="M23" s="60" t="s">
        <v>346</v>
      </c>
      <c r="N23" s="60" t="s">
        <v>1212</v>
      </c>
      <c r="O23" s="60" t="s">
        <v>578</v>
      </c>
      <c r="P23" s="60" t="s">
        <v>579</v>
      </c>
      <c r="Q23" s="60" t="s">
        <v>99</v>
      </c>
      <c r="R23" s="60" t="s">
        <v>580</v>
      </c>
      <c r="S23" s="60" t="s">
        <v>581</v>
      </c>
      <c r="T23" s="60" t="s">
        <v>582</v>
      </c>
      <c r="U23" s="60" t="s">
        <v>99</v>
      </c>
      <c r="V23" s="60" t="s">
        <v>1173</v>
      </c>
      <c r="W23" s="60" t="s">
        <v>583</v>
      </c>
      <c r="X23" s="124" t="s">
        <v>99</v>
      </c>
      <c r="Y23" s="60" t="s">
        <v>493</v>
      </c>
      <c r="Z23" s="60" t="s">
        <v>99</v>
      </c>
      <c r="AA23" s="60" t="s">
        <v>99</v>
      </c>
      <c r="AB23" s="60" t="s">
        <v>99</v>
      </c>
      <c r="AC23" s="60" t="s">
        <v>99</v>
      </c>
      <c r="AD23" s="60" t="s">
        <v>99</v>
      </c>
      <c r="AE23" s="60" t="s">
        <v>355</v>
      </c>
      <c r="AF23" s="108">
        <f t="shared" si="0"/>
        <v>0.5</v>
      </c>
    </row>
    <row r="24" spans="1:32" ht="68" x14ac:dyDescent="0.2">
      <c r="A24" s="60" t="str">
        <f>'Assessed articles'!B38</f>
        <v>chen2018stackedAttention</v>
      </c>
      <c r="B24" s="60" t="s">
        <v>584</v>
      </c>
      <c r="C24" s="106" t="s">
        <v>573</v>
      </c>
      <c r="D24" s="107" t="s">
        <v>374</v>
      </c>
      <c r="E24" s="107" t="s">
        <v>585</v>
      </c>
      <c r="F24" s="60" t="s">
        <v>292</v>
      </c>
      <c r="G24" s="60" t="s">
        <v>586</v>
      </c>
      <c r="H24" s="60" t="s">
        <v>342</v>
      </c>
      <c r="I24" s="60" t="s">
        <v>587</v>
      </c>
      <c r="J24" s="60" t="s">
        <v>362</v>
      </c>
      <c r="K24" s="60" t="s">
        <v>378</v>
      </c>
      <c r="L24" s="60" t="s">
        <v>1206</v>
      </c>
      <c r="M24" s="60" t="s">
        <v>346</v>
      </c>
      <c r="N24" s="60" t="s">
        <v>1212</v>
      </c>
      <c r="O24" s="60" t="s">
        <v>588</v>
      </c>
      <c r="P24" s="60" t="s">
        <v>99</v>
      </c>
      <c r="Q24" s="60" t="s">
        <v>589</v>
      </c>
      <c r="R24" s="60" t="s">
        <v>590</v>
      </c>
      <c r="S24" s="60" t="s">
        <v>591</v>
      </c>
      <c r="T24" s="60" t="s">
        <v>592</v>
      </c>
      <c r="U24" s="60" t="s">
        <v>369</v>
      </c>
      <c r="V24" s="60" t="s">
        <v>1166</v>
      </c>
      <c r="W24" s="60" t="s">
        <v>370</v>
      </c>
      <c r="X24" s="124">
        <v>61139</v>
      </c>
      <c r="Y24" s="60" t="s">
        <v>443</v>
      </c>
      <c r="Z24" s="60" t="s">
        <v>99</v>
      </c>
      <c r="AA24" s="60" t="s">
        <v>99</v>
      </c>
      <c r="AB24" s="60" t="s">
        <v>99</v>
      </c>
      <c r="AC24" s="60" t="s">
        <v>99</v>
      </c>
      <c r="AD24" s="60" t="s">
        <v>99</v>
      </c>
      <c r="AE24" s="60" t="s">
        <v>371</v>
      </c>
      <c r="AF24" s="108">
        <f t="shared" si="0"/>
        <v>0.56666666666666665</v>
      </c>
    </row>
    <row r="25" spans="1:32" ht="68" hidden="1" x14ac:dyDescent="0.2">
      <c r="A25" s="60" t="str">
        <f>'Assessed articles'!B39</f>
        <v>clunis2019hypertensive</v>
      </c>
      <c r="B25" s="60" t="s">
        <v>593</v>
      </c>
      <c r="C25" s="106" t="s">
        <v>573</v>
      </c>
      <c r="D25" s="107" t="s">
        <v>574</v>
      </c>
      <c r="E25" s="107" t="s">
        <v>594</v>
      </c>
      <c r="F25" s="60" t="s">
        <v>292</v>
      </c>
      <c r="G25" s="60" t="s">
        <v>595</v>
      </c>
      <c r="H25" s="60" t="s">
        <v>342</v>
      </c>
      <c r="I25" s="60" t="s">
        <v>596</v>
      </c>
      <c r="J25" s="60" t="s">
        <v>344</v>
      </c>
      <c r="K25" s="60" t="s">
        <v>99</v>
      </c>
      <c r="L25" s="60" t="s">
        <v>1207</v>
      </c>
      <c r="M25" s="60" t="s">
        <v>416</v>
      </c>
      <c r="N25" s="60" t="s">
        <v>99</v>
      </c>
      <c r="O25" s="60" t="s">
        <v>1199</v>
      </c>
      <c r="P25" s="60" t="s">
        <v>597</v>
      </c>
      <c r="Q25" s="60" t="s">
        <v>598</v>
      </c>
      <c r="R25" s="60" t="s">
        <v>599</v>
      </c>
      <c r="S25" s="60" t="s">
        <v>99</v>
      </c>
      <c r="T25" s="60" t="s">
        <v>600</v>
      </c>
      <c r="U25" s="60" t="s">
        <v>352</v>
      </c>
      <c r="V25" s="60" t="s">
        <v>1174</v>
      </c>
      <c r="W25" s="60" t="s">
        <v>99</v>
      </c>
      <c r="X25" s="124" t="s">
        <v>99</v>
      </c>
      <c r="Y25" s="60" t="s">
        <v>99</v>
      </c>
      <c r="Z25" s="60" t="s">
        <v>99</v>
      </c>
      <c r="AA25" s="60" t="s">
        <v>601</v>
      </c>
      <c r="AB25" s="60" t="s">
        <v>398</v>
      </c>
      <c r="AC25" s="60" t="s">
        <v>602</v>
      </c>
      <c r="AD25" s="60" t="s">
        <v>99</v>
      </c>
      <c r="AE25" s="60" t="s">
        <v>399</v>
      </c>
      <c r="AF25" s="108">
        <f t="shared" si="0"/>
        <v>0.5</v>
      </c>
    </row>
    <row r="26" spans="1:32" ht="85" hidden="1" x14ac:dyDescent="0.2">
      <c r="A26" s="60" t="str">
        <f>'Assessed articles'!B40</f>
        <v>gallo2022reducingWater</v>
      </c>
      <c r="B26" s="60" t="s">
        <v>603</v>
      </c>
      <c r="C26" s="106" t="s">
        <v>573</v>
      </c>
      <c r="D26" s="107" t="s">
        <v>457</v>
      </c>
      <c r="E26" s="107" t="s">
        <v>604</v>
      </c>
      <c r="F26" s="60" t="s">
        <v>292</v>
      </c>
      <c r="G26" s="60" t="s">
        <v>605</v>
      </c>
      <c r="H26" s="60" t="s">
        <v>342</v>
      </c>
      <c r="I26" s="60" t="s">
        <v>606</v>
      </c>
      <c r="J26" s="60" t="s">
        <v>344</v>
      </c>
      <c r="K26" s="60" t="s">
        <v>378</v>
      </c>
      <c r="L26" s="60" t="s">
        <v>1204</v>
      </c>
      <c r="M26" s="60" t="s">
        <v>346</v>
      </c>
      <c r="N26" s="60" t="s">
        <v>607</v>
      </c>
      <c r="O26" s="60" t="s">
        <v>608</v>
      </c>
      <c r="P26" s="60" t="s">
        <v>99</v>
      </c>
      <c r="Q26" s="60" t="s">
        <v>99</v>
      </c>
      <c r="R26" s="60" t="s">
        <v>609</v>
      </c>
      <c r="S26" s="60" t="s">
        <v>610</v>
      </c>
      <c r="T26" s="60" t="s">
        <v>611</v>
      </c>
      <c r="U26" s="60" t="s">
        <v>352</v>
      </c>
      <c r="V26" s="60" t="s">
        <v>1175</v>
      </c>
      <c r="W26" s="60" t="s">
        <v>569</v>
      </c>
      <c r="X26" s="124">
        <v>232450</v>
      </c>
      <c r="Y26" s="60" t="s">
        <v>538</v>
      </c>
      <c r="Z26" s="60" t="s">
        <v>612</v>
      </c>
      <c r="AA26" s="60" t="s">
        <v>99</v>
      </c>
      <c r="AB26" s="60" t="s">
        <v>99</v>
      </c>
      <c r="AC26" s="60" t="s">
        <v>99</v>
      </c>
      <c r="AD26" s="60" t="s">
        <v>99</v>
      </c>
      <c r="AE26" s="60" t="s">
        <v>355</v>
      </c>
      <c r="AF26" s="108">
        <f t="shared" si="0"/>
        <v>0.56666666666666665</v>
      </c>
    </row>
    <row r="27" spans="1:32" ht="136" x14ac:dyDescent="0.2">
      <c r="A27" s="60" t="str">
        <f>'Assessed articles'!B41</f>
        <v>gao2019visually</v>
      </c>
      <c r="B27" s="60" t="s">
        <v>613</v>
      </c>
      <c r="C27" s="106" t="s">
        <v>573</v>
      </c>
      <c r="D27" s="107" t="s">
        <v>424</v>
      </c>
      <c r="E27" s="107" t="s">
        <v>614</v>
      </c>
      <c r="F27" s="60" t="s">
        <v>292</v>
      </c>
      <c r="G27" s="60" t="s">
        <v>615</v>
      </c>
      <c r="H27" s="60" t="s">
        <v>342</v>
      </c>
      <c r="I27" s="60" t="s">
        <v>616</v>
      </c>
      <c r="J27" s="60" t="s">
        <v>344</v>
      </c>
      <c r="K27" s="60" t="s">
        <v>378</v>
      </c>
      <c r="L27" s="60" t="s">
        <v>1208</v>
      </c>
      <c r="M27" s="60" t="s">
        <v>346</v>
      </c>
      <c r="N27" s="60" t="s">
        <v>1212</v>
      </c>
      <c r="O27" s="60" t="s">
        <v>617</v>
      </c>
      <c r="P27" s="60" t="s">
        <v>99</v>
      </c>
      <c r="Q27" s="60" t="s">
        <v>618</v>
      </c>
      <c r="R27" s="60" t="s">
        <v>619</v>
      </c>
      <c r="S27" s="60" t="s">
        <v>620</v>
      </c>
      <c r="T27" s="60" t="s">
        <v>351</v>
      </c>
      <c r="U27" s="60" t="s">
        <v>369</v>
      </c>
      <c r="V27" s="60" t="s">
        <v>621</v>
      </c>
      <c r="W27" s="60" t="s">
        <v>370</v>
      </c>
      <c r="X27" s="124">
        <v>52281</v>
      </c>
      <c r="Y27" s="60" t="s">
        <v>99</v>
      </c>
      <c r="Z27" s="60" t="s">
        <v>99</v>
      </c>
      <c r="AA27" s="60" t="s">
        <v>99</v>
      </c>
      <c r="AB27" s="60" t="s">
        <v>99</v>
      </c>
      <c r="AC27" s="60" t="s">
        <v>99</v>
      </c>
      <c r="AD27" s="60" t="s">
        <v>99</v>
      </c>
      <c r="AE27" s="60" t="s">
        <v>355</v>
      </c>
      <c r="AF27" s="108">
        <f t="shared" si="0"/>
        <v>0.53333333333333333</v>
      </c>
    </row>
    <row r="28" spans="1:32" ht="102" x14ac:dyDescent="0.2">
      <c r="A28" s="60" t="str">
        <f>'Assessed articles'!B42</f>
        <v>gao2022graphConv</v>
      </c>
      <c r="B28" s="60" t="s">
        <v>622</v>
      </c>
      <c r="C28" s="106" t="s">
        <v>573</v>
      </c>
      <c r="D28" s="107" t="s">
        <v>457</v>
      </c>
      <c r="E28" s="107" t="s">
        <v>623</v>
      </c>
      <c r="F28" s="60" t="s">
        <v>292</v>
      </c>
      <c r="G28" s="60" t="s">
        <v>624</v>
      </c>
      <c r="H28" s="60" t="s">
        <v>342</v>
      </c>
      <c r="I28" s="60" t="s">
        <v>625</v>
      </c>
      <c r="J28" s="60" t="s">
        <v>344</v>
      </c>
      <c r="K28" s="60" t="s">
        <v>378</v>
      </c>
      <c r="L28" s="60" t="s">
        <v>1207</v>
      </c>
      <c r="M28" s="60" t="s">
        <v>346</v>
      </c>
      <c r="N28" s="60" t="s">
        <v>1212</v>
      </c>
      <c r="O28" s="60" t="s">
        <v>626</v>
      </c>
      <c r="P28" s="60" t="s">
        <v>99</v>
      </c>
      <c r="Q28" s="60" t="s">
        <v>627</v>
      </c>
      <c r="R28" s="60" t="s">
        <v>628</v>
      </c>
      <c r="S28" s="60" t="s">
        <v>629</v>
      </c>
      <c r="T28" s="60" t="s">
        <v>351</v>
      </c>
      <c r="U28" s="60" t="s">
        <v>630</v>
      </c>
      <c r="V28" s="60" t="s">
        <v>631</v>
      </c>
      <c r="W28" s="60" t="s">
        <v>370</v>
      </c>
      <c r="X28" s="124">
        <v>43272</v>
      </c>
      <c r="Y28" s="60" t="s">
        <v>99</v>
      </c>
      <c r="Z28" s="60" t="s">
        <v>99</v>
      </c>
      <c r="AA28" s="60" t="s">
        <v>632</v>
      </c>
      <c r="AB28" s="60" t="s">
        <v>99</v>
      </c>
      <c r="AC28" s="60" t="s">
        <v>99</v>
      </c>
      <c r="AD28" s="60" t="s">
        <v>99</v>
      </c>
      <c r="AE28" s="60" t="s">
        <v>355</v>
      </c>
      <c r="AF28" s="108">
        <f t="shared" si="0"/>
        <v>0.56666666666666665</v>
      </c>
    </row>
    <row r="29" spans="1:32" ht="102" x14ac:dyDescent="0.2">
      <c r="A29" s="60" t="str">
        <f>'Assessed articles'!B43</f>
        <v>khan2021complexity</v>
      </c>
      <c r="B29" s="60" t="s">
        <v>633</v>
      </c>
      <c r="C29" s="106" t="s">
        <v>634</v>
      </c>
      <c r="D29" s="107" t="s">
        <v>386</v>
      </c>
      <c r="E29" s="107" t="s">
        <v>635</v>
      </c>
      <c r="F29" s="60" t="s">
        <v>292</v>
      </c>
      <c r="G29" s="60" t="s">
        <v>636</v>
      </c>
      <c r="H29" s="60" t="s">
        <v>342</v>
      </c>
      <c r="I29" s="60" t="s">
        <v>637</v>
      </c>
      <c r="J29" s="60" t="s">
        <v>344</v>
      </c>
      <c r="K29" s="60" t="s">
        <v>378</v>
      </c>
      <c r="L29" s="60" t="s">
        <v>1208</v>
      </c>
      <c r="M29" s="60" t="s">
        <v>390</v>
      </c>
      <c r="N29" s="60" t="s">
        <v>1214</v>
      </c>
      <c r="O29" s="60" t="s">
        <v>638</v>
      </c>
      <c r="P29" s="60" t="s">
        <v>99</v>
      </c>
      <c r="Q29" s="60" t="s">
        <v>99</v>
      </c>
      <c r="R29" s="60" t="s">
        <v>639</v>
      </c>
      <c r="S29" s="60" t="s">
        <v>640</v>
      </c>
      <c r="T29" s="60" t="s">
        <v>641</v>
      </c>
      <c r="U29" s="60" t="s">
        <v>352</v>
      </c>
      <c r="V29" s="60" t="s">
        <v>1176</v>
      </c>
      <c r="W29" s="60" t="s">
        <v>642</v>
      </c>
      <c r="X29" s="124">
        <v>230876</v>
      </c>
      <c r="Y29" s="60" t="s">
        <v>99</v>
      </c>
      <c r="Z29" s="60" t="s">
        <v>99</v>
      </c>
      <c r="AA29" s="60" t="s">
        <v>99</v>
      </c>
      <c r="AB29" s="60" t="s">
        <v>99</v>
      </c>
      <c r="AC29" s="60" t="s">
        <v>99</v>
      </c>
      <c r="AD29" s="60" t="s">
        <v>99</v>
      </c>
      <c r="AE29" s="60" t="s">
        <v>390</v>
      </c>
      <c r="AF29" s="108">
        <f t="shared" si="0"/>
        <v>0.5</v>
      </c>
    </row>
    <row r="30" spans="1:32" ht="85" x14ac:dyDescent="0.2">
      <c r="A30" s="60" t="str">
        <f>'Assessed articles'!B44</f>
        <v>lei2021knowledgeGraph</v>
      </c>
      <c r="B30" s="60" t="s">
        <v>643</v>
      </c>
      <c r="C30" s="106" t="s">
        <v>634</v>
      </c>
      <c r="D30" s="107" t="s">
        <v>386</v>
      </c>
      <c r="E30" s="107" t="s">
        <v>644</v>
      </c>
      <c r="F30" s="60" t="s">
        <v>292</v>
      </c>
      <c r="G30" s="60" t="s">
        <v>645</v>
      </c>
      <c r="H30" s="60" t="s">
        <v>342</v>
      </c>
      <c r="I30" s="60" t="s">
        <v>646</v>
      </c>
      <c r="J30" s="60" t="s">
        <v>344</v>
      </c>
      <c r="K30" s="60" t="s">
        <v>378</v>
      </c>
      <c r="L30" s="60" t="s">
        <v>1207</v>
      </c>
      <c r="M30" s="60" t="s">
        <v>346</v>
      </c>
      <c r="N30" s="60" t="s">
        <v>1213</v>
      </c>
      <c r="O30" s="60" t="s">
        <v>647</v>
      </c>
      <c r="P30" s="60" t="s">
        <v>648</v>
      </c>
      <c r="Q30" s="60" t="s">
        <v>99</v>
      </c>
      <c r="R30" s="60" t="s">
        <v>99</v>
      </c>
      <c r="S30" s="60" t="s">
        <v>649</v>
      </c>
      <c r="T30" s="60" t="s">
        <v>650</v>
      </c>
      <c r="U30" s="60" t="s">
        <v>651</v>
      </c>
      <c r="V30" s="60" t="s">
        <v>1177</v>
      </c>
      <c r="W30" s="60" t="s">
        <v>652</v>
      </c>
      <c r="X30" s="124">
        <v>330102</v>
      </c>
      <c r="Y30" s="60" t="s">
        <v>99</v>
      </c>
      <c r="Z30" s="60" t="s">
        <v>99</v>
      </c>
      <c r="AA30" s="60" t="s">
        <v>653</v>
      </c>
      <c r="AB30" s="60" t="s">
        <v>99</v>
      </c>
      <c r="AC30" s="60" t="s">
        <v>99</v>
      </c>
      <c r="AD30" s="60" t="s">
        <v>99</v>
      </c>
      <c r="AE30" s="60" t="s">
        <v>355</v>
      </c>
      <c r="AF30" s="108">
        <f t="shared" si="0"/>
        <v>0.53333333333333333</v>
      </c>
    </row>
    <row r="31" spans="1:32" ht="136" hidden="1" x14ac:dyDescent="0.2">
      <c r="A31" s="60" t="str">
        <f>'Assessed articles'!B45</f>
        <v>li2018consumers</v>
      </c>
      <c r="B31" s="60" t="s">
        <v>654</v>
      </c>
      <c r="C31" s="106" t="s">
        <v>634</v>
      </c>
      <c r="D31" s="107" t="s">
        <v>374</v>
      </c>
      <c r="E31" s="107" t="s">
        <v>655</v>
      </c>
      <c r="F31" s="60" t="s">
        <v>292</v>
      </c>
      <c r="G31" s="60" t="s">
        <v>656</v>
      </c>
      <c r="H31" s="60" t="s">
        <v>342</v>
      </c>
      <c r="I31" s="60" t="s">
        <v>657</v>
      </c>
      <c r="J31" s="60" t="s">
        <v>344</v>
      </c>
      <c r="K31" s="60" t="s">
        <v>378</v>
      </c>
      <c r="L31" s="60" t="s">
        <v>1207</v>
      </c>
      <c r="M31" s="60" t="s">
        <v>346</v>
      </c>
      <c r="N31" s="60" t="s">
        <v>658</v>
      </c>
      <c r="O31" s="60" t="s">
        <v>659</v>
      </c>
      <c r="P31" s="60" t="s">
        <v>99</v>
      </c>
      <c r="Q31" s="60" t="s">
        <v>660</v>
      </c>
      <c r="R31" s="60" t="s">
        <v>661</v>
      </c>
      <c r="S31" s="60" t="s">
        <v>662</v>
      </c>
      <c r="T31" s="60" t="s">
        <v>99</v>
      </c>
      <c r="U31" s="60" t="s">
        <v>99</v>
      </c>
      <c r="V31" s="60" t="s">
        <v>663</v>
      </c>
      <c r="W31" s="60" t="s">
        <v>551</v>
      </c>
      <c r="X31" s="124">
        <v>289</v>
      </c>
      <c r="Y31" s="60" t="s">
        <v>99</v>
      </c>
      <c r="Z31" s="60" t="s">
        <v>99</v>
      </c>
      <c r="AA31" s="60" t="s">
        <v>99</v>
      </c>
      <c r="AB31" s="60" t="s">
        <v>99</v>
      </c>
      <c r="AC31" s="60" t="s">
        <v>99</v>
      </c>
      <c r="AD31" s="60" t="s">
        <v>99</v>
      </c>
      <c r="AE31" s="60" t="s">
        <v>399</v>
      </c>
      <c r="AF31" s="108">
        <f t="shared" si="0"/>
        <v>0.46666666666666667</v>
      </c>
    </row>
    <row r="32" spans="1:32" ht="119" hidden="1" x14ac:dyDescent="0.2">
      <c r="A32" s="60" t="str">
        <f>'Assessed articles'!B46</f>
        <v>li2021deepRecipes</v>
      </c>
      <c r="B32" s="60" t="s">
        <v>664</v>
      </c>
      <c r="C32" s="106" t="s">
        <v>634</v>
      </c>
      <c r="D32" s="107" t="s">
        <v>386</v>
      </c>
      <c r="E32" s="107" t="s">
        <v>665</v>
      </c>
      <c r="F32" s="60" t="s">
        <v>292</v>
      </c>
      <c r="G32" s="60" t="s">
        <v>485</v>
      </c>
      <c r="H32" s="60" t="s">
        <v>342</v>
      </c>
      <c r="I32" s="60" t="s">
        <v>666</v>
      </c>
      <c r="J32" s="60" t="s">
        <v>362</v>
      </c>
      <c r="K32" s="60" t="s">
        <v>378</v>
      </c>
      <c r="L32" s="60" t="s">
        <v>1206</v>
      </c>
      <c r="M32" s="60" t="s">
        <v>346</v>
      </c>
      <c r="N32" s="60" t="s">
        <v>658</v>
      </c>
      <c r="O32" s="60" t="s">
        <v>667</v>
      </c>
      <c r="P32" s="60" t="s">
        <v>99</v>
      </c>
      <c r="Q32" s="60" t="s">
        <v>668</v>
      </c>
      <c r="R32" s="60" t="s">
        <v>99</v>
      </c>
      <c r="S32" s="60" t="s">
        <v>669</v>
      </c>
      <c r="T32" s="60" t="s">
        <v>670</v>
      </c>
      <c r="U32" s="60" t="s">
        <v>352</v>
      </c>
      <c r="V32" s="60" t="s">
        <v>671</v>
      </c>
      <c r="W32" s="60" t="s">
        <v>551</v>
      </c>
      <c r="X32" s="124">
        <v>38025</v>
      </c>
      <c r="Y32" s="60" t="s">
        <v>493</v>
      </c>
      <c r="Z32" s="60" t="s">
        <v>99</v>
      </c>
      <c r="AA32" s="60" t="s">
        <v>672</v>
      </c>
      <c r="AB32" s="60" t="s">
        <v>99</v>
      </c>
      <c r="AC32" s="60" t="s">
        <v>99</v>
      </c>
      <c r="AD32" s="60" t="s">
        <v>99</v>
      </c>
      <c r="AE32" s="60" t="s">
        <v>371</v>
      </c>
      <c r="AF32" s="108">
        <f t="shared" si="0"/>
        <v>0.56666666666666665</v>
      </c>
    </row>
    <row r="33" spans="1:32" ht="187" hidden="1" x14ac:dyDescent="0.2">
      <c r="A33" s="60" t="str">
        <f>'Assessed articles'!B47</f>
        <v>mckensy2022ontology</v>
      </c>
      <c r="B33" s="60" t="s">
        <v>673</v>
      </c>
      <c r="C33" s="106" t="s">
        <v>674</v>
      </c>
      <c r="D33" s="107" t="s">
        <v>457</v>
      </c>
      <c r="E33" s="107" t="s">
        <v>675</v>
      </c>
      <c r="F33" s="60" t="s">
        <v>292</v>
      </c>
      <c r="G33" s="60" t="s">
        <v>676</v>
      </c>
      <c r="H33" s="60" t="s">
        <v>342</v>
      </c>
      <c r="I33" s="60" t="s">
        <v>677</v>
      </c>
      <c r="J33" s="60" t="s">
        <v>362</v>
      </c>
      <c r="K33" s="60" t="s">
        <v>404</v>
      </c>
      <c r="L33" s="60" t="s">
        <v>1206</v>
      </c>
      <c r="M33" s="60" t="s">
        <v>346</v>
      </c>
      <c r="N33" s="60" t="s">
        <v>391</v>
      </c>
      <c r="O33" s="60" t="s">
        <v>678</v>
      </c>
      <c r="P33" s="60" t="s">
        <v>679</v>
      </c>
      <c r="Q33" s="60" t="s">
        <v>680</v>
      </c>
      <c r="R33" s="60" t="s">
        <v>681</v>
      </c>
      <c r="S33" s="60" t="s">
        <v>99</v>
      </c>
      <c r="T33" s="60" t="s">
        <v>351</v>
      </c>
      <c r="U33" s="60" t="s">
        <v>352</v>
      </c>
      <c r="V33" s="60" t="s">
        <v>682</v>
      </c>
      <c r="W33" s="60" t="s">
        <v>99</v>
      </c>
      <c r="X33" s="124">
        <v>105</v>
      </c>
      <c r="Y33" s="60" t="s">
        <v>493</v>
      </c>
      <c r="Z33" s="60" t="s">
        <v>683</v>
      </c>
      <c r="AA33" s="60" t="s">
        <v>601</v>
      </c>
      <c r="AB33" s="60" t="s">
        <v>398</v>
      </c>
      <c r="AC33" s="60" t="s">
        <v>684</v>
      </c>
      <c r="AD33" s="60" t="s">
        <v>99</v>
      </c>
      <c r="AE33" s="60" t="s">
        <v>399</v>
      </c>
      <c r="AF33" s="108">
        <f t="shared" si="0"/>
        <v>0.66666666666666663</v>
      </c>
    </row>
    <row r="34" spans="1:32" ht="85" hidden="1" x14ac:dyDescent="0.2">
      <c r="A34" s="60" t="str">
        <f>'Assessed articles'!B48</f>
        <v>min2018richrecipe</v>
      </c>
      <c r="B34" s="60" t="s">
        <v>685</v>
      </c>
      <c r="C34" s="106" t="s">
        <v>674</v>
      </c>
      <c r="D34" s="107" t="s">
        <v>374</v>
      </c>
      <c r="E34" s="107" t="s">
        <v>686</v>
      </c>
      <c r="F34" s="60" t="s">
        <v>292</v>
      </c>
      <c r="G34" s="60" t="s">
        <v>687</v>
      </c>
      <c r="H34" s="60" t="s">
        <v>342</v>
      </c>
      <c r="I34" s="60" t="s">
        <v>688</v>
      </c>
      <c r="J34" s="60" t="s">
        <v>362</v>
      </c>
      <c r="K34" s="60" t="s">
        <v>345</v>
      </c>
      <c r="L34" s="60" t="s">
        <v>1206</v>
      </c>
      <c r="M34" s="60" t="s">
        <v>346</v>
      </c>
      <c r="N34" s="60" t="s">
        <v>689</v>
      </c>
      <c r="O34" s="60" t="s">
        <v>690</v>
      </c>
      <c r="P34" s="60" t="s">
        <v>99</v>
      </c>
      <c r="Q34" s="60" t="s">
        <v>99</v>
      </c>
      <c r="R34" s="60" t="s">
        <v>691</v>
      </c>
      <c r="S34" s="60" t="s">
        <v>692</v>
      </c>
      <c r="T34" s="60" t="s">
        <v>441</v>
      </c>
      <c r="U34" s="60" t="s">
        <v>369</v>
      </c>
      <c r="V34" s="60" t="s">
        <v>693</v>
      </c>
      <c r="W34" s="60" t="s">
        <v>453</v>
      </c>
      <c r="X34" s="124">
        <v>28940</v>
      </c>
      <c r="Y34" s="60" t="s">
        <v>443</v>
      </c>
      <c r="Z34" s="60" t="s">
        <v>99</v>
      </c>
      <c r="AA34" s="60" t="s">
        <v>99</v>
      </c>
      <c r="AB34" s="60" t="s">
        <v>99</v>
      </c>
      <c r="AC34" s="60" t="s">
        <v>99</v>
      </c>
      <c r="AD34" s="60" t="s">
        <v>99</v>
      </c>
      <c r="AE34" s="60" t="s">
        <v>371</v>
      </c>
      <c r="AF34" s="108">
        <f t="shared" si="0"/>
        <v>0.53333333333333333</v>
      </c>
    </row>
    <row r="35" spans="1:32" ht="136" hidden="1" x14ac:dyDescent="0.2">
      <c r="A35" s="60" t="str">
        <f>'Assessed articles'!B50</f>
        <v>ribeiro2017sousChef</v>
      </c>
      <c r="B35" s="60" t="s">
        <v>694</v>
      </c>
      <c r="C35" s="106" t="s">
        <v>674</v>
      </c>
      <c r="D35" s="107" t="s">
        <v>339</v>
      </c>
      <c r="E35" s="107" t="s">
        <v>695</v>
      </c>
      <c r="F35" s="60" t="s">
        <v>292</v>
      </c>
      <c r="G35" s="60" t="s">
        <v>696</v>
      </c>
      <c r="H35" s="60" t="s">
        <v>360</v>
      </c>
      <c r="I35" s="60" t="s">
        <v>697</v>
      </c>
      <c r="J35" s="60" t="s">
        <v>344</v>
      </c>
      <c r="K35" s="60" t="s">
        <v>345</v>
      </c>
      <c r="L35" s="60" t="s">
        <v>1206</v>
      </c>
      <c r="M35" s="60" t="s">
        <v>416</v>
      </c>
      <c r="N35" s="60" t="s">
        <v>347</v>
      </c>
      <c r="O35" s="60" t="s">
        <v>698</v>
      </c>
      <c r="P35" s="60" t="s">
        <v>699</v>
      </c>
      <c r="Q35" s="60" t="s">
        <v>700</v>
      </c>
      <c r="R35" s="60" t="s">
        <v>99</v>
      </c>
      <c r="S35" s="60" t="s">
        <v>99</v>
      </c>
      <c r="T35" s="60" t="s">
        <v>701</v>
      </c>
      <c r="U35" s="60" t="s">
        <v>99</v>
      </c>
      <c r="V35" s="60" t="s">
        <v>702</v>
      </c>
      <c r="W35" s="60" t="s">
        <v>99</v>
      </c>
      <c r="X35" s="124">
        <v>400</v>
      </c>
      <c r="Y35" s="60" t="s">
        <v>493</v>
      </c>
      <c r="Z35" s="60" t="s">
        <v>99</v>
      </c>
      <c r="AA35" s="60" t="s">
        <v>99</v>
      </c>
      <c r="AB35" s="60" t="s">
        <v>398</v>
      </c>
      <c r="AC35" s="60" t="s">
        <v>703</v>
      </c>
      <c r="AD35" s="60" t="s">
        <v>99</v>
      </c>
      <c r="AE35" s="60" t="s">
        <v>390</v>
      </c>
      <c r="AF35" s="108">
        <f t="shared" si="0"/>
        <v>0.53333333333333333</v>
      </c>
    </row>
    <row r="36" spans="1:32" ht="85" x14ac:dyDescent="0.2">
      <c r="A36" s="60" t="str">
        <f>'Assessed articles'!B51</f>
        <v>rostami2022timeAware</v>
      </c>
      <c r="B36" s="60" t="s">
        <v>704</v>
      </c>
      <c r="C36" s="106" t="s">
        <v>674</v>
      </c>
      <c r="D36" s="107" t="s">
        <v>457</v>
      </c>
      <c r="E36" s="107" t="s">
        <v>705</v>
      </c>
      <c r="F36" s="60" t="s">
        <v>292</v>
      </c>
      <c r="G36" s="60" t="s">
        <v>706</v>
      </c>
      <c r="H36" s="60" t="s">
        <v>342</v>
      </c>
      <c r="I36" s="60" t="s">
        <v>707</v>
      </c>
      <c r="J36" s="60" t="s">
        <v>344</v>
      </c>
      <c r="K36" s="60" t="s">
        <v>378</v>
      </c>
      <c r="L36" s="60" t="s">
        <v>1207</v>
      </c>
      <c r="M36" s="60" t="s">
        <v>346</v>
      </c>
      <c r="N36" s="60" t="s">
        <v>1212</v>
      </c>
      <c r="O36" s="60" t="s">
        <v>708</v>
      </c>
      <c r="P36" s="60" t="s">
        <v>99</v>
      </c>
      <c r="Q36" s="60" t="s">
        <v>99</v>
      </c>
      <c r="R36" s="60" t="s">
        <v>709</v>
      </c>
      <c r="S36" s="60" t="s">
        <v>710</v>
      </c>
      <c r="T36" s="60" t="s">
        <v>351</v>
      </c>
      <c r="U36" s="60" t="s">
        <v>352</v>
      </c>
      <c r="V36" s="60" t="s">
        <v>711</v>
      </c>
      <c r="W36" s="60" t="s">
        <v>583</v>
      </c>
      <c r="X36" s="124">
        <v>45630</v>
      </c>
      <c r="Y36" s="60" t="s">
        <v>443</v>
      </c>
      <c r="Z36" s="60" t="s">
        <v>99</v>
      </c>
      <c r="AA36" s="60" t="s">
        <v>712</v>
      </c>
      <c r="AB36" s="60" t="s">
        <v>99</v>
      </c>
      <c r="AC36" s="60" t="s">
        <v>99</v>
      </c>
      <c r="AD36" s="60" t="s">
        <v>99</v>
      </c>
      <c r="AE36" s="60" t="s">
        <v>355</v>
      </c>
      <c r="AF36" s="108">
        <f t="shared" si="0"/>
        <v>0.56666666666666665</v>
      </c>
    </row>
    <row r="37" spans="1:32" ht="102" hidden="1" x14ac:dyDescent="0.2">
      <c r="A37" s="60" t="str">
        <f>'Assessed articles'!B52</f>
        <v>tian2022hierarchical</v>
      </c>
      <c r="B37" s="60" t="s">
        <v>713</v>
      </c>
      <c r="C37" s="106" t="s">
        <v>674</v>
      </c>
      <c r="D37" s="107" t="s">
        <v>457</v>
      </c>
      <c r="E37" s="107" t="s">
        <v>714</v>
      </c>
      <c r="F37" s="60" t="s">
        <v>292</v>
      </c>
      <c r="G37" s="60" t="s">
        <v>715</v>
      </c>
      <c r="H37" s="60" t="s">
        <v>342</v>
      </c>
      <c r="I37" s="60" t="s">
        <v>716</v>
      </c>
      <c r="J37" s="60" t="s">
        <v>344</v>
      </c>
      <c r="K37" s="60" t="s">
        <v>378</v>
      </c>
      <c r="L37" s="60" t="s">
        <v>1207</v>
      </c>
      <c r="M37" s="60" t="s">
        <v>346</v>
      </c>
      <c r="N37" s="60" t="s">
        <v>689</v>
      </c>
      <c r="O37" s="60" t="s">
        <v>717</v>
      </c>
      <c r="P37" s="60" t="s">
        <v>99</v>
      </c>
      <c r="Q37" s="60" t="s">
        <v>99</v>
      </c>
      <c r="R37" s="60" t="s">
        <v>718</v>
      </c>
      <c r="S37" s="60" t="s">
        <v>719</v>
      </c>
      <c r="T37" s="60" t="s">
        <v>641</v>
      </c>
      <c r="U37" s="60" t="s">
        <v>352</v>
      </c>
      <c r="V37" s="60" t="s">
        <v>720</v>
      </c>
      <c r="W37" s="60" t="s">
        <v>721</v>
      </c>
      <c r="X37" s="124" t="s">
        <v>99</v>
      </c>
      <c r="Y37" s="60" t="s">
        <v>99</v>
      </c>
      <c r="Z37" s="60" t="s">
        <v>99</v>
      </c>
      <c r="AA37" s="60" t="s">
        <v>99</v>
      </c>
      <c r="AB37" s="60" t="s">
        <v>99</v>
      </c>
      <c r="AC37" s="60" t="s">
        <v>99</v>
      </c>
      <c r="AD37" s="60" t="s">
        <v>99</v>
      </c>
      <c r="AE37" s="60" t="s">
        <v>355</v>
      </c>
      <c r="AF37" s="108">
        <f t="shared" si="0"/>
        <v>0.46666666666666667</v>
      </c>
    </row>
    <row r="38" spans="1:32" ht="119" x14ac:dyDescent="0.2">
      <c r="A38" s="60" t="str">
        <f>'Assessed articles'!B53</f>
        <v>wang2021market2dish</v>
      </c>
      <c r="B38" s="45" t="s">
        <v>722</v>
      </c>
      <c r="C38" s="106" t="s">
        <v>674</v>
      </c>
      <c r="D38" s="107" t="s">
        <v>386</v>
      </c>
      <c r="E38" s="107" t="s">
        <v>723</v>
      </c>
      <c r="F38" s="60" t="s">
        <v>292</v>
      </c>
      <c r="G38" s="60" t="s">
        <v>724</v>
      </c>
      <c r="H38" s="60" t="s">
        <v>342</v>
      </c>
      <c r="I38" s="60" t="s">
        <v>725</v>
      </c>
      <c r="J38" s="60" t="s">
        <v>344</v>
      </c>
      <c r="K38" s="60" t="s">
        <v>378</v>
      </c>
      <c r="L38" s="60" t="s">
        <v>1206</v>
      </c>
      <c r="M38" s="60" t="s">
        <v>346</v>
      </c>
      <c r="N38" s="60" t="s">
        <v>1212</v>
      </c>
      <c r="O38" s="60" t="s">
        <v>726</v>
      </c>
      <c r="P38" s="60" t="s">
        <v>99</v>
      </c>
      <c r="Q38" s="60" t="s">
        <v>99</v>
      </c>
      <c r="R38" s="60" t="s">
        <v>727</v>
      </c>
      <c r="S38" s="60" t="s">
        <v>728</v>
      </c>
      <c r="T38" s="60" t="s">
        <v>729</v>
      </c>
      <c r="U38" s="60" t="s">
        <v>369</v>
      </c>
      <c r="V38" s="60" t="s">
        <v>1167</v>
      </c>
      <c r="W38" s="60" t="s">
        <v>370</v>
      </c>
      <c r="X38" s="124">
        <v>64657</v>
      </c>
      <c r="Y38" s="60" t="s">
        <v>99</v>
      </c>
      <c r="Z38" s="60" t="s">
        <v>99</v>
      </c>
      <c r="AA38" s="60" t="s">
        <v>730</v>
      </c>
      <c r="AB38" s="60" t="s">
        <v>398</v>
      </c>
      <c r="AC38" s="60" t="s">
        <v>99</v>
      </c>
      <c r="AD38" s="60" t="s">
        <v>99</v>
      </c>
      <c r="AE38" s="60" t="s">
        <v>355</v>
      </c>
      <c r="AF38" s="108">
        <f>(COUNTA(I38:AE38) - COUNTIF(C38:AE38, "-"))/RIGHT(AF$1, 2)</f>
        <v>0.56666666666666665</v>
      </c>
    </row>
    <row r="39" spans="1:32" ht="85" hidden="1" x14ac:dyDescent="0.2">
      <c r="A39" s="60" t="str">
        <f>'Assessed articles'!B54</f>
        <v>wang2022decomposing</v>
      </c>
      <c r="B39" s="60" t="s">
        <v>731</v>
      </c>
      <c r="C39" s="106" t="s">
        <v>674</v>
      </c>
      <c r="D39" s="107" t="s">
        <v>457</v>
      </c>
      <c r="E39" s="107" t="s">
        <v>732</v>
      </c>
      <c r="F39" s="60" t="s">
        <v>292</v>
      </c>
      <c r="G39" s="60" t="s">
        <v>733</v>
      </c>
      <c r="H39" s="60" t="s">
        <v>342</v>
      </c>
      <c r="I39" s="60" t="s">
        <v>734</v>
      </c>
      <c r="J39" s="60" t="s">
        <v>362</v>
      </c>
      <c r="K39" s="60" t="s">
        <v>378</v>
      </c>
      <c r="L39" s="60" t="s">
        <v>1206</v>
      </c>
      <c r="M39" s="60" t="s">
        <v>346</v>
      </c>
      <c r="N39" s="60" t="s">
        <v>99</v>
      </c>
      <c r="O39" s="45" t="s">
        <v>735</v>
      </c>
      <c r="P39" s="60" t="s">
        <v>736</v>
      </c>
      <c r="Q39" s="60" t="s">
        <v>737</v>
      </c>
      <c r="R39" s="60" t="s">
        <v>738</v>
      </c>
      <c r="S39" s="60" t="s">
        <v>739</v>
      </c>
      <c r="T39" s="60" t="s">
        <v>383</v>
      </c>
      <c r="U39" s="60" t="s">
        <v>369</v>
      </c>
      <c r="V39" s="60" t="s">
        <v>1178</v>
      </c>
      <c r="W39" s="60" t="s">
        <v>583</v>
      </c>
      <c r="X39" s="124">
        <v>361308</v>
      </c>
      <c r="Y39" s="60" t="s">
        <v>99</v>
      </c>
      <c r="Z39" s="60" t="s">
        <v>99</v>
      </c>
      <c r="AA39" s="60" t="s">
        <v>99</v>
      </c>
      <c r="AB39" s="60" t="s">
        <v>99</v>
      </c>
      <c r="AC39" s="60" t="s">
        <v>99</v>
      </c>
      <c r="AD39" s="60" t="s">
        <v>99</v>
      </c>
      <c r="AE39" s="60" t="s">
        <v>371</v>
      </c>
      <c r="AF39" s="108">
        <f t="shared" ref="AF39:AF61" si="1">(COUNTA(I39:AE39) - COUNTIF(B39:AE39, "-"))/RIGHT(AF$1, 2)</f>
        <v>0.53333333333333333</v>
      </c>
    </row>
    <row r="40" spans="1:32" ht="85" hidden="1" x14ac:dyDescent="0.2">
      <c r="A40" s="60" t="str">
        <f>'Assessed articles'!B55</f>
        <v>zhang2019hybrid</v>
      </c>
      <c r="B40" s="60" t="s">
        <v>740</v>
      </c>
      <c r="C40" s="106" t="s">
        <v>741</v>
      </c>
      <c r="D40" s="107" t="s">
        <v>574</v>
      </c>
      <c r="E40" s="107" t="s">
        <v>742</v>
      </c>
      <c r="F40" s="60" t="s">
        <v>292</v>
      </c>
      <c r="G40" s="60" t="s">
        <v>743</v>
      </c>
      <c r="H40" s="60" t="s">
        <v>342</v>
      </c>
      <c r="I40" s="60" t="s">
        <v>744</v>
      </c>
      <c r="J40" s="60" t="s">
        <v>362</v>
      </c>
      <c r="K40" s="60" t="s">
        <v>378</v>
      </c>
      <c r="L40" s="60" t="s">
        <v>1206</v>
      </c>
      <c r="M40" s="60" t="s">
        <v>346</v>
      </c>
      <c r="N40" s="60" t="s">
        <v>658</v>
      </c>
      <c r="O40" s="60" t="s">
        <v>745</v>
      </c>
      <c r="P40" s="60" t="s">
        <v>746</v>
      </c>
      <c r="Q40" s="60" t="s">
        <v>747</v>
      </c>
      <c r="R40" s="60" t="s">
        <v>748</v>
      </c>
      <c r="S40" s="60" t="s">
        <v>99</v>
      </c>
      <c r="T40" s="60" t="s">
        <v>749</v>
      </c>
      <c r="U40" s="60" t="s">
        <v>352</v>
      </c>
      <c r="V40" s="60" t="s">
        <v>1179</v>
      </c>
      <c r="W40" s="60" t="s">
        <v>99</v>
      </c>
      <c r="X40" s="124">
        <v>466</v>
      </c>
      <c r="Y40" s="60" t="s">
        <v>99</v>
      </c>
      <c r="Z40" s="60" t="s">
        <v>99</v>
      </c>
      <c r="AA40" s="60" t="s">
        <v>494</v>
      </c>
      <c r="AB40" s="60" t="s">
        <v>750</v>
      </c>
      <c r="AC40" s="60" t="s">
        <v>99</v>
      </c>
      <c r="AD40" s="60" t="s">
        <v>99</v>
      </c>
      <c r="AE40" s="60" t="s">
        <v>371</v>
      </c>
      <c r="AF40" s="108">
        <f t="shared" si="1"/>
        <v>0.56666666666666665</v>
      </c>
    </row>
    <row r="41" spans="1:32" ht="68" hidden="1" x14ac:dyDescent="0.2">
      <c r="A41" s="60" t="str">
        <f>'Assessed articles'!B60</f>
        <v>chavan2021bigData</v>
      </c>
      <c r="B41" s="60" t="s">
        <v>751</v>
      </c>
      <c r="C41" s="106" t="s">
        <v>741</v>
      </c>
      <c r="D41" s="107" t="s">
        <v>386</v>
      </c>
      <c r="E41" s="107" t="s">
        <v>752</v>
      </c>
      <c r="F41" s="60" t="s">
        <v>96</v>
      </c>
      <c r="G41" s="60" t="s">
        <v>753</v>
      </c>
      <c r="H41" s="60" t="s">
        <v>360</v>
      </c>
      <c r="I41" s="60" t="s">
        <v>754</v>
      </c>
      <c r="J41" s="60" t="s">
        <v>362</v>
      </c>
      <c r="K41" s="60" t="s">
        <v>345</v>
      </c>
      <c r="L41" s="60" t="s">
        <v>1209</v>
      </c>
      <c r="M41" s="60" t="s">
        <v>346</v>
      </c>
      <c r="N41" s="60" t="s">
        <v>391</v>
      </c>
      <c r="O41" s="60" t="s">
        <v>755</v>
      </c>
      <c r="P41" s="60" t="s">
        <v>99</v>
      </c>
      <c r="Q41" s="60" t="s">
        <v>756</v>
      </c>
      <c r="R41" s="60" t="s">
        <v>757</v>
      </c>
      <c r="S41" s="60" t="s">
        <v>758</v>
      </c>
      <c r="T41" s="60" t="s">
        <v>759</v>
      </c>
      <c r="U41" s="60" t="s">
        <v>352</v>
      </c>
      <c r="V41" s="60" t="s">
        <v>1180</v>
      </c>
      <c r="W41" s="60" t="s">
        <v>760</v>
      </c>
      <c r="X41" s="124">
        <v>52281</v>
      </c>
      <c r="Y41" s="60" t="s">
        <v>443</v>
      </c>
      <c r="Z41" s="60" t="s">
        <v>99</v>
      </c>
      <c r="AA41" s="60" t="s">
        <v>761</v>
      </c>
      <c r="AB41" s="60" t="s">
        <v>99</v>
      </c>
      <c r="AC41" s="60" t="s">
        <v>99</v>
      </c>
      <c r="AD41" s="60" t="s">
        <v>99</v>
      </c>
      <c r="AE41" s="60" t="s">
        <v>355</v>
      </c>
      <c r="AF41" s="108">
        <f t="shared" si="1"/>
        <v>0.6</v>
      </c>
    </row>
    <row r="42" spans="1:32" ht="68" x14ac:dyDescent="0.2">
      <c r="A42" s="60" t="str">
        <f>'Assessed articles'!B61</f>
        <v>chen2017crossRetrieval</v>
      </c>
      <c r="B42" s="60" t="s">
        <v>762</v>
      </c>
      <c r="C42" s="106" t="s">
        <v>741</v>
      </c>
      <c r="D42" s="107" t="s">
        <v>339</v>
      </c>
      <c r="E42" s="107" t="s">
        <v>763</v>
      </c>
      <c r="F42" s="60" t="s">
        <v>96</v>
      </c>
      <c r="G42" s="60" t="s">
        <v>764</v>
      </c>
      <c r="H42" s="60" t="s">
        <v>360</v>
      </c>
      <c r="I42" s="60" t="s">
        <v>765</v>
      </c>
      <c r="J42" s="60" t="s">
        <v>362</v>
      </c>
      <c r="K42" s="60" t="s">
        <v>378</v>
      </c>
      <c r="L42" s="60" t="s">
        <v>1206</v>
      </c>
      <c r="M42" s="60" t="s">
        <v>346</v>
      </c>
      <c r="N42" s="60" t="s">
        <v>1215</v>
      </c>
      <c r="O42" s="60" t="s">
        <v>766</v>
      </c>
      <c r="P42" s="60" t="s">
        <v>99</v>
      </c>
      <c r="Q42" s="60" t="s">
        <v>768</v>
      </c>
      <c r="R42" s="60" t="s">
        <v>769</v>
      </c>
      <c r="S42" s="60" t="s">
        <v>770</v>
      </c>
      <c r="T42" s="60" t="s">
        <v>592</v>
      </c>
      <c r="U42" s="60" t="s">
        <v>369</v>
      </c>
      <c r="V42" s="60" t="s">
        <v>1166</v>
      </c>
      <c r="W42" s="60" t="s">
        <v>370</v>
      </c>
      <c r="X42" s="124">
        <v>61139</v>
      </c>
      <c r="Y42" s="60" t="s">
        <v>443</v>
      </c>
      <c r="Z42" s="60" t="s">
        <v>99</v>
      </c>
      <c r="AA42" s="60" t="s">
        <v>99</v>
      </c>
      <c r="AB42" s="60" t="s">
        <v>99</v>
      </c>
      <c r="AC42" s="60" t="s">
        <v>99</v>
      </c>
      <c r="AD42" s="60" t="s">
        <v>99</v>
      </c>
      <c r="AE42" s="60" t="s">
        <v>371</v>
      </c>
      <c r="AF42" s="108">
        <f t="shared" si="1"/>
        <v>0.56666666666666665</v>
      </c>
    </row>
    <row r="43" spans="1:32" ht="221" hidden="1" x14ac:dyDescent="0.2">
      <c r="A43" s="60" t="str">
        <f>'Assessed articles'!B65</f>
        <v>haussmann2019foodKG</v>
      </c>
      <c r="B43" s="60" t="s">
        <v>771</v>
      </c>
      <c r="C43" s="106" t="s">
        <v>772</v>
      </c>
      <c r="D43" s="107" t="s">
        <v>574</v>
      </c>
      <c r="E43" s="107" t="s">
        <v>773</v>
      </c>
      <c r="F43" s="60" t="s">
        <v>96</v>
      </c>
      <c r="G43" s="60" t="s">
        <v>774</v>
      </c>
      <c r="H43" s="60" t="s">
        <v>360</v>
      </c>
      <c r="I43" s="60" t="s">
        <v>775</v>
      </c>
      <c r="J43" s="60" t="s">
        <v>362</v>
      </c>
      <c r="K43" s="60" t="s">
        <v>404</v>
      </c>
      <c r="L43" s="60" t="s">
        <v>1207</v>
      </c>
      <c r="M43" s="60" t="s">
        <v>346</v>
      </c>
      <c r="N43" s="60" t="s">
        <v>391</v>
      </c>
      <c r="O43" s="60" t="s">
        <v>776</v>
      </c>
      <c r="P43" s="60" t="s">
        <v>777</v>
      </c>
      <c r="Q43" s="60" t="s">
        <v>778</v>
      </c>
      <c r="R43" s="60" t="s">
        <v>779</v>
      </c>
      <c r="S43" s="60" t="s">
        <v>780</v>
      </c>
      <c r="T43" s="60" t="s">
        <v>781</v>
      </c>
      <c r="U43" s="60" t="s">
        <v>352</v>
      </c>
      <c r="V43" s="60" t="s">
        <v>782</v>
      </c>
      <c r="W43" s="60" t="s">
        <v>583</v>
      </c>
      <c r="X43" s="124" t="s">
        <v>99</v>
      </c>
      <c r="Y43" s="60" t="s">
        <v>443</v>
      </c>
      <c r="Z43" s="60" t="s">
        <v>783</v>
      </c>
      <c r="AA43" s="60" t="s">
        <v>784</v>
      </c>
      <c r="AB43" s="60" t="s">
        <v>99</v>
      </c>
      <c r="AC43" s="60" t="s">
        <v>99</v>
      </c>
      <c r="AD43" s="60" t="s">
        <v>99</v>
      </c>
      <c r="AE43" s="60" t="s">
        <v>371</v>
      </c>
      <c r="AF43" s="108">
        <f t="shared" si="1"/>
        <v>0.6333333333333333</v>
      </c>
    </row>
    <row r="44" spans="1:32" ht="102" x14ac:dyDescent="0.2">
      <c r="A44" s="60" t="str">
        <f>'Assessed articles'!B69</f>
        <v>li2023graph</v>
      </c>
      <c r="B44" s="60" t="s">
        <v>785</v>
      </c>
      <c r="C44" s="106" t="s">
        <v>772</v>
      </c>
      <c r="D44" s="107" t="s">
        <v>457</v>
      </c>
      <c r="E44" s="107" t="s">
        <v>522</v>
      </c>
      <c r="F44" s="60" t="s">
        <v>96</v>
      </c>
      <c r="G44" s="60" t="s">
        <v>786</v>
      </c>
      <c r="H44" s="60" t="s">
        <v>342</v>
      </c>
      <c r="I44" s="60" t="s">
        <v>787</v>
      </c>
      <c r="J44" s="60" t="s">
        <v>344</v>
      </c>
      <c r="K44" s="60" t="s">
        <v>378</v>
      </c>
      <c r="L44" s="60" t="s">
        <v>1207</v>
      </c>
      <c r="M44" s="60" t="s">
        <v>346</v>
      </c>
      <c r="N44" s="60" t="s">
        <v>1213</v>
      </c>
      <c r="O44" s="60" t="s">
        <v>788</v>
      </c>
      <c r="P44" s="60" t="s">
        <v>789</v>
      </c>
      <c r="Q44" s="60" t="s">
        <v>99</v>
      </c>
      <c r="R44" s="60" t="s">
        <v>790</v>
      </c>
      <c r="S44" s="60" t="s">
        <v>791</v>
      </c>
      <c r="T44" s="60" t="s">
        <v>792</v>
      </c>
      <c r="U44" s="60" t="s">
        <v>352</v>
      </c>
      <c r="V44" s="60" t="s">
        <v>99</v>
      </c>
      <c r="W44" s="60" t="s">
        <v>370</v>
      </c>
      <c r="X44" s="124">
        <v>126058</v>
      </c>
      <c r="Y44" s="60" t="s">
        <v>99</v>
      </c>
      <c r="Z44" s="60" t="s">
        <v>793</v>
      </c>
      <c r="AA44" s="60" t="s">
        <v>99</v>
      </c>
      <c r="AB44" s="60" t="s">
        <v>99</v>
      </c>
      <c r="AC44" s="60" t="s">
        <v>99</v>
      </c>
      <c r="AD44" s="60" t="s">
        <v>99</v>
      </c>
      <c r="AE44" s="60" t="s">
        <v>355</v>
      </c>
      <c r="AF44" s="108">
        <f t="shared" si="1"/>
        <v>0.53333333333333333</v>
      </c>
    </row>
    <row r="45" spans="1:32" ht="136" x14ac:dyDescent="0.2">
      <c r="A45" s="60" t="str">
        <f>'Assessed articles'!B70</f>
        <v>loesch2022substituteEmbeddings</v>
      </c>
      <c r="B45" s="60" t="s">
        <v>794</v>
      </c>
      <c r="C45" s="106" t="s">
        <v>772</v>
      </c>
      <c r="D45" s="107" t="s">
        <v>457</v>
      </c>
      <c r="E45" s="107" t="s">
        <v>795</v>
      </c>
      <c r="F45" s="60" t="s">
        <v>96</v>
      </c>
      <c r="G45" s="60" t="s">
        <v>796</v>
      </c>
      <c r="H45" s="60" t="s">
        <v>342</v>
      </c>
      <c r="I45" s="60" t="s">
        <v>797</v>
      </c>
      <c r="J45" s="60" t="s">
        <v>362</v>
      </c>
      <c r="K45" s="60" t="s">
        <v>378</v>
      </c>
      <c r="L45" s="60" t="s">
        <v>1207</v>
      </c>
      <c r="M45" s="60" t="s">
        <v>346</v>
      </c>
      <c r="N45" s="60" t="s">
        <v>1215</v>
      </c>
      <c r="O45" s="60" t="s">
        <v>798</v>
      </c>
      <c r="P45" s="60" t="s">
        <v>799</v>
      </c>
      <c r="Q45" s="60" t="s">
        <v>99</v>
      </c>
      <c r="R45" s="60" t="s">
        <v>800</v>
      </c>
      <c r="S45" s="60" t="s">
        <v>99</v>
      </c>
      <c r="T45" s="60" t="s">
        <v>801</v>
      </c>
      <c r="U45" s="60" t="s">
        <v>352</v>
      </c>
      <c r="V45" s="60" t="s">
        <v>99</v>
      </c>
      <c r="W45" s="60" t="s">
        <v>802</v>
      </c>
      <c r="X45" s="124" t="s">
        <v>99</v>
      </c>
      <c r="Y45" s="60" t="s">
        <v>99</v>
      </c>
      <c r="Z45" s="60" t="s">
        <v>803</v>
      </c>
      <c r="AA45" s="60" t="s">
        <v>804</v>
      </c>
      <c r="AB45" s="60" t="s">
        <v>99</v>
      </c>
      <c r="AC45" s="60" t="s">
        <v>99</v>
      </c>
      <c r="AD45" s="60" t="s">
        <v>99</v>
      </c>
      <c r="AE45" s="60" t="s">
        <v>371</v>
      </c>
      <c r="AF45" s="108">
        <f t="shared" si="1"/>
        <v>0.5</v>
      </c>
    </row>
    <row r="46" spans="1:32" ht="51" hidden="1" x14ac:dyDescent="0.2">
      <c r="A46" s="60" t="str">
        <f>'Assessed articles'!B71</f>
        <v>maia2018contextAware</v>
      </c>
      <c r="B46" s="60" t="s">
        <v>805</v>
      </c>
      <c r="C46" s="106" t="s">
        <v>806</v>
      </c>
      <c r="D46" s="107" t="s">
        <v>374</v>
      </c>
      <c r="E46" s="107" t="s">
        <v>807</v>
      </c>
      <c r="F46" s="60" t="s">
        <v>96</v>
      </c>
      <c r="G46" s="60" t="s">
        <v>808</v>
      </c>
      <c r="H46" s="60" t="s">
        <v>360</v>
      </c>
      <c r="I46" s="60" t="s">
        <v>809</v>
      </c>
      <c r="J46" s="60" t="s">
        <v>344</v>
      </c>
      <c r="K46" s="60" t="s">
        <v>378</v>
      </c>
      <c r="L46" s="60" t="s">
        <v>1204</v>
      </c>
      <c r="M46" s="60" t="s">
        <v>346</v>
      </c>
      <c r="N46" s="60" t="s">
        <v>658</v>
      </c>
      <c r="O46" s="60" t="s">
        <v>810</v>
      </c>
      <c r="P46" s="60" t="s">
        <v>811</v>
      </c>
      <c r="Q46" s="60" t="s">
        <v>812</v>
      </c>
      <c r="R46" s="60" t="s">
        <v>813</v>
      </c>
      <c r="S46" s="60" t="s">
        <v>99</v>
      </c>
      <c r="T46" s="60" t="s">
        <v>814</v>
      </c>
      <c r="U46" s="60" t="s">
        <v>352</v>
      </c>
      <c r="V46" s="60" t="s">
        <v>1181</v>
      </c>
      <c r="W46" s="60" t="s">
        <v>99</v>
      </c>
      <c r="X46" s="124">
        <v>411903</v>
      </c>
      <c r="Y46" s="60" t="s">
        <v>815</v>
      </c>
      <c r="Z46" s="60" t="s">
        <v>99</v>
      </c>
      <c r="AA46" s="60" t="s">
        <v>99</v>
      </c>
      <c r="AB46" s="60" t="s">
        <v>99</v>
      </c>
      <c r="AC46" s="60" t="s">
        <v>99</v>
      </c>
      <c r="AD46" s="60" t="s">
        <v>99</v>
      </c>
      <c r="AE46" s="60" t="s">
        <v>355</v>
      </c>
      <c r="AF46" s="108">
        <f t="shared" si="1"/>
        <v>0.53333333333333333</v>
      </c>
    </row>
    <row r="47" spans="1:32" ht="119" x14ac:dyDescent="0.2">
      <c r="A47" s="60" t="str">
        <f>'Assessed articles'!B75</f>
        <v>park2019siamese</v>
      </c>
      <c r="B47" s="60" t="s">
        <v>816</v>
      </c>
      <c r="C47" s="106" t="s">
        <v>806</v>
      </c>
      <c r="D47" s="107" t="s">
        <v>574</v>
      </c>
      <c r="E47" s="107" t="s">
        <v>817</v>
      </c>
      <c r="F47" s="60" t="s">
        <v>96</v>
      </c>
      <c r="G47" s="60" t="s">
        <v>818</v>
      </c>
      <c r="H47" s="60" t="s">
        <v>360</v>
      </c>
      <c r="I47" s="60" t="s">
        <v>819</v>
      </c>
      <c r="J47" s="60" t="s">
        <v>362</v>
      </c>
      <c r="K47" s="60" t="s">
        <v>378</v>
      </c>
      <c r="L47" s="60" t="s">
        <v>1204</v>
      </c>
      <c r="M47" s="60" t="s">
        <v>346</v>
      </c>
      <c r="N47" s="60" t="s">
        <v>1216</v>
      </c>
      <c r="O47" s="60" t="s">
        <v>820</v>
      </c>
      <c r="P47" s="60" t="s">
        <v>821</v>
      </c>
      <c r="Q47" s="60" t="s">
        <v>99</v>
      </c>
      <c r="R47" s="60" t="s">
        <v>822</v>
      </c>
      <c r="S47" s="60" t="s">
        <v>823</v>
      </c>
      <c r="T47" s="60" t="s">
        <v>492</v>
      </c>
      <c r="U47" s="60" t="s">
        <v>369</v>
      </c>
      <c r="V47" s="60" t="s">
        <v>1182</v>
      </c>
      <c r="W47" s="60" t="s">
        <v>583</v>
      </c>
      <c r="X47" s="124">
        <v>300000</v>
      </c>
      <c r="Y47" s="60" t="s">
        <v>815</v>
      </c>
      <c r="Z47" s="60" t="s">
        <v>99</v>
      </c>
      <c r="AA47" s="60" t="s">
        <v>824</v>
      </c>
      <c r="AB47" s="60" t="s">
        <v>99</v>
      </c>
      <c r="AC47" s="60" t="s">
        <v>99</v>
      </c>
      <c r="AD47" s="60" t="s">
        <v>99</v>
      </c>
      <c r="AE47" s="60" t="s">
        <v>371</v>
      </c>
      <c r="AF47" s="108">
        <f t="shared" si="1"/>
        <v>0.6</v>
      </c>
    </row>
    <row r="48" spans="1:32" ht="68" hidden="1" x14ac:dyDescent="0.2">
      <c r="A48" s="60" t="str">
        <f>'Assessed articles'!B76</f>
        <v>pecune2020healthyPersonalised</v>
      </c>
      <c r="B48" s="60" t="s">
        <v>825</v>
      </c>
      <c r="C48" s="106" t="s">
        <v>806</v>
      </c>
      <c r="D48" s="107" t="s">
        <v>424</v>
      </c>
      <c r="E48" s="107" t="s">
        <v>826</v>
      </c>
      <c r="F48" s="60" t="s">
        <v>96</v>
      </c>
      <c r="G48" s="60" t="s">
        <v>827</v>
      </c>
      <c r="H48" s="60" t="s">
        <v>360</v>
      </c>
      <c r="I48" s="60" t="s">
        <v>828</v>
      </c>
      <c r="J48" s="60" t="s">
        <v>344</v>
      </c>
      <c r="K48" s="60" t="s">
        <v>345</v>
      </c>
      <c r="L48" s="60" t="s">
        <v>1204</v>
      </c>
      <c r="M48" s="60" t="s">
        <v>416</v>
      </c>
      <c r="N48" s="60" t="s">
        <v>99</v>
      </c>
      <c r="O48" s="60" t="s">
        <v>829</v>
      </c>
      <c r="P48" s="60" t="s">
        <v>830</v>
      </c>
      <c r="Q48" s="60" t="s">
        <v>99</v>
      </c>
      <c r="R48" s="60" t="s">
        <v>831</v>
      </c>
      <c r="S48" s="60" t="s">
        <v>832</v>
      </c>
      <c r="T48" s="60" t="s">
        <v>351</v>
      </c>
      <c r="U48" s="60" t="s">
        <v>369</v>
      </c>
      <c r="V48" s="60" t="s">
        <v>1183</v>
      </c>
      <c r="W48" s="60" t="s">
        <v>99</v>
      </c>
      <c r="X48" s="124">
        <v>1169</v>
      </c>
      <c r="Y48" s="60" t="s">
        <v>493</v>
      </c>
      <c r="Z48" s="60" t="s">
        <v>99</v>
      </c>
      <c r="AA48" s="60" t="s">
        <v>99</v>
      </c>
      <c r="AB48" s="60" t="s">
        <v>99</v>
      </c>
      <c r="AC48" s="60" t="s">
        <v>99</v>
      </c>
      <c r="AD48" s="60" t="s">
        <v>99</v>
      </c>
      <c r="AE48" s="60" t="s">
        <v>355</v>
      </c>
      <c r="AF48" s="108">
        <f t="shared" si="1"/>
        <v>0.5</v>
      </c>
    </row>
    <row r="49" spans="1:32" ht="68" hidden="1" x14ac:dyDescent="0.2">
      <c r="A49" s="60" t="str">
        <f>'Assessed articles'!B77</f>
        <v>pecune2022persuasive</v>
      </c>
      <c r="B49" s="60" t="s">
        <v>833</v>
      </c>
      <c r="C49" s="106" t="s">
        <v>806</v>
      </c>
      <c r="D49" s="107" t="s">
        <v>457</v>
      </c>
      <c r="E49" s="107" t="s">
        <v>826</v>
      </c>
      <c r="F49" s="60" t="s">
        <v>96</v>
      </c>
      <c r="G49" s="60" t="s">
        <v>834</v>
      </c>
      <c r="H49" s="60" t="s">
        <v>342</v>
      </c>
      <c r="I49" s="60" t="s">
        <v>835</v>
      </c>
      <c r="J49" s="60" t="s">
        <v>344</v>
      </c>
      <c r="K49" s="60" t="s">
        <v>345</v>
      </c>
      <c r="L49" s="60" t="s">
        <v>1204</v>
      </c>
      <c r="M49" s="60" t="s">
        <v>416</v>
      </c>
      <c r="N49" s="60" t="s">
        <v>99</v>
      </c>
      <c r="O49" s="60" t="s">
        <v>836</v>
      </c>
      <c r="P49" s="60" t="s">
        <v>837</v>
      </c>
      <c r="Q49" s="60" t="s">
        <v>838</v>
      </c>
      <c r="R49" s="60" t="s">
        <v>839</v>
      </c>
      <c r="S49" s="60" t="s">
        <v>99</v>
      </c>
      <c r="T49" s="60" t="s">
        <v>840</v>
      </c>
      <c r="U49" s="45" t="s">
        <v>369</v>
      </c>
      <c r="V49" s="60" t="s">
        <v>1184</v>
      </c>
      <c r="W49" s="60" t="s">
        <v>99</v>
      </c>
      <c r="X49" s="124">
        <v>1169</v>
      </c>
      <c r="Y49" s="60" t="s">
        <v>493</v>
      </c>
      <c r="Z49" s="60" t="s">
        <v>99</v>
      </c>
      <c r="AA49" s="60" t="s">
        <v>841</v>
      </c>
      <c r="AB49" s="60" t="s">
        <v>398</v>
      </c>
      <c r="AC49" s="60" t="s">
        <v>99</v>
      </c>
      <c r="AD49" s="60" t="s">
        <v>99</v>
      </c>
      <c r="AE49" s="60" t="s">
        <v>399</v>
      </c>
      <c r="AF49" s="108">
        <f t="shared" si="1"/>
        <v>0.56666666666666665</v>
      </c>
    </row>
    <row r="50" spans="1:32" ht="102" x14ac:dyDescent="0.2">
      <c r="A50" s="60" t="str">
        <f>'Assessed articles'!B78</f>
        <v>pham2021chef</v>
      </c>
      <c r="B50" s="60" t="s">
        <v>842</v>
      </c>
      <c r="C50" s="106" t="s">
        <v>843</v>
      </c>
      <c r="D50" s="107" t="s">
        <v>386</v>
      </c>
      <c r="E50" s="107" t="s">
        <v>844</v>
      </c>
      <c r="F50" s="60" t="s">
        <v>96</v>
      </c>
      <c r="G50" s="60" t="s">
        <v>845</v>
      </c>
      <c r="H50" s="60" t="s">
        <v>360</v>
      </c>
      <c r="I50" s="60" t="s">
        <v>846</v>
      </c>
      <c r="J50" s="60" t="s">
        <v>362</v>
      </c>
      <c r="K50" s="60" t="s">
        <v>378</v>
      </c>
      <c r="L50" s="60" t="s">
        <v>1206</v>
      </c>
      <c r="M50" s="60" t="s">
        <v>346</v>
      </c>
      <c r="N50" s="60" t="s">
        <v>1212</v>
      </c>
      <c r="O50" s="60" t="s">
        <v>847</v>
      </c>
      <c r="P50" s="60" t="s">
        <v>99</v>
      </c>
      <c r="Q50" s="60" t="s">
        <v>99</v>
      </c>
      <c r="R50" s="60" t="s">
        <v>848</v>
      </c>
      <c r="S50" s="60" t="s">
        <v>849</v>
      </c>
      <c r="T50" s="60" t="s">
        <v>383</v>
      </c>
      <c r="U50" s="60" t="s">
        <v>369</v>
      </c>
      <c r="V50" s="60" t="s">
        <v>1167</v>
      </c>
      <c r="W50" s="60" t="s">
        <v>370</v>
      </c>
      <c r="X50" s="124">
        <v>1000000</v>
      </c>
      <c r="Y50" s="60" t="s">
        <v>443</v>
      </c>
      <c r="Z50" s="60" t="s">
        <v>850</v>
      </c>
      <c r="AA50" s="60" t="s">
        <v>672</v>
      </c>
      <c r="AB50" s="60" t="s">
        <v>99</v>
      </c>
      <c r="AC50" s="60" t="s">
        <v>99</v>
      </c>
      <c r="AD50" s="60" t="s">
        <v>99</v>
      </c>
      <c r="AE50" s="60" t="s">
        <v>371</v>
      </c>
      <c r="AF50" s="108">
        <f t="shared" si="1"/>
        <v>0.6</v>
      </c>
    </row>
    <row r="51" spans="1:32" ht="85" hidden="1" x14ac:dyDescent="0.2">
      <c r="A51" s="60" t="str">
        <f>'Assessed articles'!B80</f>
        <v>samagaio2021enrichingEmbeddings</v>
      </c>
      <c r="B51" s="60" t="s">
        <v>851</v>
      </c>
      <c r="C51" s="106" t="s">
        <v>843</v>
      </c>
      <c r="D51" s="107" t="s">
        <v>386</v>
      </c>
      <c r="E51" s="107" t="s">
        <v>852</v>
      </c>
      <c r="F51" s="60" t="s">
        <v>96</v>
      </c>
      <c r="G51" s="60" t="s">
        <v>853</v>
      </c>
      <c r="H51" s="60" t="s">
        <v>360</v>
      </c>
      <c r="I51" s="60" t="s">
        <v>854</v>
      </c>
      <c r="J51" s="60" t="s">
        <v>362</v>
      </c>
      <c r="K51" s="60" t="s">
        <v>378</v>
      </c>
      <c r="L51" s="60" t="s">
        <v>1206</v>
      </c>
      <c r="M51" s="60" t="s">
        <v>416</v>
      </c>
      <c r="N51" s="60" t="s">
        <v>99</v>
      </c>
      <c r="O51" s="60" t="s">
        <v>855</v>
      </c>
      <c r="P51" s="60" t="s">
        <v>99</v>
      </c>
      <c r="Q51" s="60" t="s">
        <v>856</v>
      </c>
      <c r="R51" s="60" t="s">
        <v>857</v>
      </c>
      <c r="S51" s="60" t="s">
        <v>858</v>
      </c>
      <c r="T51" s="60" t="s">
        <v>859</v>
      </c>
      <c r="U51" s="60" t="s">
        <v>352</v>
      </c>
      <c r="V51" s="60" t="s">
        <v>99</v>
      </c>
      <c r="W51" s="60" t="s">
        <v>1195</v>
      </c>
      <c r="X51" s="124" t="s">
        <v>99</v>
      </c>
      <c r="Y51" s="60" t="s">
        <v>443</v>
      </c>
      <c r="Z51" s="60" t="s">
        <v>99</v>
      </c>
      <c r="AA51" s="60" t="s">
        <v>860</v>
      </c>
      <c r="AB51" s="60" t="s">
        <v>99</v>
      </c>
      <c r="AC51" s="60" t="s">
        <v>99</v>
      </c>
      <c r="AD51" s="60" t="s">
        <v>99</v>
      </c>
      <c r="AE51" s="60" t="s">
        <v>371</v>
      </c>
      <c r="AF51" s="108">
        <f t="shared" si="1"/>
        <v>0.5</v>
      </c>
    </row>
    <row r="52" spans="1:32" ht="136" x14ac:dyDescent="0.2">
      <c r="A52" s="60" t="str">
        <f>'Assessed articles'!B82</f>
        <v>tian2022reciperec</v>
      </c>
      <c r="B52" s="60" t="s">
        <v>861</v>
      </c>
      <c r="C52" s="106" t="s">
        <v>843</v>
      </c>
      <c r="D52" s="107" t="s">
        <v>457</v>
      </c>
      <c r="E52" s="107" t="s">
        <v>862</v>
      </c>
      <c r="F52" s="60" t="s">
        <v>96</v>
      </c>
      <c r="G52" s="60" t="s">
        <v>863</v>
      </c>
      <c r="H52" s="60" t="s">
        <v>360</v>
      </c>
      <c r="I52" s="60" t="s">
        <v>864</v>
      </c>
      <c r="J52" s="60" t="s">
        <v>344</v>
      </c>
      <c r="K52" s="60" t="s">
        <v>378</v>
      </c>
      <c r="L52" s="60" t="s">
        <v>1207</v>
      </c>
      <c r="M52" s="60" t="s">
        <v>346</v>
      </c>
      <c r="N52" s="60" t="s">
        <v>1212</v>
      </c>
      <c r="O52" s="60" t="s">
        <v>865</v>
      </c>
      <c r="P52" s="60" t="s">
        <v>99</v>
      </c>
      <c r="Q52" s="60" t="s">
        <v>99</v>
      </c>
      <c r="R52" s="60" t="s">
        <v>99</v>
      </c>
      <c r="S52" s="60" t="s">
        <v>866</v>
      </c>
      <c r="T52" s="60" t="s">
        <v>867</v>
      </c>
      <c r="U52" s="60" t="s">
        <v>352</v>
      </c>
      <c r="V52" s="60" t="s">
        <v>1185</v>
      </c>
      <c r="W52" s="60" t="s">
        <v>370</v>
      </c>
      <c r="X52" s="124">
        <v>68794</v>
      </c>
      <c r="Y52" s="60" t="s">
        <v>99</v>
      </c>
      <c r="Z52" s="60" t="s">
        <v>99</v>
      </c>
      <c r="AA52" s="60" t="s">
        <v>99</v>
      </c>
      <c r="AB52" s="60" t="s">
        <v>99</v>
      </c>
      <c r="AC52" s="60" t="s">
        <v>99</v>
      </c>
      <c r="AD52" s="60" t="s">
        <v>99</v>
      </c>
      <c r="AE52" s="60" t="s">
        <v>355</v>
      </c>
      <c r="AF52" s="108">
        <f t="shared" si="1"/>
        <v>0.46666666666666667</v>
      </c>
    </row>
    <row r="53" spans="1:32" ht="114" customHeight="1" x14ac:dyDescent="0.2">
      <c r="A53" s="60" t="str">
        <f>'Assessed articles'!B83</f>
        <v>twomey2020multiLanguage</v>
      </c>
      <c r="B53" s="60" t="s">
        <v>868</v>
      </c>
      <c r="C53" s="106" t="s">
        <v>843</v>
      </c>
      <c r="D53" s="107" t="s">
        <v>424</v>
      </c>
      <c r="E53" s="107" t="s">
        <v>869</v>
      </c>
      <c r="F53" s="60" t="s">
        <v>96</v>
      </c>
      <c r="G53" s="60" t="s">
        <v>870</v>
      </c>
      <c r="H53" s="60" t="s">
        <v>360</v>
      </c>
      <c r="I53" s="60" t="s">
        <v>871</v>
      </c>
      <c r="J53" s="60" t="s">
        <v>344</v>
      </c>
      <c r="K53" s="60" t="s">
        <v>378</v>
      </c>
      <c r="L53" s="60" t="s">
        <v>1208</v>
      </c>
      <c r="M53" s="60" t="s">
        <v>346</v>
      </c>
      <c r="N53" s="60" t="s">
        <v>1215</v>
      </c>
      <c r="O53" s="60" t="s">
        <v>872</v>
      </c>
      <c r="P53" s="60" t="s">
        <v>873</v>
      </c>
      <c r="Q53" s="60" t="s">
        <v>99</v>
      </c>
      <c r="R53" s="60" t="s">
        <v>874</v>
      </c>
      <c r="S53" s="60" t="s">
        <v>875</v>
      </c>
      <c r="T53" s="60" t="s">
        <v>876</v>
      </c>
      <c r="U53" s="60" t="s">
        <v>369</v>
      </c>
      <c r="V53" s="60" t="s">
        <v>1186</v>
      </c>
      <c r="W53" s="60" t="s">
        <v>1197</v>
      </c>
      <c r="X53" s="124">
        <v>8100000</v>
      </c>
      <c r="Y53" s="60" t="s">
        <v>443</v>
      </c>
      <c r="Z53" s="60" t="s">
        <v>99</v>
      </c>
      <c r="AA53" s="60" t="s">
        <v>877</v>
      </c>
      <c r="AB53" s="60" t="s">
        <v>99</v>
      </c>
      <c r="AC53" s="60" t="s">
        <v>99</v>
      </c>
      <c r="AD53" s="60" t="s">
        <v>99</v>
      </c>
      <c r="AE53" s="60" t="s">
        <v>355</v>
      </c>
      <c r="AF53" s="108">
        <f t="shared" si="1"/>
        <v>0.6</v>
      </c>
    </row>
    <row r="54" spans="1:32" ht="51" x14ac:dyDescent="0.2">
      <c r="A54" s="60" t="str">
        <f>'Assessed articles'!B84</f>
        <v>vivek2018machineLearning</v>
      </c>
      <c r="B54" s="60" t="s">
        <v>878</v>
      </c>
      <c r="C54" s="106" t="s">
        <v>843</v>
      </c>
      <c r="D54" s="107" t="s">
        <v>374</v>
      </c>
      <c r="E54" s="107" t="s">
        <v>879</v>
      </c>
      <c r="F54" s="60" t="s">
        <v>96</v>
      </c>
      <c r="G54" s="60" t="s">
        <v>880</v>
      </c>
      <c r="H54" s="60" t="s">
        <v>360</v>
      </c>
      <c r="I54" s="60" t="s">
        <v>881</v>
      </c>
      <c r="J54" s="60" t="s">
        <v>344</v>
      </c>
      <c r="K54" s="60" t="s">
        <v>378</v>
      </c>
      <c r="L54" s="60" t="s">
        <v>1204</v>
      </c>
      <c r="M54" s="60" t="s">
        <v>346</v>
      </c>
      <c r="N54" s="60" t="s">
        <v>1213</v>
      </c>
      <c r="O54" s="60" t="s">
        <v>99</v>
      </c>
      <c r="P54" s="60" t="s">
        <v>99</v>
      </c>
      <c r="Q54" s="60" t="s">
        <v>99</v>
      </c>
      <c r="R54" s="60" t="s">
        <v>882</v>
      </c>
      <c r="S54" s="60" t="s">
        <v>883</v>
      </c>
      <c r="T54" s="60" t="s">
        <v>351</v>
      </c>
      <c r="U54" s="60" t="s">
        <v>352</v>
      </c>
      <c r="V54" s="60" t="s">
        <v>1187</v>
      </c>
      <c r="W54" s="60" t="s">
        <v>99</v>
      </c>
      <c r="X54" s="124">
        <v>1600</v>
      </c>
      <c r="Y54" s="60" t="s">
        <v>99</v>
      </c>
      <c r="Z54" s="60" t="s">
        <v>99</v>
      </c>
      <c r="AA54" s="60" t="s">
        <v>99</v>
      </c>
      <c r="AB54" s="60" t="s">
        <v>99</v>
      </c>
      <c r="AC54" s="60" t="s">
        <v>99</v>
      </c>
      <c r="AD54" s="60" t="s">
        <v>99</v>
      </c>
      <c r="AE54" s="60" t="s">
        <v>355</v>
      </c>
      <c r="AF54" s="108">
        <f t="shared" si="1"/>
        <v>0.43333333333333335</v>
      </c>
    </row>
    <row r="55" spans="1:32" ht="136" hidden="1" x14ac:dyDescent="0.2">
      <c r="A55" s="60" t="str">
        <f>'Assessed articles'!B87</f>
        <v>adaji2018networkGraphs</v>
      </c>
      <c r="B55" s="60" t="s">
        <v>884</v>
      </c>
      <c r="C55" s="106" t="s">
        <v>843</v>
      </c>
      <c r="D55" s="107" t="s">
        <v>374</v>
      </c>
      <c r="E55" s="107" t="s">
        <v>885</v>
      </c>
      <c r="F55" s="60" t="s">
        <v>98</v>
      </c>
      <c r="G55" s="60" t="s">
        <v>886</v>
      </c>
      <c r="H55" s="60" t="s">
        <v>360</v>
      </c>
      <c r="I55" s="60" t="s">
        <v>887</v>
      </c>
      <c r="J55" s="60" t="s">
        <v>344</v>
      </c>
      <c r="K55" s="60" t="s">
        <v>99</v>
      </c>
      <c r="L55" s="60" t="s">
        <v>1207</v>
      </c>
      <c r="M55" s="60" t="s">
        <v>99</v>
      </c>
      <c r="N55" s="60" t="s">
        <v>99</v>
      </c>
      <c r="O55" s="60" t="s">
        <v>888</v>
      </c>
      <c r="P55" s="60" t="s">
        <v>99</v>
      </c>
      <c r="Q55" s="60" t="s">
        <v>889</v>
      </c>
      <c r="R55" s="60" t="s">
        <v>890</v>
      </c>
      <c r="S55" s="60" t="s">
        <v>99</v>
      </c>
      <c r="T55" s="60" t="s">
        <v>351</v>
      </c>
      <c r="U55" s="60" t="s">
        <v>352</v>
      </c>
      <c r="V55" s="60" t="s">
        <v>891</v>
      </c>
      <c r="W55" s="60" t="s">
        <v>99</v>
      </c>
      <c r="X55" s="124">
        <v>569</v>
      </c>
      <c r="Y55" s="60" t="s">
        <v>99</v>
      </c>
      <c r="Z55" s="60" t="s">
        <v>99</v>
      </c>
      <c r="AA55" s="60" t="s">
        <v>892</v>
      </c>
      <c r="AB55" s="60" t="s">
        <v>99</v>
      </c>
      <c r="AC55" s="60" t="s">
        <v>99</v>
      </c>
      <c r="AD55" s="60" t="s">
        <v>99</v>
      </c>
      <c r="AE55" s="60" t="s">
        <v>355</v>
      </c>
      <c r="AF55" s="108">
        <f t="shared" si="1"/>
        <v>0.4</v>
      </c>
    </row>
    <row r="56" spans="1:32" ht="68" x14ac:dyDescent="0.2">
      <c r="A56" s="60" t="str">
        <f>'Assessed articles'!B88</f>
        <v>altosaar2020rankSets</v>
      </c>
      <c r="B56" s="60" t="s">
        <v>893</v>
      </c>
      <c r="C56" s="106" t="s">
        <v>894</v>
      </c>
      <c r="D56" s="107" t="s">
        <v>424</v>
      </c>
      <c r="E56" s="107" t="s">
        <v>895</v>
      </c>
      <c r="F56" s="60" t="s">
        <v>98</v>
      </c>
      <c r="G56" s="60" t="s">
        <v>896</v>
      </c>
      <c r="H56" s="60" t="s">
        <v>342</v>
      </c>
      <c r="I56" s="60" t="s">
        <v>897</v>
      </c>
      <c r="J56" s="60" t="s">
        <v>344</v>
      </c>
      <c r="K56" s="60" t="s">
        <v>378</v>
      </c>
      <c r="L56" s="60" t="s">
        <v>1206</v>
      </c>
      <c r="M56" s="60" t="s">
        <v>346</v>
      </c>
      <c r="N56" s="60" t="s">
        <v>1213</v>
      </c>
      <c r="O56" s="60" t="s">
        <v>898</v>
      </c>
      <c r="P56" s="60" t="s">
        <v>899</v>
      </c>
      <c r="Q56" s="60" t="s">
        <v>99</v>
      </c>
      <c r="R56" s="60" t="s">
        <v>900</v>
      </c>
      <c r="S56" s="60" t="s">
        <v>901</v>
      </c>
      <c r="T56" s="60" t="s">
        <v>902</v>
      </c>
      <c r="U56" s="60" t="s">
        <v>352</v>
      </c>
      <c r="V56" s="60" t="s">
        <v>420</v>
      </c>
      <c r="W56" s="60" t="s">
        <v>551</v>
      </c>
      <c r="X56" s="124">
        <v>16000000</v>
      </c>
      <c r="Y56" s="60" t="s">
        <v>493</v>
      </c>
      <c r="Z56" s="60" t="s">
        <v>903</v>
      </c>
      <c r="AA56" s="60" t="s">
        <v>904</v>
      </c>
      <c r="AB56" s="60" t="s">
        <v>353</v>
      </c>
      <c r="AC56" s="60" t="s">
        <v>353</v>
      </c>
      <c r="AD56" s="60" t="s">
        <v>99</v>
      </c>
      <c r="AE56" s="60" t="s">
        <v>399</v>
      </c>
      <c r="AF56" s="108">
        <f t="shared" si="1"/>
        <v>0.7</v>
      </c>
    </row>
    <row r="57" spans="1:32" s="45" customFormat="1" ht="87.75" hidden="1" customHeight="1" x14ac:dyDescent="0.2">
      <c r="A57" s="60" t="str">
        <f>'Assessed articles'!B89</f>
        <v>chen2019eatingHealthier</v>
      </c>
      <c r="B57" s="45" t="s">
        <v>905</v>
      </c>
      <c r="C57" s="125" t="s">
        <v>894</v>
      </c>
      <c r="D57" s="126" t="s">
        <v>574</v>
      </c>
      <c r="E57" s="126" t="s">
        <v>906</v>
      </c>
      <c r="F57" s="60" t="s">
        <v>98</v>
      </c>
      <c r="G57" s="45" t="s">
        <v>907</v>
      </c>
      <c r="H57" s="60" t="s">
        <v>342</v>
      </c>
      <c r="I57" s="45" t="s">
        <v>908</v>
      </c>
      <c r="J57" s="45" t="s">
        <v>362</v>
      </c>
      <c r="K57" s="45" t="s">
        <v>378</v>
      </c>
      <c r="L57" s="60" t="s">
        <v>1206</v>
      </c>
      <c r="M57" s="45" t="s">
        <v>346</v>
      </c>
      <c r="N57" s="45" t="s">
        <v>689</v>
      </c>
      <c r="O57" s="45" t="s">
        <v>909</v>
      </c>
      <c r="P57" s="45" t="s">
        <v>99</v>
      </c>
      <c r="Q57" s="45" t="s">
        <v>99</v>
      </c>
      <c r="R57" s="45" t="s">
        <v>910</v>
      </c>
      <c r="S57" s="45" t="s">
        <v>911</v>
      </c>
      <c r="T57" s="45" t="s">
        <v>912</v>
      </c>
      <c r="U57" s="45" t="s">
        <v>352</v>
      </c>
      <c r="V57" s="45" t="s">
        <v>913</v>
      </c>
      <c r="W57" s="45" t="s">
        <v>370</v>
      </c>
      <c r="X57" s="45">
        <f>36429+89413</f>
        <v>125842</v>
      </c>
      <c r="Y57" s="45" t="s">
        <v>493</v>
      </c>
      <c r="Z57" s="45" t="s">
        <v>99</v>
      </c>
      <c r="AA57" s="45" t="s">
        <v>99</v>
      </c>
      <c r="AB57" s="45" t="s">
        <v>398</v>
      </c>
      <c r="AC57" s="45" t="s">
        <v>99</v>
      </c>
      <c r="AD57" s="60" t="s">
        <v>99</v>
      </c>
      <c r="AE57" s="60" t="s">
        <v>371</v>
      </c>
      <c r="AF57" s="108">
        <f t="shared" si="1"/>
        <v>0.56666666666666665</v>
      </c>
    </row>
    <row r="58" spans="1:32" ht="85" hidden="1" x14ac:dyDescent="0.2">
      <c r="A58" s="60" t="str">
        <f>'Assessed articles'!B90</f>
        <v>cueto2020partialRecipes</v>
      </c>
      <c r="B58" s="45" t="s">
        <v>914</v>
      </c>
      <c r="C58" s="125" t="s">
        <v>894</v>
      </c>
      <c r="D58" s="126" t="s">
        <v>424</v>
      </c>
      <c r="E58" s="126" t="s">
        <v>915</v>
      </c>
      <c r="F58" s="60" t="s">
        <v>98</v>
      </c>
      <c r="G58" s="45" t="s">
        <v>916</v>
      </c>
      <c r="H58" s="60" t="s">
        <v>342</v>
      </c>
      <c r="I58" s="45" t="s">
        <v>917</v>
      </c>
      <c r="J58" s="45" t="s">
        <v>362</v>
      </c>
      <c r="K58" s="45" t="s">
        <v>378</v>
      </c>
      <c r="L58" s="60" t="s">
        <v>1204</v>
      </c>
      <c r="M58" s="45" t="s">
        <v>346</v>
      </c>
      <c r="N58" s="45" t="s">
        <v>689</v>
      </c>
      <c r="O58" s="45" t="s">
        <v>918</v>
      </c>
      <c r="P58" s="45" t="s">
        <v>919</v>
      </c>
      <c r="Q58" s="45" t="s">
        <v>99</v>
      </c>
      <c r="R58" s="45" t="s">
        <v>920</v>
      </c>
      <c r="S58" s="45" t="s">
        <v>921</v>
      </c>
      <c r="T58" s="45" t="s">
        <v>505</v>
      </c>
      <c r="U58" s="45" t="s">
        <v>352</v>
      </c>
      <c r="V58" s="45" t="s">
        <v>922</v>
      </c>
      <c r="W58" s="45" t="s">
        <v>551</v>
      </c>
      <c r="X58" s="45">
        <v>39774</v>
      </c>
      <c r="Y58" s="45" t="s">
        <v>815</v>
      </c>
      <c r="Z58" s="45" t="s">
        <v>923</v>
      </c>
      <c r="AA58" s="45" t="s">
        <v>494</v>
      </c>
      <c r="AB58" s="45" t="s">
        <v>99</v>
      </c>
      <c r="AC58" s="45" t="s">
        <v>99</v>
      </c>
      <c r="AD58" s="60" t="s">
        <v>99</v>
      </c>
      <c r="AE58" s="60" t="s">
        <v>355</v>
      </c>
      <c r="AF58" s="108">
        <f t="shared" si="1"/>
        <v>0.6333333333333333</v>
      </c>
    </row>
    <row r="59" spans="1:32" ht="68" hidden="1" x14ac:dyDescent="0.2">
      <c r="A59" s="60" t="str">
        <f>'Assessed articles'!B91</f>
        <v>fujita2021recipeGeneration</v>
      </c>
      <c r="B59" s="45" t="s">
        <v>924</v>
      </c>
      <c r="C59" s="125" t="s">
        <v>894</v>
      </c>
      <c r="D59" s="126" t="s">
        <v>386</v>
      </c>
      <c r="E59" s="126" t="s">
        <v>925</v>
      </c>
      <c r="F59" s="60" t="s">
        <v>98</v>
      </c>
      <c r="G59" s="45" t="s">
        <v>523</v>
      </c>
      <c r="H59" s="60" t="s">
        <v>360</v>
      </c>
      <c r="I59" s="45" t="s">
        <v>926</v>
      </c>
      <c r="J59" s="45" t="s">
        <v>362</v>
      </c>
      <c r="K59" s="45" t="s">
        <v>378</v>
      </c>
      <c r="L59" s="60" t="s">
        <v>1206</v>
      </c>
      <c r="M59" s="45" t="s">
        <v>346</v>
      </c>
      <c r="N59" s="45" t="s">
        <v>99</v>
      </c>
      <c r="O59" s="45" t="s">
        <v>927</v>
      </c>
      <c r="P59" s="45" t="s">
        <v>99</v>
      </c>
      <c r="Q59" s="45" t="s">
        <v>99</v>
      </c>
      <c r="R59" s="45" t="s">
        <v>769</v>
      </c>
      <c r="S59" s="45" t="s">
        <v>928</v>
      </c>
      <c r="T59" s="45" t="s">
        <v>641</v>
      </c>
      <c r="U59" s="45" t="s">
        <v>352</v>
      </c>
      <c r="V59" s="45" t="s">
        <v>922</v>
      </c>
      <c r="W59" s="45" t="s">
        <v>99</v>
      </c>
      <c r="X59" s="45">
        <v>15000</v>
      </c>
      <c r="Y59" s="45" t="s">
        <v>443</v>
      </c>
      <c r="Z59" s="45" t="s">
        <v>99</v>
      </c>
      <c r="AA59" s="45" t="s">
        <v>99</v>
      </c>
      <c r="AB59" s="45" t="s">
        <v>99</v>
      </c>
      <c r="AC59" s="45" t="s">
        <v>99</v>
      </c>
      <c r="AD59" s="60" t="s">
        <v>99</v>
      </c>
      <c r="AE59" s="60" t="s">
        <v>371</v>
      </c>
      <c r="AF59" s="108">
        <f t="shared" si="1"/>
        <v>0.46666666666666667</v>
      </c>
    </row>
    <row r="60" spans="1:32" ht="85" hidden="1" x14ac:dyDescent="0.2">
      <c r="A60" s="60" t="str">
        <f>'Assessed articles'!B92</f>
        <v>garrido2018bayesian</v>
      </c>
      <c r="B60" s="45" t="s">
        <v>929</v>
      </c>
      <c r="C60" s="125" t="s">
        <v>894</v>
      </c>
      <c r="D60" s="126" t="s">
        <v>374</v>
      </c>
      <c r="E60" s="126" t="s">
        <v>930</v>
      </c>
      <c r="F60" s="60" t="s">
        <v>98</v>
      </c>
      <c r="G60" s="45" t="s">
        <v>931</v>
      </c>
      <c r="H60" s="45" t="s">
        <v>360</v>
      </c>
      <c r="I60" s="45" t="s">
        <v>932</v>
      </c>
      <c r="J60" s="45" t="s">
        <v>362</v>
      </c>
      <c r="K60" s="45" t="s">
        <v>378</v>
      </c>
      <c r="L60" s="60" t="s">
        <v>1206</v>
      </c>
      <c r="M60" s="45" t="s">
        <v>416</v>
      </c>
      <c r="N60" s="45" t="s">
        <v>99</v>
      </c>
      <c r="O60" s="45" t="s">
        <v>933</v>
      </c>
      <c r="P60" s="45" t="s">
        <v>777</v>
      </c>
      <c r="Q60" s="45" t="s">
        <v>99</v>
      </c>
      <c r="R60" s="45" t="s">
        <v>934</v>
      </c>
      <c r="S60" s="45" t="s">
        <v>935</v>
      </c>
      <c r="T60" s="45" t="s">
        <v>99</v>
      </c>
      <c r="U60" s="45" t="s">
        <v>99</v>
      </c>
      <c r="V60" s="45" t="s">
        <v>99</v>
      </c>
      <c r="W60" s="45" t="s">
        <v>99</v>
      </c>
      <c r="X60" s="45" t="s">
        <v>99</v>
      </c>
      <c r="Y60" s="45" t="s">
        <v>99</v>
      </c>
      <c r="Z60" s="45" t="s">
        <v>99</v>
      </c>
      <c r="AA60" s="45" t="s">
        <v>99</v>
      </c>
      <c r="AB60" s="45" t="s">
        <v>99</v>
      </c>
      <c r="AC60" s="45" t="s">
        <v>99</v>
      </c>
      <c r="AD60" s="45" t="s">
        <v>99</v>
      </c>
      <c r="AE60" s="45" t="s">
        <v>371</v>
      </c>
      <c r="AF60" s="108">
        <f t="shared" si="1"/>
        <v>0.33333333333333331</v>
      </c>
    </row>
    <row r="61" spans="1:32" ht="85" x14ac:dyDescent="0.2">
      <c r="A61" s="60" t="str">
        <f>'Assessed articles'!B93</f>
        <v>khan2019ensemble</v>
      </c>
      <c r="B61" s="45" t="s">
        <v>936</v>
      </c>
      <c r="C61" s="125" t="s">
        <v>894</v>
      </c>
      <c r="D61" s="126" t="s">
        <v>574</v>
      </c>
      <c r="E61" s="126" t="s">
        <v>937</v>
      </c>
      <c r="F61" s="60" t="s">
        <v>98</v>
      </c>
      <c r="G61" s="45" t="s">
        <v>938</v>
      </c>
      <c r="H61" s="45" t="s">
        <v>360</v>
      </c>
      <c r="I61" s="45" t="s">
        <v>939</v>
      </c>
      <c r="J61" s="45" t="s">
        <v>344</v>
      </c>
      <c r="K61" s="45" t="s">
        <v>378</v>
      </c>
      <c r="L61" s="60" t="s">
        <v>1209</v>
      </c>
      <c r="M61" s="45" t="s">
        <v>390</v>
      </c>
      <c r="N61" s="45" t="s">
        <v>1213</v>
      </c>
      <c r="O61" s="45" t="s">
        <v>940</v>
      </c>
      <c r="P61" s="45" t="s">
        <v>99</v>
      </c>
      <c r="Q61" s="45" t="s">
        <v>99</v>
      </c>
      <c r="R61" s="45" t="s">
        <v>941</v>
      </c>
      <c r="S61" s="45" t="s">
        <v>942</v>
      </c>
      <c r="T61" s="45" t="s">
        <v>943</v>
      </c>
      <c r="U61" s="45" t="s">
        <v>369</v>
      </c>
      <c r="V61" s="45" t="s">
        <v>1188</v>
      </c>
      <c r="W61" s="45" t="s">
        <v>642</v>
      </c>
      <c r="X61" s="45">
        <v>230876</v>
      </c>
      <c r="Y61" s="45" t="s">
        <v>99</v>
      </c>
      <c r="Z61" s="45" t="s">
        <v>99</v>
      </c>
      <c r="AA61" s="45" t="s">
        <v>99</v>
      </c>
      <c r="AB61" s="45" t="s">
        <v>99</v>
      </c>
      <c r="AC61" s="45" t="s">
        <v>99</v>
      </c>
      <c r="AD61" s="45" t="s">
        <v>99</v>
      </c>
      <c r="AE61" s="45" t="s">
        <v>355</v>
      </c>
      <c r="AF61" s="108">
        <f t="shared" si="1"/>
        <v>0.5</v>
      </c>
    </row>
    <row r="62" spans="1:32" ht="221" hidden="1" x14ac:dyDescent="0.2">
      <c r="A62" s="60" t="str">
        <f>'Assessed articles'!B94</f>
        <v>khilji2021cookingQA</v>
      </c>
      <c r="B62" s="45" t="s">
        <v>944</v>
      </c>
      <c r="C62" s="125" t="s">
        <v>894</v>
      </c>
      <c r="D62" s="126" t="s">
        <v>386</v>
      </c>
      <c r="E62" s="126" t="s">
        <v>945</v>
      </c>
      <c r="F62" s="60" t="s">
        <v>98</v>
      </c>
      <c r="G62" s="45" t="s">
        <v>946</v>
      </c>
      <c r="H62" s="45" t="s">
        <v>342</v>
      </c>
      <c r="I62" s="45" t="s">
        <v>947</v>
      </c>
      <c r="J62" s="45" t="s">
        <v>362</v>
      </c>
      <c r="K62" s="45" t="s">
        <v>345</v>
      </c>
      <c r="L62" s="60" t="s">
        <v>1206</v>
      </c>
      <c r="M62" s="45" t="s">
        <v>390</v>
      </c>
      <c r="N62" s="45" t="s">
        <v>391</v>
      </c>
      <c r="O62" s="45" t="s">
        <v>948</v>
      </c>
      <c r="P62" s="45" t="s">
        <v>99</v>
      </c>
      <c r="Q62" s="45" t="s">
        <v>99</v>
      </c>
      <c r="R62" s="45" t="s">
        <v>949</v>
      </c>
      <c r="S62" s="45" t="s">
        <v>99</v>
      </c>
      <c r="T62" s="45" t="s">
        <v>351</v>
      </c>
      <c r="U62" s="45" t="s">
        <v>352</v>
      </c>
      <c r="V62" s="45" t="s">
        <v>1189</v>
      </c>
      <c r="W62" s="45" t="s">
        <v>652</v>
      </c>
      <c r="X62" s="45">
        <v>87730</v>
      </c>
      <c r="Y62" s="45" t="s">
        <v>443</v>
      </c>
      <c r="Z62" s="45" t="s">
        <v>99</v>
      </c>
      <c r="AA62" s="45" t="s">
        <v>950</v>
      </c>
      <c r="AB62" s="45" t="s">
        <v>99</v>
      </c>
      <c r="AC62" s="45" t="s">
        <v>99</v>
      </c>
      <c r="AD62" s="45" t="s">
        <v>99</v>
      </c>
      <c r="AE62" s="45" t="s">
        <v>371</v>
      </c>
      <c r="AF62" s="108">
        <f>(COUNTA(I62:AE62) - COUNTIF(C62:AE62, "-"))/RIGHT(AF$1, 2)</f>
        <v>0.53333333333333333</v>
      </c>
    </row>
    <row r="63" spans="1:32" ht="153" x14ac:dyDescent="0.2">
      <c r="A63" s="60" t="str">
        <f>'Assessed articles'!B95</f>
        <v>lee2020recipeGeneration</v>
      </c>
      <c r="B63" s="45" t="s">
        <v>951</v>
      </c>
      <c r="C63" s="125" t="s">
        <v>952</v>
      </c>
      <c r="D63" s="126" t="s">
        <v>424</v>
      </c>
      <c r="E63" s="126" t="s">
        <v>953</v>
      </c>
      <c r="F63" s="60" t="s">
        <v>98</v>
      </c>
      <c r="G63" s="45" t="s">
        <v>954</v>
      </c>
      <c r="H63" s="45" t="s">
        <v>360</v>
      </c>
      <c r="I63" s="45" t="s">
        <v>955</v>
      </c>
      <c r="J63" s="45" t="s">
        <v>362</v>
      </c>
      <c r="K63" s="45" t="s">
        <v>378</v>
      </c>
      <c r="L63" s="60" t="s">
        <v>1206</v>
      </c>
      <c r="M63" s="45" t="s">
        <v>346</v>
      </c>
      <c r="N63" s="45" t="s">
        <v>1213</v>
      </c>
      <c r="O63" s="45" t="s">
        <v>956</v>
      </c>
      <c r="P63" s="45" t="s">
        <v>99</v>
      </c>
      <c r="Q63" s="45" t="s">
        <v>99</v>
      </c>
      <c r="R63" s="45" t="s">
        <v>99</v>
      </c>
      <c r="S63" s="45" t="s">
        <v>99</v>
      </c>
      <c r="T63" s="45" t="s">
        <v>383</v>
      </c>
      <c r="U63" s="45" t="s">
        <v>352</v>
      </c>
      <c r="V63" s="45" t="s">
        <v>1187</v>
      </c>
      <c r="W63" s="45" t="s">
        <v>99</v>
      </c>
      <c r="X63" s="45" t="s">
        <v>99</v>
      </c>
      <c r="Y63" s="45" t="s">
        <v>538</v>
      </c>
      <c r="Z63" s="45" t="s">
        <v>957</v>
      </c>
      <c r="AA63" s="45" t="s">
        <v>950</v>
      </c>
      <c r="AB63" s="45" t="s">
        <v>99</v>
      </c>
      <c r="AC63" s="45" t="s">
        <v>99</v>
      </c>
      <c r="AD63" s="45" t="s">
        <v>99</v>
      </c>
      <c r="AE63" s="45" t="s">
        <v>371</v>
      </c>
      <c r="AF63" s="108">
        <f t="shared" ref="AF63:AF69" si="2">(COUNTA(I63:AE63) - COUNTIF(B63:AE63, "-"))/RIGHT(AF$1, 2)</f>
        <v>0.46666666666666667</v>
      </c>
    </row>
    <row r="64" spans="1:32" ht="102" hidden="1" x14ac:dyDescent="0.2">
      <c r="A64" s="60" t="str">
        <f>'Assessed articles'!B97</f>
        <v>liu2018alternative</v>
      </c>
      <c r="B64" s="45" t="s">
        <v>958</v>
      </c>
      <c r="C64" s="125" t="s">
        <v>952</v>
      </c>
      <c r="D64" s="126" t="s">
        <v>374</v>
      </c>
      <c r="E64" s="126" t="s">
        <v>959</v>
      </c>
      <c r="F64" s="60" t="s">
        <v>98</v>
      </c>
      <c r="G64" s="45" t="s">
        <v>960</v>
      </c>
      <c r="H64" s="45" t="s">
        <v>360</v>
      </c>
      <c r="I64" s="45" t="s">
        <v>961</v>
      </c>
      <c r="J64" s="45" t="s">
        <v>362</v>
      </c>
      <c r="K64" s="45" t="s">
        <v>345</v>
      </c>
      <c r="L64" s="60" t="s">
        <v>1206</v>
      </c>
      <c r="M64" s="45" t="s">
        <v>416</v>
      </c>
      <c r="N64" s="45" t="s">
        <v>99</v>
      </c>
      <c r="O64" s="45" t="s">
        <v>962</v>
      </c>
      <c r="P64" s="45" t="s">
        <v>963</v>
      </c>
      <c r="Q64" s="45" t="s">
        <v>99</v>
      </c>
      <c r="R64" s="45" t="s">
        <v>964</v>
      </c>
      <c r="S64" s="45" t="s">
        <v>965</v>
      </c>
      <c r="T64" s="45" t="s">
        <v>966</v>
      </c>
      <c r="U64" s="45" t="s">
        <v>352</v>
      </c>
      <c r="V64" s="45" t="s">
        <v>1190</v>
      </c>
      <c r="W64" s="45" t="s">
        <v>99</v>
      </c>
      <c r="X64" s="45">
        <v>54728</v>
      </c>
      <c r="Y64" s="45" t="s">
        <v>967</v>
      </c>
      <c r="Z64" s="45" t="s">
        <v>99</v>
      </c>
      <c r="AA64" s="45" t="s">
        <v>99</v>
      </c>
      <c r="AB64" s="45" t="s">
        <v>99</v>
      </c>
      <c r="AC64" s="45" t="s">
        <v>99</v>
      </c>
      <c r="AD64" s="45" t="s">
        <v>99</v>
      </c>
      <c r="AE64" s="45" t="s">
        <v>371</v>
      </c>
      <c r="AF64" s="108">
        <f t="shared" si="2"/>
        <v>0.5</v>
      </c>
    </row>
    <row r="65" spans="1:32" ht="51" hidden="1" x14ac:dyDescent="0.2">
      <c r="A65" s="60" t="str">
        <f>'Assessed articles'!B98</f>
        <v>maheshwari2019recipeRecommendation</v>
      </c>
      <c r="B65" s="45" t="s">
        <v>968</v>
      </c>
      <c r="C65" s="125" t="s">
        <v>952</v>
      </c>
      <c r="D65" s="126" t="s">
        <v>574</v>
      </c>
      <c r="E65" s="126" t="s">
        <v>969</v>
      </c>
      <c r="F65" s="60" t="s">
        <v>98</v>
      </c>
      <c r="G65" s="45" t="s">
        <v>970</v>
      </c>
      <c r="H65" s="45" t="s">
        <v>342</v>
      </c>
      <c r="I65" s="45" t="s">
        <v>971</v>
      </c>
      <c r="J65" s="45" t="s">
        <v>362</v>
      </c>
      <c r="K65" s="45" t="s">
        <v>378</v>
      </c>
      <c r="L65" s="60" t="s">
        <v>1206</v>
      </c>
      <c r="M65" s="45" t="s">
        <v>99</v>
      </c>
      <c r="N65" s="45" t="s">
        <v>99</v>
      </c>
      <c r="O65" s="45" t="s">
        <v>99</v>
      </c>
      <c r="P65" s="45" t="s">
        <v>767</v>
      </c>
      <c r="Q65" s="45" t="s">
        <v>99</v>
      </c>
      <c r="R65" s="45" t="s">
        <v>99</v>
      </c>
      <c r="S65" s="45" t="s">
        <v>99</v>
      </c>
      <c r="T65" s="45" t="s">
        <v>441</v>
      </c>
      <c r="U65" s="45" t="s">
        <v>99</v>
      </c>
      <c r="V65" s="45" t="s">
        <v>99</v>
      </c>
      <c r="W65" s="45" t="s">
        <v>760</v>
      </c>
      <c r="X65" s="45" t="s">
        <v>99</v>
      </c>
      <c r="Y65" s="45" t="s">
        <v>443</v>
      </c>
      <c r="Z65" s="45" t="s">
        <v>99</v>
      </c>
      <c r="AA65" s="45" t="s">
        <v>672</v>
      </c>
      <c r="AB65" s="45" t="s">
        <v>99</v>
      </c>
      <c r="AC65" s="45" t="s">
        <v>99</v>
      </c>
      <c r="AD65" s="45" t="s">
        <v>99</v>
      </c>
      <c r="AE65" s="45" t="s">
        <v>371</v>
      </c>
      <c r="AF65" s="108">
        <f t="shared" si="2"/>
        <v>0.33333333333333331</v>
      </c>
    </row>
    <row r="66" spans="1:32" ht="102" x14ac:dyDescent="0.2">
      <c r="A66" s="60" t="str">
        <f>'Assessed articles'!B99</f>
        <v>majumder2019historicalPreferences</v>
      </c>
      <c r="B66" s="45" t="s">
        <v>972</v>
      </c>
      <c r="C66" s="125" t="s">
        <v>952</v>
      </c>
      <c r="D66" s="126" t="s">
        <v>574</v>
      </c>
      <c r="E66" s="126" t="s">
        <v>973</v>
      </c>
      <c r="F66" s="60" t="s">
        <v>98</v>
      </c>
      <c r="G66" s="45" t="s">
        <v>974</v>
      </c>
      <c r="H66" s="45" t="s">
        <v>360</v>
      </c>
      <c r="I66" s="45" t="s">
        <v>975</v>
      </c>
      <c r="J66" s="45" t="s">
        <v>344</v>
      </c>
      <c r="K66" s="45" t="s">
        <v>378</v>
      </c>
      <c r="L66" s="60" t="s">
        <v>1206</v>
      </c>
      <c r="M66" s="45" t="s">
        <v>390</v>
      </c>
      <c r="N66" s="45" t="s">
        <v>1212</v>
      </c>
      <c r="O66" s="45" t="s">
        <v>976</v>
      </c>
      <c r="P66" s="45" t="s">
        <v>99</v>
      </c>
      <c r="Q66" s="45" t="s">
        <v>99</v>
      </c>
      <c r="R66" s="45" t="s">
        <v>977</v>
      </c>
      <c r="S66" s="45" t="s">
        <v>978</v>
      </c>
      <c r="T66" s="45" t="s">
        <v>641</v>
      </c>
      <c r="U66" s="45" t="s">
        <v>99</v>
      </c>
      <c r="V66" s="45" t="s">
        <v>99</v>
      </c>
      <c r="W66" s="45" t="s">
        <v>652</v>
      </c>
      <c r="X66" s="45">
        <v>180000</v>
      </c>
      <c r="Y66" s="45" t="s">
        <v>493</v>
      </c>
      <c r="Z66" s="45" t="s">
        <v>979</v>
      </c>
      <c r="AA66" s="45" t="s">
        <v>99</v>
      </c>
      <c r="AB66" s="45" t="s">
        <v>99</v>
      </c>
      <c r="AC66" s="45" t="s">
        <v>99</v>
      </c>
      <c r="AD66" s="45" t="s">
        <v>99</v>
      </c>
      <c r="AE66" s="45" t="s">
        <v>355</v>
      </c>
      <c r="AF66" s="108">
        <f t="shared" si="2"/>
        <v>0.5</v>
      </c>
    </row>
    <row r="67" spans="1:32" ht="102" hidden="1" x14ac:dyDescent="0.2">
      <c r="A67" s="60" t="str">
        <f>'Assessed articles'!B102</f>
        <v>park2021flavorGraph</v>
      </c>
      <c r="B67" s="45" t="s">
        <v>980</v>
      </c>
      <c r="C67" s="125" t="s">
        <v>952</v>
      </c>
      <c r="D67" s="126" t="s">
        <v>386</v>
      </c>
      <c r="E67" s="126" t="s">
        <v>981</v>
      </c>
      <c r="F67" s="60" t="s">
        <v>98</v>
      </c>
      <c r="G67" s="45" t="s">
        <v>982</v>
      </c>
      <c r="H67" s="45" t="s">
        <v>342</v>
      </c>
      <c r="I67" s="45" t="s">
        <v>983</v>
      </c>
      <c r="J67" s="45" t="s">
        <v>362</v>
      </c>
      <c r="K67" s="45" t="s">
        <v>378</v>
      </c>
      <c r="L67" s="60" t="s">
        <v>1206</v>
      </c>
      <c r="M67" s="45" t="s">
        <v>346</v>
      </c>
      <c r="N67" s="45" t="s">
        <v>99</v>
      </c>
      <c r="O67" s="45" t="s">
        <v>984</v>
      </c>
      <c r="P67" s="45" t="s">
        <v>99</v>
      </c>
      <c r="Q67" s="45" t="s">
        <v>985</v>
      </c>
      <c r="R67" s="45" t="s">
        <v>986</v>
      </c>
      <c r="S67" s="45" t="s">
        <v>987</v>
      </c>
      <c r="T67" s="45" t="s">
        <v>988</v>
      </c>
      <c r="U67" s="45" t="s">
        <v>99</v>
      </c>
      <c r="V67" s="45" t="s">
        <v>99</v>
      </c>
      <c r="W67" s="45" t="s">
        <v>370</v>
      </c>
      <c r="X67" s="45" t="s">
        <v>99</v>
      </c>
      <c r="Y67" s="45" t="s">
        <v>493</v>
      </c>
      <c r="Z67" s="45" t="s">
        <v>989</v>
      </c>
      <c r="AA67" s="45" t="s">
        <v>990</v>
      </c>
      <c r="AB67" s="45" t="s">
        <v>99</v>
      </c>
      <c r="AC67" s="45" t="s">
        <v>99</v>
      </c>
      <c r="AD67" s="45" t="s">
        <v>99</v>
      </c>
      <c r="AE67" s="45" t="s">
        <v>371</v>
      </c>
      <c r="AF67" s="108">
        <f t="shared" si="2"/>
        <v>0.5</v>
      </c>
    </row>
    <row r="68" spans="1:32" ht="119" x14ac:dyDescent="0.2">
      <c r="A68" s="60" t="str">
        <f>'Assessed articles'!B104</f>
        <v>salvador2019inverseCooking</v>
      </c>
      <c r="B68" s="45" t="s">
        <v>991</v>
      </c>
      <c r="C68" s="125" t="s">
        <v>952</v>
      </c>
      <c r="D68" s="126" t="s">
        <v>574</v>
      </c>
      <c r="E68" s="126" t="s">
        <v>992</v>
      </c>
      <c r="F68" s="60" t="s">
        <v>98</v>
      </c>
      <c r="G68" s="45" t="s">
        <v>993</v>
      </c>
      <c r="H68" s="45" t="s">
        <v>360</v>
      </c>
      <c r="I68" s="45" t="s">
        <v>994</v>
      </c>
      <c r="J68" s="45" t="s">
        <v>362</v>
      </c>
      <c r="K68" s="45" t="s">
        <v>378</v>
      </c>
      <c r="L68" s="60" t="s">
        <v>1206</v>
      </c>
      <c r="M68" s="45" t="s">
        <v>390</v>
      </c>
      <c r="N68" s="45" t="s">
        <v>1213</v>
      </c>
      <c r="O68" s="45" t="s">
        <v>995</v>
      </c>
      <c r="P68" s="45" t="s">
        <v>996</v>
      </c>
      <c r="Q68" s="45" t="s">
        <v>99</v>
      </c>
      <c r="R68" s="45" t="s">
        <v>997</v>
      </c>
      <c r="S68" s="45" t="s">
        <v>998</v>
      </c>
      <c r="T68" s="45" t="s">
        <v>383</v>
      </c>
      <c r="U68" s="45" t="s">
        <v>369</v>
      </c>
      <c r="V68" s="45" t="s">
        <v>1167</v>
      </c>
      <c r="W68" s="45" t="s">
        <v>583</v>
      </c>
      <c r="X68" s="45">
        <v>1029720</v>
      </c>
      <c r="Y68" s="45" t="s">
        <v>999</v>
      </c>
      <c r="Z68" s="45" t="s">
        <v>1000</v>
      </c>
      <c r="AA68" s="45" t="s">
        <v>904</v>
      </c>
      <c r="AB68" s="45" t="s">
        <v>99</v>
      </c>
      <c r="AC68" s="45" t="s">
        <v>99</v>
      </c>
      <c r="AD68" s="45" t="s">
        <v>99</v>
      </c>
      <c r="AE68" s="45" t="s">
        <v>371</v>
      </c>
      <c r="AF68" s="108">
        <f t="shared" si="2"/>
        <v>0.6333333333333333</v>
      </c>
    </row>
    <row r="69" spans="1:32" ht="34" hidden="1" x14ac:dyDescent="0.2">
      <c r="A69" s="60" t="str">
        <f>'Assessed articles'!B106</f>
        <v>sun2019textualInformation</v>
      </c>
      <c r="B69" s="45" t="s">
        <v>1001</v>
      </c>
      <c r="C69" s="125" t="s">
        <v>952</v>
      </c>
      <c r="D69" s="126" t="s">
        <v>574</v>
      </c>
      <c r="E69" s="126" t="s">
        <v>1002</v>
      </c>
      <c r="F69" s="60" t="s">
        <v>98</v>
      </c>
      <c r="G69" s="45" t="s">
        <v>99</v>
      </c>
      <c r="H69" s="45" t="s">
        <v>342</v>
      </c>
      <c r="I69" s="45" t="s">
        <v>1003</v>
      </c>
      <c r="J69" s="45" t="s">
        <v>344</v>
      </c>
      <c r="K69" s="45" t="s">
        <v>378</v>
      </c>
      <c r="L69" s="60" t="s">
        <v>1208</v>
      </c>
      <c r="M69" s="45" t="s">
        <v>346</v>
      </c>
      <c r="N69" s="45" t="s">
        <v>658</v>
      </c>
      <c r="O69" s="45" t="s">
        <v>99</v>
      </c>
      <c r="P69" s="45" t="s">
        <v>996</v>
      </c>
      <c r="Q69" s="45" t="s">
        <v>99</v>
      </c>
      <c r="R69" s="45" t="s">
        <v>997</v>
      </c>
      <c r="S69" s="45" t="s">
        <v>1004</v>
      </c>
      <c r="T69" s="45" t="s">
        <v>641</v>
      </c>
      <c r="U69" s="45" t="s">
        <v>352</v>
      </c>
      <c r="V69" s="45" t="s">
        <v>1168</v>
      </c>
      <c r="W69" s="45" t="s">
        <v>1005</v>
      </c>
      <c r="X69" s="45">
        <v>180000</v>
      </c>
      <c r="Y69" s="45" t="s">
        <v>99</v>
      </c>
      <c r="Z69" s="45" t="s">
        <v>1006</v>
      </c>
      <c r="AA69" s="45" t="s">
        <v>99</v>
      </c>
      <c r="AB69" s="45" t="s">
        <v>99</v>
      </c>
      <c r="AC69" s="45" t="s">
        <v>99</v>
      </c>
      <c r="AD69" s="45" t="s">
        <v>99</v>
      </c>
      <c r="AE69" s="45" t="s">
        <v>371</v>
      </c>
      <c r="AF69" s="108">
        <f t="shared" si="2"/>
        <v>0.5</v>
      </c>
    </row>
    <row r="70" spans="1:32" ht="17" hidden="1" x14ac:dyDescent="0.2">
      <c r="A70" s="60" t="str">
        <f>'Assessed articles'!B107</f>
        <v/>
      </c>
      <c r="B70" s="127"/>
      <c r="C70" s="127"/>
      <c r="D70" s="127"/>
      <c r="E70" s="127"/>
      <c r="F70" s="127">
        <f>COUNTIF(F$3:F$69, "&lt;&gt;-")/67</f>
        <v>1</v>
      </c>
      <c r="G70" s="127">
        <f>COUNTIF(G$3:G$69, "&lt;&gt;-")/67</f>
        <v>0.9850746268656716</v>
      </c>
      <c r="H70" s="127">
        <f t="shared" ref="H70:AE70" si="3">COUNTIF(H$3:H$69, "&lt;&gt;-")/67</f>
        <v>1</v>
      </c>
      <c r="I70" s="127">
        <f t="shared" si="3"/>
        <v>1</v>
      </c>
      <c r="J70" s="127">
        <f t="shared" si="3"/>
        <v>1</v>
      </c>
      <c r="K70" s="127">
        <f t="shared" si="3"/>
        <v>0.97014925373134331</v>
      </c>
      <c r="L70" s="127">
        <f t="shared" si="3"/>
        <v>1</v>
      </c>
      <c r="M70" s="127">
        <f t="shared" si="3"/>
        <v>0.92537313432835822</v>
      </c>
      <c r="N70" s="127">
        <f t="shared" si="3"/>
        <v>0.76119402985074625</v>
      </c>
      <c r="O70" s="127">
        <f t="shared" si="3"/>
        <v>0.94029850746268662</v>
      </c>
      <c r="P70" s="127">
        <f t="shared" si="3"/>
        <v>0.5074626865671642</v>
      </c>
      <c r="Q70" s="127">
        <f>COUNTIF(Q$3:Q$69, "&lt;&gt;-")/67</f>
        <v>0.37313432835820898</v>
      </c>
      <c r="R70" s="127">
        <f t="shared" si="3"/>
        <v>0.85074626865671643</v>
      </c>
      <c r="S70" s="127">
        <f t="shared" si="3"/>
        <v>0.71641791044776115</v>
      </c>
      <c r="T70" s="127">
        <f t="shared" si="3"/>
        <v>0.94029850746268662</v>
      </c>
      <c r="U70" s="127">
        <f t="shared" si="3"/>
        <v>0.83582089552238803</v>
      </c>
      <c r="V70" s="127">
        <f t="shared" si="3"/>
        <v>0.85074626865671643</v>
      </c>
      <c r="W70" s="127">
        <f t="shared" si="3"/>
        <v>0.73134328358208955</v>
      </c>
      <c r="X70" s="127">
        <f t="shared" si="3"/>
        <v>0.80597014925373134</v>
      </c>
      <c r="Y70" s="127">
        <f t="shared" si="3"/>
        <v>0.59701492537313428</v>
      </c>
      <c r="Z70" s="127">
        <f t="shared" si="3"/>
        <v>0.23880597014925373</v>
      </c>
      <c r="AA70" s="127">
        <f t="shared" si="3"/>
        <v>0.44776119402985076</v>
      </c>
      <c r="AB70" s="127">
        <f t="shared" si="3"/>
        <v>0.31343283582089554</v>
      </c>
      <c r="AC70" s="127">
        <f t="shared" si="3"/>
        <v>0.20895522388059701</v>
      </c>
      <c r="AD70" s="127">
        <f t="shared" si="3"/>
        <v>1.4925373134328358E-2</v>
      </c>
      <c r="AE70" s="127">
        <f t="shared" si="3"/>
        <v>1</v>
      </c>
      <c r="AF70" s="108"/>
    </row>
    <row r="71" spans="1:32" ht="17" hidden="1" x14ac:dyDescent="0.2">
      <c r="A71" s="60"/>
      <c r="B71" s="45"/>
      <c r="C71" s="125"/>
      <c r="D71" s="126"/>
      <c r="E71" s="126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 t="s">
        <v>1007</v>
      </c>
      <c r="AC71" s="45" t="s">
        <v>1007</v>
      </c>
      <c r="AD71" s="45" t="s">
        <v>1007</v>
      </c>
      <c r="AE71" s="45"/>
      <c r="AF71" s="127"/>
    </row>
    <row r="72" spans="1:32" x14ac:dyDescent="0.2">
      <c r="A72" s="60"/>
    </row>
    <row r="73" spans="1:32" x14ac:dyDescent="0.2">
      <c r="A73" s="60"/>
    </row>
    <row r="74" spans="1:32" x14ac:dyDescent="0.2">
      <c r="A74" s="60"/>
    </row>
    <row r="75" spans="1:32" x14ac:dyDescent="0.2">
      <c r="A75" s="60"/>
    </row>
    <row r="76" spans="1:32" x14ac:dyDescent="0.2">
      <c r="A76" s="60"/>
    </row>
    <row r="77" spans="1:32" x14ac:dyDescent="0.2">
      <c r="A77" s="60"/>
    </row>
    <row r="78" spans="1:32" x14ac:dyDescent="0.2">
      <c r="A78" s="60"/>
    </row>
    <row r="79" spans="1:32" x14ac:dyDescent="0.2">
      <c r="A79" s="60"/>
    </row>
    <row r="80" spans="1:32" x14ac:dyDescent="0.2">
      <c r="A80" s="60"/>
    </row>
    <row r="81" spans="1:1" x14ac:dyDescent="0.2">
      <c r="A81" s="60"/>
    </row>
    <row r="82" spans="1:1" x14ac:dyDescent="0.2">
      <c r="A82" s="60"/>
    </row>
    <row r="83" spans="1:1" x14ac:dyDescent="0.2">
      <c r="A83" s="60"/>
    </row>
    <row r="84" spans="1:1" x14ac:dyDescent="0.2">
      <c r="A84" s="60"/>
    </row>
    <row r="85" spans="1:1" x14ac:dyDescent="0.2">
      <c r="A85" s="60"/>
    </row>
    <row r="86" spans="1:1" x14ac:dyDescent="0.2">
      <c r="A86" s="60"/>
    </row>
    <row r="87" spans="1:1" x14ac:dyDescent="0.2">
      <c r="A87" s="60"/>
    </row>
    <row r="88" spans="1:1" x14ac:dyDescent="0.2">
      <c r="A88" s="60"/>
    </row>
    <row r="89" spans="1:1" x14ac:dyDescent="0.2">
      <c r="A89" s="60"/>
    </row>
    <row r="90" spans="1:1" x14ac:dyDescent="0.2">
      <c r="A90" s="60"/>
    </row>
    <row r="91" spans="1:1" x14ac:dyDescent="0.2">
      <c r="A91" s="60"/>
    </row>
    <row r="92" spans="1:1" x14ac:dyDescent="0.2">
      <c r="A92" s="60"/>
    </row>
    <row r="93" spans="1:1" x14ac:dyDescent="0.2">
      <c r="A93" s="60"/>
    </row>
    <row r="94" spans="1:1" x14ac:dyDescent="0.2">
      <c r="A94" s="60"/>
    </row>
    <row r="95" spans="1:1" x14ac:dyDescent="0.2">
      <c r="A95" s="60"/>
    </row>
    <row r="96" spans="1:1" x14ac:dyDescent="0.2">
      <c r="A96" s="60"/>
    </row>
    <row r="97" spans="1:1" x14ac:dyDescent="0.2">
      <c r="A97" s="60"/>
    </row>
    <row r="98" spans="1:1" x14ac:dyDescent="0.2">
      <c r="A98" s="60"/>
    </row>
    <row r="99" spans="1:1" x14ac:dyDescent="0.2">
      <c r="A99" s="60"/>
    </row>
    <row r="100" spans="1:1" x14ac:dyDescent="0.2">
      <c r="A100" s="60"/>
    </row>
    <row r="101" spans="1:1" x14ac:dyDescent="0.2">
      <c r="A101" s="60"/>
    </row>
    <row r="102" spans="1:1" x14ac:dyDescent="0.2">
      <c r="A102" s="60"/>
    </row>
    <row r="103" spans="1:1" x14ac:dyDescent="0.2">
      <c r="A103" s="60"/>
    </row>
    <row r="104" spans="1:1" x14ac:dyDescent="0.2">
      <c r="A104" s="60"/>
    </row>
    <row r="105" spans="1:1" x14ac:dyDescent="0.2">
      <c r="A105" s="60"/>
    </row>
    <row r="106" spans="1:1" x14ac:dyDescent="0.2">
      <c r="A106" s="60"/>
    </row>
    <row r="107" spans="1:1" x14ac:dyDescent="0.2">
      <c r="A107" s="60"/>
    </row>
    <row r="108" spans="1:1" x14ac:dyDescent="0.2">
      <c r="A108" s="60"/>
    </row>
    <row r="109" spans="1:1" x14ac:dyDescent="0.2">
      <c r="A109" s="60"/>
    </row>
    <row r="110" spans="1:1" x14ac:dyDescent="0.2">
      <c r="A110" s="60"/>
    </row>
    <row r="111" spans="1:1" x14ac:dyDescent="0.2">
      <c r="A111" s="60"/>
    </row>
    <row r="112" spans="1:1" x14ac:dyDescent="0.2">
      <c r="A112" s="60"/>
    </row>
    <row r="113" spans="1:1" x14ac:dyDescent="0.2">
      <c r="A113" s="60"/>
    </row>
    <row r="114" spans="1:1" x14ac:dyDescent="0.2">
      <c r="A114" s="60"/>
    </row>
    <row r="115" spans="1:1" x14ac:dyDescent="0.2">
      <c r="A115" s="60"/>
    </row>
    <row r="116" spans="1:1" x14ac:dyDescent="0.2">
      <c r="A116" s="60"/>
    </row>
    <row r="117" spans="1:1" x14ac:dyDescent="0.2">
      <c r="A117" s="60"/>
    </row>
    <row r="118" spans="1:1" x14ac:dyDescent="0.2">
      <c r="A118" s="60"/>
    </row>
    <row r="119" spans="1:1" x14ac:dyDescent="0.2">
      <c r="A119" s="60"/>
    </row>
    <row r="120" spans="1:1" x14ac:dyDescent="0.2">
      <c r="A120" s="60"/>
    </row>
    <row r="121" spans="1:1" x14ac:dyDescent="0.2">
      <c r="A121" s="60"/>
    </row>
    <row r="122" spans="1:1" x14ac:dyDescent="0.2">
      <c r="A122" s="60"/>
    </row>
    <row r="123" spans="1:1" x14ac:dyDescent="0.2">
      <c r="A123" s="60"/>
    </row>
    <row r="124" spans="1:1" x14ac:dyDescent="0.2">
      <c r="A124" s="60"/>
    </row>
    <row r="125" spans="1:1" x14ac:dyDescent="0.2">
      <c r="A125" s="60"/>
    </row>
    <row r="126" spans="1:1" x14ac:dyDescent="0.2">
      <c r="A126" s="60"/>
    </row>
    <row r="127" spans="1:1" x14ac:dyDescent="0.2">
      <c r="A127" s="60"/>
    </row>
    <row r="128" spans="1:1" x14ac:dyDescent="0.2">
      <c r="A128" s="60"/>
    </row>
    <row r="129" spans="1:1" x14ac:dyDescent="0.2">
      <c r="A129" s="60"/>
    </row>
    <row r="130" spans="1:1" x14ac:dyDescent="0.2">
      <c r="A130" s="60"/>
    </row>
    <row r="131" spans="1:1" x14ac:dyDescent="0.2">
      <c r="A131" s="60"/>
    </row>
    <row r="132" spans="1:1" x14ac:dyDescent="0.2">
      <c r="A132" s="60"/>
    </row>
    <row r="133" spans="1:1" x14ac:dyDescent="0.2">
      <c r="A133" s="60"/>
    </row>
    <row r="134" spans="1:1" x14ac:dyDescent="0.2">
      <c r="A134" s="60"/>
    </row>
    <row r="135" spans="1:1" x14ac:dyDescent="0.2">
      <c r="A135" s="60"/>
    </row>
    <row r="136" spans="1:1" x14ac:dyDescent="0.2">
      <c r="A136" s="60"/>
    </row>
    <row r="137" spans="1:1" x14ac:dyDescent="0.2">
      <c r="A137" s="60"/>
    </row>
    <row r="138" spans="1:1" x14ac:dyDescent="0.2">
      <c r="A138" s="60"/>
    </row>
    <row r="139" spans="1:1" x14ac:dyDescent="0.2">
      <c r="A139" s="60"/>
    </row>
    <row r="140" spans="1:1" x14ac:dyDescent="0.2">
      <c r="A140" s="60"/>
    </row>
    <row r="141" spans="1:1" x14ac:dyDescent="0.2">
      <c r="A141" s="60"/>
    </row>
    <row r="142" spans="1:1" x14ac:dyDescent="0.2">
      <c r="A142" s="60"/>
    </row>
    <row r="143" spans="1:1" x14ac:dyDescent="0.2">
      <c r="A143" s="60"/>
    </row>
    <row r="144" spans="1:1" x14ac:dyDescent="0.2">
      <c r="A144" s="60"/>
    </row>
    <row r="145" spans="1:1" x14ac:dyDescent="0.2">
      <c r="A145" s="60"/>
    </row>
    <row r="146" spans="1:1" x14ac:dyDescent="0.2">
      <c r="A146" s="60"/>
    </row>
    <row r="147" spans="1:1" x14ac:dyDescent="0.2">
      <c r="A147" s="60"/>
    </row>
    <row r="148" spans="1:1" x14ac:dyDescent="0.2">
      <c r="A148" s="60"/>
    </row>
    <row r="149" spans="1:1" x14ac:dyDescent="0.2">
      <c r="A149" s="60"/>
    </row>
    <row r="150" spans="1:1" x14ac:dyDescent="0.2">
      <c r="A150" s="60"/>
    </row>
    <row r="151" spans="1:1" x14ac:dyDescent="0.2">
      <c r="A151" s="60"/>
    </row>
    <row r="152" spans="1:1" x14ac:dyDescent="0.2">
      <c r="A152" s="60"/>
    </row>
    <row r="153" spans="1:1" x14ac:dyDescent="0.2">
      <c r="A153" s="60"/>
    </row>
    <row r="154" spans="1:1" x14ac:dyDescent="0.2">
      <c r="A154" s="60"/>
    </row>
    <row r="155" spans="1:1" x14ac:dyDescent="0.2">
      <c r="A155" s="60"/>
    </row>
    <row r="156" spans="1:1" x14ac:dyDescent="0.2">
      <c r="A156" s="60"/>
    </row>
    <row r="157" spans="1:1" x14ac:dyDescent="0.2">
      <c r="A157" s="60"/>
    </row>
    <row r="158" spans="1:1" x14ac:dyDescent="0.2">
      <c r="A158" s="60"/>
    </row>
    <row r="159" spans="1:1" x14ac:dyDescent="0.2">
      <c r="A159" s="60"/>
    </row>
    <row r="160" spans="1:1" x14ac:dyDescent="0.2">
      <c r="A160" s="60"/>
    </row>
    <row r="161" spans="1:1" x14ac:dyDescent="0.2">
      <c r="A161" s="60"/>
    </row>
    <row r="162" spans="1:1" x14ac:dyDescent="0.2">
      <c r="A162" s="60"/>
    </row>
    <row r="163" spans="1:1" x14ac:dyDescent="0.2">
      <c r="A163" s="60"/>
    </row>
    <row r="164" spans="1:1" x14ac:dyDescent="0.2">
      <c r="A164" s="60"/>
    </row>
    <row r="165" spans="1:1" x14ac:dyDescent="0.2">
      <c r="A165" s="60"/>
    </row>
    <row r="166" spans="1:1" x14ac:dyDescent="0.2">
      <c r="A166" s="60"/>
    </row>
    <row r="167" spans="1:1" x14ac:dyDescent="0.2">
      <c r="A167" s="60"/>
    </row>
    <row r="168" spans="1:1" x14ac:dyDescent="0.2">
      <c r="A168" s="60"/>
    </row>
    <row r="169" spans="1:1" x14ac:dyDescent="0.2">
      <c r="A169" s="60"/>
    </row>
    <row r="170" spans="1:1" x14ac:dyDescent="0.2">
      <c r="A170" s="60"/>
    </row>
    <row r="171" spans="1:1" x14ac:dyDescent="0.2">
      <c r="A171" s="60"/>
    </row>
    <row r="172" spans="1:1" x14ac:dyDescent="0.2">
      <c r="A172" s="60"/>
    </row>
    <row r="173" spans="1:1" x14ac:dyDescent="0.2">
      <c r="A173" s="60"/>
    </row>
    <row r="174" spans="1:1" x14ac:dyDescent="0.2">
      <c r="A174" s="60"/>
    </row>
    <row r="175" spans="1:1" x14ac:dyDescent="0.2">
      <c r="A175" s="60"/>
    </row>
    <row r="176" spans="1:1" x14ac:dyDescent="0.2">
      <c r="A176" s="60"/>
    </row>
    <row r="177" spans="1:1" x14ac:dyDescent="0.2">
      <c r="A177" s="60"/>
    </row>
    <row r="178" spans="1:1" x14ac:dyDescent="0.2">
      <c r="A178" s="60"/>
    </row>
    <row r="179" spans="1:1" x14ac:dyDescent="0.2">
      <c r="A179" s="60"/>
    </row>
    <row r="180" spans="1:1" x14ac:dyDescent="0.2">
      <c r="A180" s="60"/>
    </row>
    <row r="181" spans="1:1" x14ac:dyDescent="0.2">
      <c r="A181" s="60"/>
    </row>
    <row r="182" spans="1:1" x14ac:dyDescent="0.2">
      <c r="A182" s="60"/>
    </row>
    <row r="183" spans="1:1" x14ac:dyDescent="0.2">
      <c r="A183" s="60"/>
    </row>
    <row r="184" spans="1:1" x14ac:dyDescent="0.2">
      <c r="A184" s="60"/>
    </row>
    <row r="185" spans="1:1" x14ac:dyDescent="0.2">
      <c r="A185" s="60"/>
    </row>
    <row r="186" spans="1:1" x14ac:dyDescent="0.2">
      <c r="A186" s="60"/>
    </row>
    <row r="187" spans="1:1" x14ac:dyDescent="0.2">
      <c r="A187" s="60"/>
    </row>
    <row r="188" spans="1:1" x14ac:dyDescent="0.2">
      <c r="A188" s="60"/>
    </row>
    <row r="189" spans="1:1" x14ac:dyDescent="0.2">
      <c r="A189" s="60"/>
    </row>
    <row r="190" spans="1:1" x14ac:dyDescent="0.2">
      <c r="A190" s="60"/>
    </row>
    <row r="191" spans="1:1" x14ac:dyDescent="0.2">
      <c r="A191" s="60"/>
    </row>
    <row r="192" spans="1:1" x14ac:dyDescent="0.2">
      <c r="A192" s="60"/>
    </row>
    <row r="193" spans="1:1" x14ac:dyDescent="0.2">
      <c r="A193" s="60"/>
    </row>
    <row r="194" spans="1:1" x14ac:dyDescent="0.2">
      <c r="A194" s="60"/>
    </row>
  </sheetData>
  <sheetProtection selectLockedCells="1" selectUnlockedCells="1"/>
  <autoFilter ref="A1:AD71" xr:uid="{85F9ACEA-18CA-6B4F-83EA-0BF0B7D360F9}">
    <filterColumn colId="10">
      <filters>
        <filter val="Machine Learning"/>
      </filters>
    </filterColumn>
    <filterColumn colId="13">
      <filters>
        <filter val="Accuracy"/>
        <filter val="Accuracy, Error"/>
        <filter val="Accuracy, Error, Ranking"/>
        <filter val="Accuracy, Ranking"/>
        <filter val="Ranking, Accuracy"/>
      </filters>
    </filterColumn>
  </autoFilter>
  <conditionalFormatting sqref="A2:A37 A39:A61 A63:A194">
    <cfRule type="expression" dxfId="19" priority="1">
      <formula>COUNTBLANK(B2:AE2)=0</formula>
    </cfRule>
  </conditionalFormatting>
  <conditionalFormatting sqref="A38 A62">
    <cfRule type="expression" dxfId="18" priority="717">
      <formula>COUNTBLANK(C38:AE38)=0</formula>
    </cfRule>
  </conditionalFormatting>
  <hyperlinks>
    <hyperlink ref="Z16" r:id="rId1" xr:uid="{556F243D-5340-B646-B360-392CF1CDF174}"/>
    <hyperlink ref="Z22" r:id="rId2" xr:uid="{BE1E3294-8E3F-A74A-B5F5-17F82BF7CEBA}"/>
  </hyperlinks>
  <pageMargins left="0.7" right="0.7" top="0.75" bottom="0.75" header="0.3" footer="0.3"/>
  <pageSetup paperSize="9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04E5-BF72-8046-A6DD-41E01601656F}">
  <sheetPr codeName="Sheet9"/>
  <dimension ref="A1:P143"/>
  <sheetViews>
    <sheetView zoomScale="110" zoomScaleNormal="110" workbookViewId="0">
      <pane ySplit="2" topLeftCell="A3" activePane="bottomLeft" state="frozen"/>
      <selection pane="bottomLeft" activeCell="B194" sqref="B194"/>
    </sheetView>
  </sheetViews>
  <sheetFormatPr baseColWidth="10" defaultColWidth="11" defaultRowHeight="16" x14ac:dyDescent="0.2"/>
  <cols>
    <col min="1" max="1" width="7" customWidth="1"/>
    <col min="2" max="2" width="30.5" bestFit="1" customWidth="1"/>
    <col min="3" max="8" width="3.1640625" bestFit="1" customWidth="1"/>
    <col min="9" max="9" width="3.1640625" customWidth="1"/>
    <col min="10" max="10" width="8.33203125" customWidth="1"/>
    <col min="11" max="11" width="13.5" bestFit="1" customWidth="1"/>
    <col min="15" max="15" width="3" customWidth="1"/>
    <col min="16" max="16" width="10" customWidth="1"/>
  </cols>
  <sheetData>
    <row r="1" spans="1:16" s="2" customFormat="1" x14ac:dyDescent="0.2">
      <c r="C1" s="155" t="s">
        <v>1092</v>
      </c>
      <c r="D1" s="155"/>
      <c r="E1" s="155"/>
      <c r="F1" s="155"/>
      <c r="G1" s="155"/>
      <c r="H1" s="155"/>
      <c r="I1" s="20"/>
      <c r="K1" s="9" t="s">
        <v>1093</v>
      </c>
      <c r="L1" s="9"/>
      <c r="M1" s="7"/>
      <c r="N1" s="7"/>
      <c r="O1" s="7"/>
      <c r="P1" s="7"/>
    </row>
    <row r="2" spans="1:16" s="12" customFormat="1" x14ac:dyDescent="0.2">
      <c r="A2" s="12" t="s">
        <v>1094</v>
      </c>
      <c r="B2" s="2" t="s">
        <v>1095</v>
      </c>
      <c r="C2" s="12" t="s">
        <v>1096</v>
      </c>
      <c r="D2" s="12" t="s">
        <v>1097</v>
      </c>
      <c r="E2" s="12" t="s">
        <v>1098</v>
      </c>
      <c r="F2" s="12" t="s">
        <v>1099</v>
      </c>
      <c r="G2" s="12" t="s">
        <v>1100</v>
      </c>
      <c r="H2" s="12" t="s">
        <v>1101</v>
      </c>
      <c r="I2" s="12" t="s">
        <v>1102</v>
      </c>
      <c r="K2" s="7" t="s">
        <v>1103</v>
      </c>
      <c r="L2" s="7" t="s">
        <v>1104</v>
      </c>
      <c r="M2" s="16" t="s">
        <v>1105</v>
      </c>
      <c r="N2" s="16" t="s">
        <v>1106</v>
      </c>
      <c r="O2" s="154" t="s">
        <v>1107</v>
      </c>
      <c r="P2" s="154"/>
    </row>
    <row r="3" spans="1:16" ht="16" customHeight="1" x14ac:dyDescent="0.2">
      <c r="A3" s="148" t="s">
        <v>289</v>
      </c>
      <c r="B3" t="s">
        <v>1108</v>
      </c>
      <c r="C3" s="13" t="s">
        <v>1109</v>
      </c>
      <c r="D3" s="13" t="s">
        <v>1109</v>
      </c>
      <c r="E3" s="13" t="s">
        <v>1109</v>
      </c>
      <c r="F3" s="13" t="s">
        <v>1109</v>
      </c>
      <c r="G3" s="13" t="s">
        <v>1109</v>
      </c>
      <c r="H3" s="13" t="s">
        <v>1109</v>
      </c>
      <c r="I3" s="13"/>
      <c r="J3" s="13"/>
      <c r="K3" s="9" t="s">
        <v>289</v>
      </c>
      <c r="L3" s="9">
        <v>36</v>
      </c>
      <c r="M3" s="9">
        <v>11</v>
      </c>
      <c r="N3" s="9">
        <f t="shared" ref="N3:N9" si="0">L3-M3</f>
        <v>25</v>
      </c>
    </row>
    <row r="4" spans="1:16" x14ac:dyDescent="0.2">
      <c r="A4" s="149"/>
      <c r="B4" t="s">
        <v>1008</v>
      </c>
      <c r="C4" t="s">
        <v>1109</v>
      </c>
      <c r="D4" t="s">
        <v>1109</v>
      </c>
      <c r="E4" t="s">
        <v>1109</v>
      </c>
      <c r="F4" t="s">
        <v>1109</v>
      </c>
      <c r="G4" t="s">
        <v>1109</v>
      </c>
      <c r="H4" t="s">
        <v>1109</v>
      </c>
      <c r="K4" s="9" t="s">
        <v>1110</v>
      </c>
      <c r="L4" s="9">
        <v>25</v>
      </c>
      <c r="M4" s="9">
        <v>16</v>
      </c>
      <c r="N4" s="9">
        <f t="shared" si="0"/>
        <v>9</v>
      </c>
      <c r="O4" s="7" t="s">
        <v>1098</v>
      </c>
      <c r="P4" s="9">
        <f>COUNTIF(E$3:E$99999, "-")</f>
        <v>0</v>
      </c>
    </row>
    <row r="5" spans="1:16" x14ac:dyDescent="0.2">
      <c r="A5" s="149"/>
      <c r="B5" t="s">
        <v>1009</v>
      </c>
      <c r="C5" t="s">
        <v>1109</v>
      </c>
      <c r="D5" t="s">
        <v>1109</v>
      </c>
      <c r="E5" t="s">
        <v>1109</v>
      </c>
      <c r="F5" t="s">
        <v>1109</v>
      </c>
      <c r="G5" t="s">
        <v>1109</v>
      </c>
      <c r="H5" t="s">
        <v>1109</v>
      </c>
      <c r="K5" s="9" t="s">
        <v>291</v>
      </c>
      <c r="L5" s="9">
        <v>37</v>
      </c>
      <c r="M5" s="9">
        <v>8</v>
      </c>
      <c r="N5" s="9">
        <f t="shared" si="0"/>
        <v>29</v>
      </c>
      <c r="O5" s="7" t="s">
        <v>1096</v>
      </c>
      <c r="P5" s="9">
        <f>COUNTIF(C$3:C$99999, "-")</f>
        <v>0</v>
      </c>
    </row>
    <row r="6" spans="1:16" x14ac:dyDescent="0.2">
      <c r="A6" s="149"/>
      <c r="B6" t="s">
        <v>1010</v>
      </c>
      <c r="C6" t="s">
        <v>1109</v>
      </c>
      <c r="D6" t="s">
        <v>1109</v>
      </c>
      <c r="E6" t="s">
        <v>1109</v>
      </c>
      <c r="F6" t="s">
        <v>1109</v>
      </c>
      <c r="G6" t="s">
        <v>1109</v>
      </c>
      <c r="H6" t="s">
        <v>1109</v>
      </c>
      <c r="K6" s="9" t="s">
        <v>292</v>
      </c>
      <c r="L6" s="9">
        <v>4</v>
      </c>
      <c r="M6" s="9">
        <v>1</v>
      </c>
      <c r="N6" s="9">
        <f t="shared" si="0"/>
        <v>3</v>
      </c>
      <c r="O6" s="7" t="s">
        <v>1100</v>
      </c>
      <c r="P6" s="9">
        <f>COUNTIF(G$3:G$99999, "-")</f>
        <v>45</v>
      </c>
    </row>
    <row r="7" spans="1:16" x14ac:dyDescent="0.2">
      <c r="A7" s="149"/>
      <c r="B7" t="s">
        <v>1011</v>
      </c>
      <c r="C7" t="s">
        <v>1109</v>
      </c>
      <c r="D7" t="s">
        <v>1109</v>
      </c>
      <c r="E7" t="s">
        <v>1109</v>
      </c>
      <c r="F7" t="s">
        <v>1109</v>
      </c>
      <c r="G7" t="s">
        <v>1109</v>
      </c>
      <c r="H7" t="s">
        <v>1109</v>
      </c>
      <c r="K7" s="9" t="s">
        <v>1111</v>
      </c>
      <c r="L7" s="9">
        <v>10</v>
      </c>
      <c r="M7" s="9">
        <v>0</v>
      </c>
      <c r="N7" s="9">
        <f t="shared" si="0"/>
        <v>10</v>
      </c>
      <c r="O7" s="7" t="s">
        <v>1099</v>
      </c>
      <c r="P7" s="9">
        <f>COUNTIF(F$3:F$99999, "-")</f>
        <v>5</v>
      </c>
    </row>
    <row r="8" spans="1:16" x14ac:dyDescent="0.2">
      <c r="A8" s="149"/>
      <c r="B8" t="s">
        <v>1012</v>
      </c>
      <c r="C8" t="s">
        <v>1109</v>
      </c>
      <c r="D8" t="s">
        <v>1109</v>
      </c>
      <c r="E8" t="s">
        <v>1109</v>
      </c>
      <c r="F8" t="s">
        <v>1109</v>
      </c>
      <c r="G8" t="s">
        <v>1109</v>
      </c>
      <c r="H8" t="s">
        <v>1109</v>
      </c>
      <c r="K8" s="9" t="s">
        <v>1112</v>
      </c>
      <c r="L8" s="9">
        <v>28</v>
      </c>
      <c r="M8" s="9">
        <v>11</v>
      </c>
      <c r="N8" s="9">
        <f t="shared" si="0"/>
        <v>17</v>
      </c>
      <c r="O8" s="7" t="s">
        <v>1097</v>
      </c>
      <c r="P8" s="9">
        <f>COUNTIF(D$3:D$99999, "-")</f>
        <v>0</v>
      </c>
    </row>
    <row r="9" spans="1:16" x14ac:dyDescent="0.2">
      <c r="A9" s="149"/>
      <c r="B9" t="s">
        <v>1013</v>
      </c>
      <c r="C9" t="s">
        <v>1109</v>
      </c>
      <c r="D9" t="s">
        <v>1109</v>
      </c>
      <c r="E9" t="s">
        <v>1109</v>
      </c>
      <c r="F9" t="s">
        <v>1109</v>
      </c>
      <c r="G9" t="s">
        <v>1109</v>
      </c>
      <c r="H9" t="s">
        <v>1109</v>
      </c>
      <c r="K9" s="9" t="s">
        <v>1113</v>
      </c>
      <c r="L9" s="9">
        <v>1</v>
      </c>
      <c r="M9" s="9">
        <v>0</v>
      </c>
      <c r="N9" s="9">
        <f t="shared" si="0"/>
        <v>1</v>
      </c>
      <c r="O9" s="7" t="s">
        <v>1101</v>
      </c>
      <c r="P9" s="9">
        <f>COUNTIF(H$3:H$99999, "-")</f>
        <v>3</v>
      </c>
    </row>
    <row r="10" spans="1:16" x14ac:dyDescent="0.2">
      <c r="A10" s="149"/>
      <c r="B10" t="s">
        <v>1014</v>
      </c>
      <c r="C10" t="s">
        <v>1109</v>
      </c>
      <c r="D10" t="s">
        <v>1109</v>
      </c>
      <c r="E10" t="s">
        <v>1109</v>
      </c>
      <c r="F10" t="s">
        <v>1109</v>
      </c>
      <c r="G10" t="s">
        <v>1109</v>
      </c>
      <c r="H10" t="s">
        <v>1109</v>
      </c>
      <c r="K10" s="17" t="s">
        <v>1114</v>
      </c>
      <c r="L10" s="17">
        <f>SUM(L3:L9)</f>
        <v>141</v>
      </c>
      <c r="M10" s="17">
        <f>SUM(M3:M9)</f>
        <v>47</v>
      </c>
      <c r="N10" s="17">
        <f>SUM(N3:N9)</f>
        <v>94</v>
      </c>
      <c r="O10" s="17"/>
      <c r="P10" s="17">
        <f>SUM(P4:P9)</f>
        <v>53</v>
      </c>
    </row>
    <row r="11" spans="1:16" x14ac:dyDescent="0.2">
      <c r="A11" s="149"/>
      <c r="B11" t="s">
        <v>1015</v>
      </c>
      <c r="C11" t="s">
        <v>1109</v>
      </c>
      <c r="D11" t="s">
        <v>1109</v>
      </c>
      <c r="E11" t="s">
        <v>1109</v>
      </c>
      <c r="F11" t="s">
        <v>1109</v>
      </c>
      <c r="G11" t="s">
        <v>1109</v>
      </c>
      <c r="H11" t="s">
        <v>1109</v>
      </c>
    </row>
    <row r="12" spans="1:16" x14ac:dyDescent="0.2">
      <c r="A12" s="149"/>
      <c r="B12" t="s">
        <v>1016</v>
      </c>
      <c r="C12" t="s">
        <v>1109</v>
      </c>
      <c r="D12" t="s">
        <v>1109</v>
      </c>
      <c r="E12" t="s">
        <v>1109</v>
      </c>
      <c r="F12" t="s">
        <v>1109</v>
      </c>
      <c r="G12" t="s">
        <v>1109</v>
      </c>
      <c r="H12" t="s">
        <v>1109</v>
      </c>
      <c r="K12" s="9" t="s">
        <v>1102</v>
      </c>
    </row>
    <row r="13" spans="1:16" x14ac:dyDescent="0.2">
      <c r="A13" s="149"/>
      <c r="B13" t="s">
        <v>1017</v>
      </c>
      <c r="C13" t="s">
        <v>1109</v>
      </c>
      <c r="D13" t="s">
        <v>1109</v>
      </c>
      <c r="E13" t="s">
        <v>1109</v>
      </c>
      <c r="F13" t="s">
        <v>1109</v>
      </c>
      <c r="G13" t="s">
        <v>1109</v>
      </c>
      <c r="H13" t="s">
        <v>1109</v>
      </c>
      <c r="K13" s="9" t="s">
        <v>1115</v>
      </c>
    </row>
    <row r="14" spans="1:16" x14ac:dyDescent="0.2">
      <c r="A14" s="149"/>
      <c r="B14" t="s">
        <v>1018</v>
      </c>
      <c r="C14" t="s">
        <v>1109</v>
      </c>
      <c r="D14" t="s">
        <v>1109</v>
      </c>
      <c r="E14" t="s">
        <v>1109</v>
      </c>
      <c r="F14" t="s">
        <v>1109</v>
      </c>
      <c r="G14" t="s">
        <v>1109</v>
      </c>
      <c r="H14" t="s">
        <v>1109</v>
      </c>
    </row>
    <row r="15" spans="1:16" x14ac:dyDescent="0.2">
      <c r="A15" s="149"/>
      <c r="B15" t="s">
        <v>1019</v>
      </c>
      <c r="C15" t="s">
        <v>1109</v>
      </c>
      <c r="D15" t="s">
        <v>1109</v>
      </c>
      <c r="E15" t="s">
        <v>1109</v>
      </c>
      <c r="F15" t="s">
        <v>1109</v>
      </c>
      <c r="G15" t="s">
        <v>1109</v>
      </c>
      <c r="H15" t="s">
        <v>1109</v>
      </c>
    </row>
    <row r="16" spans="1:16" x14ac:dyDescent="0.2">
      <c r="A16" s="149"/>
      <c r="B16" t="s">
        <v>1020</v>
      </c>
      <c r="C16" t="s">
        <v>1109</v>
      </c>
      <c r="D16" t="s">
        <v>1109</v>
      </c>
      <c r="E16" t="s">
        <v>1109</v>
      </c>
      <c r="F16" t="s">
        <v>1109</v>
      </c>
      <c r="G16" t="s">
        <v>1109</v>
      </c>
      <c r="H16" t="s">
        <v>1109</v>
      </c>
    </row>
    <row r="17" spans="1:8" x14ac:dyDescent="0.2">
      <c r="A17" s="149"/>
      <c r="B17" t="s">
        <v>187</v>
      </c>
      <c r="C17" t="s">
        <v>1109</v>
      </c>
      <c r="D17" t="s">
        <v>1109</v>
      </c>
      <c r="E17" t="s">
        <v>1109</v>
      </c>
      <c r="F17" t="s">
        <v>1109</v>
      </c>
      <c r="G17" t="s">
        <v>1109</v>
      </c>
      <c r="H17" t="s">
        <v>1109</v>
      </c>
    </row>
    <row r="18" spans="1:8" x14ac:dyDescent="0.2">
      <c r="A18" s="149"/>
      <c r="B18" t="s">
        <v>1021</v>
      </c>
      <c r="C18" t="s">
        <v>1109</v>
      </c>
      <c r="D18" t="s">
        <v>1109</v>
      </c>
      <c r="E18" t="s">
        <v>1109</v>
      </c>
      <c r="F18" t="s">
        <v>1109</v>
      </c>
      <c r="G18" t="s">
        <v>1109</v>
      </c>
      <c r="H18" t="s">
        <v>1109</v>
      </c>
    </row>
    <row r="19" spans="1:8" x14ac:dyDescent="0.2">
      <c r="A19" s="149"/>
      <c r="B19" t="s">
        <v>1022</v>
      </c>
      <c r="C19" t="s">
        <v>1109</v>
      </c>
      <c r="D19" t="s">
        <v>1109</v>
      </c>
      <c r="E19" t="s">
        <v>1109</v>
      </c>
      <c r="F19" t="s">
        <v>1109</v>
      </c>
      <c r="G19" t="s">
        <v>1109</v>
      </c>
      <c r="H19" t="s">
        <v>1109</v>
      </c>
    </row>
    <row r="20" spans="1:8" x14ac:dyDescent="0.2">
      <c r="A20" s="149"/>
      <c r="B20" t="s">
        <v>1023</v>
      </c>
      <c r="C20" t="s">
        <v>1109</v>
      </c>
      <c r="D20" t="s">
        <v>1109</v>
      </c>
      <c r="E20" t="s">
        <v>1109</v>
      </c>
      <c r="F20" t="s">
        <v>1109</v>
      </c>
      <c r="G20" t="s">
        <v>1109</v>
      </c>
      <c r="H20" t="s">
        <v>1109</v>
      </c>
    </row>
    <row r="21" spans="1:8" x14ac:dyDescent="0.2">
      <c r="A21" s="149"/>
      <c r="B21" t="s">
        <v>1024</v>
      </c>
      <c r="C21" t="s">
        <v>1109</v>
      </c>
      <c r="D21" t="s">
        <v>1109</v>
      </c>
      <c r="E21" t="s">
        <v>1109</v>
      </c>
      <c r="F21" t="s">
        <v>1109</v>
      </c>
      <c r="G21" t="s">
        <v>1109</v>
      </c>
      <c r="H21" t="s">
        <v>1109</v>
      </c>
    </row>
    <row r="22" spans="1:8" x14ac:dyDescent="0.2">
      <c r="A22" s="149"/>
      <c r="B22" t="s">
        <v>1025</v>
      </c>
      <c r="C22" t="s">
        <v>1109</v>
      </c>
      <c r="D22" t="s">
        <v>1109</v>
      </c>
      <c r="E22" t="s">
        <v>1109</v>
      </c>
      <c r="F22" t="s">
        <v>1109</v>
      </c>
      <c r="G22" t="s">
        <v>1109</v>
      </c>
      <c r="H22" t="s">
        <v>1109</v>
      </c>
    </row>
    <row r="23" spans="1:8" x14ac:dyDescent="0.2">
      <c r="A23" s="149"/>
      <c r="B23" t="s">
        <v>1026</v>
      </c>
      <c r="C23" t="s">
        <v>1109</v>
      </c>
      <c r="D23" t="s">
        <v>1109</v>
      </c>
      <c r="E23" t="s">
        <v>1109</v>
      </c>
      <c r="F23" t="s">
        <v>1109</v>
      </c>
      <c r="G23" t="s">
        <v>1109</v>
      </c>
      <c r="H23" t="s">
        <v>1109</v>
      </c>
    </row>
    <row r="24" spans="1:8" ht="16" customHeight="1" x14ac:dyDescent="0.2">
      <c r="A24" s="149"/>
      <c r="B24" t="s">
        <v>1027</v>
      </c>
      <c r="C24" t="s">
        <v>1109</v>
      </c>
      <c r="D24" t="s">
        <v>1109</v>
      </c>
      <c r="E24" t="s">
        <v>1109</v>
      </c>
      <c r="F24" t="s">
        <v>1109</v>
      </c>
      <c r="G24" t="s">
        <v>1109</v>
      </c>
      <c r="H24" t="s">
        <v>1109</v>
      </c>
    </row>
    <row r="25" spans="1:8" x14ac:dyDescent="0.2">
      <c r="A25" s="149"/>
      <c r="B25" t="s">
        <v>1028</v>
      </c>
      <c r="C25" t="s">
        <v>1109</v>
      </c>
      <c r="D25" t="s">
        <v>1109</v>
      </c>
      <c r="E25" t="s">
        <v>1109</v>
      </c>
      <c r="F25" t="s">
        <v>1109</v>
      </c>
      <c r="G25" t="s">
        <v>1109</v>
      </c>
      <c r="H25" t="s">
        <v>1109</v>
      </c>
    </row>
    <row r="26" spans="1:8" x14ac:dyDescent="0.2">
      <c r="A26" s="149"/>
      <c r="B26" t="s">
        <v>1029</v>
      </c>
      <c r="C26" t="s">
        <v>1109</v>
      </c>
      <c r="D26" t="s">
        <v>1109</v>
      </c>
      <c r="E26" t="s">
        <v>1109</v>
      </c>
      <c r="F26" t="s">
        <v>1109</v>
      </c>
      <c r="G26" t="s">
        <v>1109</v>
      </c>
      <c r="H26" t="s">
        <v>1109</v>
      </c>
    </row>
    <row r="27" spans="1:8" x14ac:dyDescent="0.2">
      <c r="A27" s="149"/>
      <c r="B27" t="s">
        <v>1030</v>
      </c>
      <c r="C27" t="s">
        <v>1109</v>
      </c>
      <c r="D27" t="s">
        <v>1109</v>
      </c>
      <c r="E27" t="s">
        <v>1109</v>
      </c>
      <c r="F27" t="s">
        <v>1109</v>
      </c>
      <c r="G27" t="s">
        <v>1109</v>
      </c>
      <c r="H27" t="s">
        <v>1109</v>
      </c>
    </row>
    <row r="28" spans="1:8" x14ac:dyDescent="0.2">
      <c r="A28" s="149"/>
      <c r="B28" t="s">
        <v>1116</v>
      </c>
      <c r="C28" t="s">
        <v>1109</v>
      </c>
      <c r="D28" t="s">
        <v>1109</v>
      </c>
      <c r="E28" t="s">
        <v>1109</v>
      </c>
      <c r="F28" t="s">
        <v>99</v>
      </c>
      <c r="G28" t="s">
        <v>99</v>
      </c>
      <c r="H28" t="s">
        <v>1109</v>
      </c>
    </row>
    <row r="29" spans="1:8" x14ac:dyDescent="0.2">
      <c r="A29" s="149"/>
      <c r="B29" t="s">
        <v>1117</v>
      </c>
      <c r="C29" t="s">
        <v>1109</v>
      </c>
      <c r="D29" t="s">
        <v>1109</v>
      </c>
      <c r="E29" t="s">
        <v>1109</v>
      </c>
      <c r="F29" t="s">
        <v>1109</v>
      </c>
      <c r="G29" t="s">
        <v>99</v>
      </c>
      <c r="H29" t="s">
        <v>1109</v>
      </c>
    </row>
    <row r="30" spans="1:8" x14ac:dyDescent="0.2">
      <c r="A30" s="149"/>
      <c r="B30" t="s">
        <v>1118</v>
      </c>
      <c r="C30" t="s">
        <v>1109</v>
      </c>
      <c r="D30" t="s">
        <v>1109</v>
      </c>
      <c r="E30" t="s">
        <v>1109</v>
      </c>
      <c r="F30" t="s">
        <v>1109</v>
      </c>
      <c r="G30" t="s">
        <v>99</v>
      </c>
      <c r="H30" t="s">
        <v>1109</v>
      </c>
    </row>
    <row r="31" spans="1:8" x14ac:dyDescent="0.2">
      <c r="A31" s="149"/>
      <c r="B31" t="s">
        <v>1119</v>
      </c>
      <c r="C31" t="s">
        <v>1109</v>
      </c>
      <c r="D31" t="s">
        <v>1109</v>
      </c>
      <c r="E31" t="s">
        <v>1109</v>
      </c>
      <c r="F31" t="s">
        <v>1109</v>
      </c>
      <c r="G31" t="s">
        <v>99</v>
      </c>
      <c r="H31" t="s">
        <v>1109</v>
      </c>
    </row>
    <row r="32" spans="1:8" x14ac:dyDescent="0.2">
      <c r="A32" s="149"/>
      <c r="B32" t="s">
        <v>1120</v>
      </c>
      <c r="C32" t="s">
        <v>1109</v>
      </c>
      <c r="D32" t="s">
        <v>1109</v>
      </c>
      <c r="E32" t="s">
        <v>1109</v>
      </c>
      <c r="F32" t="s">
        <v>1109</v>
      </c>
      <c r="G32" t="s">
        <v>99</v>
      </c>
      <c r="H32" t="s">
        <v>1109</v>
      </c>
    </row>
    <row r="33" spans="1:8" x14ac:dyDescent="0.2">
      <c r="A33" s="149"/>
      <c r="B33" t="s">
        <v>1121</v>
      </c>
      <c r="C33" t="s">
        <v>1109</v>
      </c>
      <c r="D33" t="s">
        <v>1109</v>
      </c>
      <c r="E33" t="s">
        <v>1109</v>
      </c>
      <c r="F33" t="s">
        <v>1109</v>
      </c>
      <c r="G33" t="s">
        <v>99</v>
      </c>
      <c r="H33" t="s">
        <v>1109</v>
      </c>
    </row>
    <row r="34" spans="1:8" x14ac:dyDescent="0.2">
      <c r="A34" s="149"/>
      <c r="B34" t="s">
        <v>1122</v>
      </c>
      <c r="C34" t="s">
        <v>1109</v>
      </c>
      <c r="D34" t="s">
        <v>1109</v>
      </c>
      <c r="E34" t="s">
        <v>1109</v>
      </c>
      <c r="F34" t="s">
        <v>1109</v>
      </c>
      <c r="G34" t="s">
        <v>99</v>
      </c>
      <c r="H34" t="s">
        <v>1109</v>
      </c>
    </row>
    <row r="35" spans="1:8" x14ac:dyDescent="0.2">
      <c r="A35" s="149"/>
      <c r="B35" t="s">
        <v>1123</v>
      </c>
      <c r="C35" t="s">
        <v>1109</v>
      </c>
      <c r="D35" t="s">
        <v>1109</v>
      </c>
      <c r="E35" t="s">
        <v>1109</v>
      </c>
      <c r="F35" t="s">
        <v>1109</v>
      </c>
      <c r="G35" t="s">
        <v>99</v>
      </c>
      <c r="H35" t="s">
        <v>1109</v>
      </c>
    </row>
    <row r="36" spans="1:8" x14ac:dyDescent="0.2">
      <c r="A36" s="149"/>
      <c r="B36" t="s">
        <v>1124</v>
      </c>
      <c r="C36" t="s">
        <v>1109</v>
      </c>
      <c r="D36" t="s">
        <v>1109</v>
      </c>
      <c r="E36" t="s">
        <v>1109</v>
      </c>
      <c r="F36" t="s">
        <v>1109</v>
      </c>
      <c r="G36" t="s">
        <v>99</v>
      </c>
      <c r="H36" t="s">
        <v>1109</v>
      </c>
    </row>
    <row r="37" spans="1:8" x14ac:dyDescent="0.2">
      <c r="A37" s="149"/>
      <c r="B37" t="s">
        <v>1125</v>
      </c>
      <c r="C37" t="s">
        <v>1109</v>
      </c>
      <c r="D37" t="s">
        <v>1109</v>
      </c>
      <c r="E37" t="s">
        <v>1109</v>
      </c>
      <c r="F37" t="s">
        <v>1109</v>
      </c>
      <c r="G37" t="s">
        <v>99</v>
      </c>
      <c r="H37" t="s">
        <v>1109</v>
      </c>
    </row>
    <row r="38" spans="1:8" x14ac:dyDescent="0.2">
      <c r="A38" s="150"/>
      <c r="B38" s="14" t="s">
        <v>1126</v>
      </c>
      <c r="C38" s="14" t="s">
        <v>1109</v>
      </c>
      <c r="D38" s="14" t="s">
        <v>1109</v>
      </c>
      <c r="E38" s="14" t="s">
        <v>1109</v>
      </c>
      <c r="F38" s="14" t="s">
        <v>1109</v>
      </c>
      <c r="G38" s="14" t="s">
        <v>99</v>
      </c>
      <c r="H38" s="14" t="s">
        <v>1109</v>
      </c>
    </row>
    <row r="39" spans="1:8" x14ac:dyDescent="0.2">
      <c r="A39" s="149" t="s">
        <v>291</v>
      </c>
      <c r="B39" t="s">
        <v>1031</v>
      </c>
      <c r="C39" t="s">
        <v>1109</v>
      </c>
      <c r="D39" t="s">
        <v>1109</v>
      </c>
      <c r="E39" t="s">
        <v>1109</v>
      </c>
      <c r="F39" t="s">
        <v>1109</v>
      </c>
      <c r="G39" t="s">
        <v>1109</v>
      </c>
      <c r="H39" t="s">
        <v>1109</v>
      </c>
    </row>
    <row r="40" spans="1:8" x14ac:dyDescent="0.2">
      <c r="A40" s="149"/>
      <c r="B40" t="s">
        <v>1127</v>
      </c>
      <c r="C40" t="s">
        <v>1109</v>
      </c>
      <c r="D40" t="s">
        <v>1109</v>
      </c>
      <c r="E40" t="s">
        <v>1109</v>
      </c>
      <c r="F40" t="s">
        <v>1109</v>
      </c>
      <c r="G40" t="s">
        <v>99</v>
      </c>
      <c r="H40" t="s">
        <v>1109</v>
      </c>
    </row>
    <row r="41" spans="1:8" x14ac:dyDescent="0.2">
      <c r="A41" s="149"/>
      <c r="B41" t="s">
        <v>1032</v>
      </c>
      <c r="C41" t="s">
        <v>1109</v>
      </c>
      <c r="D41" t="s">
        <v>1109</v>
      </c>
      <c r="E41" t="s">
        <v>1109</v>
      </c>
      <c r="F41" t="s">
        <v>1109</v>
      </c>
      <c r="G41" t="s">
        <v>1109</v>
      </c>
      <c r="H41" t="s">
        <v>1109</v>
      </c>
    </row>
    <row r="42" spans="1:8" x14ac:dyDescent="0.2">
      <c r="A42" s="149"/>
      <c r="B42" t="s">
        <v>1128</v>
      </c>
      <c r="C42" t="s">
        <v>1109</v>
      </c>
      <c r="D42" t="s">
        <v>1109</v>
      </c>
      <c r="E42" t="s">
        <v>1109</v>
      </c>
      <c r="F42" t="s">
        <v>1109</v>
      </c>
      <c r="G42" t="s">
        <v>99</v>
      </c>
      <c r="H42" t="s">
        <v>1109</v>
      </c>
    </row>
    <row r="43" spans="1:8" x14ac:dyDescent="0.2">
      <c r="A43" s="149"/>
      <c r="B43" t="s">
        <v>1033</v>
      </c>
      <c r="C43" t="s">
        <v>1109</v>
      </c>
      <c r="D43" t="s">
        <v>1109</v>
      </c>
      <c r="E43" t="s">
        <v>1109</v>
      </c>
      <c r="F43" t="s">
        <v>1109</v>
      </c>
      <c r="G43" t="s">
        <v>1109</v>
      </c>
      <c r="H43" t="s">
        <v>1109</v>
      </c>
    </row>
    <row r="44" spans="1:8" x14ac:dyDescent="0.2">
      <c r="A44" s="149"/>
      <c r="B44" t="s">
        <v>1034</v>
      </c>
      <c r="C44" t="s">
        <v>1109</v>
      </c>
      <c r="D44" t="s">
        <v>1109</v>
      </c>
      <c r="E44" t="s">
        <v>1109</v>
      </c>
      <c r="F44" t="s">
        <v>1109</v>
      </c>
      <c r="G44" t="s">
        <v>1109</v>
      </c>
      <c r="H44" t="s">
        <v>1109</v>
      </c>
    </row>
    <row r="45" spans="1:8" x14ac:dyDescent="0.2">
      <c r="A45" s="149"/>
      <c r="B45" t="s">
        <v>1035</v>
      </c>
      <c r="C45" t="s">
        <v>1109</v>
      </c>
      <c r="D45" t="s">
        <v>1109</v>
      </c>
      <c r="E45" t="s">
        <v>1109</v>
      </c>
      <c r="F45" t="s">
        <v>1109</v>
      </c>
      <c r="G45" t="s">
        <v>1109</v>
      </c>
      <c r="H45" t="s">
        <v>1109</v>
      </c>
    </row>
    <row r="46" spans="1:8" x14ac:dyDescent="0.2">
      <c r="A46" s="149"/>
      <c r="B46" t="s">
        <v>1129</v>
      </c>
      <c r="C46" t="s">
        <v>1109</v>
      </c>
      <c r="D46" t="s">
        <v>1109</v>
      </c>
      <c r="E46" t="s">
        <v>1109</v>
      </c>
      <c r="F46" t="s">
        <v>99</v>
      </c>
      <c r="G46" t="s">
        <v>99</v>
      </c>
      <c r="H46" t="s">
        <v>1109</v>
      </c>
    </row>
    <row r="47" spans="1:8" x14ac:dyDescent="0.2">
      <c r="A47" s="149"/>
      <c r="B47" t="s">
        <v>1036</v>
      </c>
      <c r="C47" t="s">
        <v>1109</v>
      </c>
      <c r="D47" t="s">
        <v>1109</v>
      </c>
      <c r="E47" t="s">
        <v>1109</v>
      </c>
      <c r="F47" t="s">
        <v>1109</v>
      </c>
      <c r="G47" t="s">
        <v>1109</v>
      </c>
      <c r="H47" t="s">
        <v>1109</v>
      </c>
    </row>
    <row r="48" spans="1:8" x14ac:dyDescent="0.2">
      <c r="A48" s="149"/>
      <c r="B48" t="s">
        <v>1037</v>
      </c>
      <c r="C48" t="s">
        <v>1109</v>
      </c>
      <c r="D48" t="s">
        <v>1109</v>
      </c>
      <c r="E48" t="s">
        <v>1109</v>
      </c>
      <c r="F48" t="s">
        <v>1109</v>
      </c>
      <c r="G48" t="s">
        <v>1109</v>
      </c>
      <c r="H48" t="s">
        <v>1109</v>
      </c>
    </row>
    <row r="49" spans="1:8" x14ac:dyDescent="0.2">
      <c r="A49" s="149"/>
      <c r="B49" t="s">
        <v>1038</v>
      </c>
      <c r="C49" t="s">
        <v>1109</v>
      </c>
      <c r="D49" t="s">
        <v>1109</v>
      </c>
      <c r="E49" t="s">
        <v>1109</v>
      </c>
      <c r="F49" t="s">
        <v>1109</v>
      </c>
      <c r="G49" t="s">
        <v>1109</v>
      </c>
      <c r="H49" t="s">
        <v>1109</v>
      </c>
    </row>
    <row r="50" spans="1:8" x14ac:dyDescent="0.2">
      <c r="A50" s="149"/>
      <c r="B50" t="s">
        <v>197</v>
      </c>
      <c r="C50" t="s">
        <v>1109</v>
      </c>
      <c r="D50" t="s">
        <v>1109</v>
      </c>
      <c r="E50" t="s">
        <v>1109</v>
      </c>
      <c r="F50" t="s">
        <v>1109</v>
      </c>
      <c r="G50" t="s">
        <v>1109</v>
      </c>
      <c r="H50" t="s">
        <v>1109</v>
      </c>
    </row>
    <row r="51" spans="1:8" x14ac:dyDescent="0.2">
      <c r="A51" s="149"/>
      <c r="B51" t="s">
        <v>1039</v>
      </c>
      <c r="C51" t="s">
        <v>1109</v>
      </c>
      <c r="D51" t="s">
        <v>1109</v>
      </c>
      <c r="E51" t="s">
        <v>1109</v>
      </c>
      <c r="F51" t="s">
        <v>1109</v>
      </c>
      <c r="G51" t="s">
        <v>1109</v>
      </c>
      <c r="H51" t="s">
        <v>1109</v>
      </c>
    </row>
    <row r="52" spans="1:8" x14ac:dyDescent="0.2">
      <c r="A52" s="149"/>
      <c r="B52" t="s">
        <v>1040</v>
      </c>
      <c r="C52" t="s">
        <v>1109</v>
      </c>
      <c r="D52" t="s">
        <v>1109</v>
      </c>
      <c r="E52" t="s">
        <v>1109</v>
      </c>
      <c r="F52" t="s">
        <v>1109</v>
      </c>
      <c r="G52" t="s">
        <v>1109</v>
      </c>
      <c r="H52" t="s">
        <v>1109</v>
      </c>
    </row>
    <row r="53" spans="1:8" x14ac:dyDescent="0.2">
      <c r="A53" s="149"/>
      <c r="B53" t="s">
        <v>1041</v>
      </c>
      <c r="C53" t="s">
        <v>1109</v>
      </c>
      <c r="D53" t="s">
        <v>1109</v>
      </c>
      <c r="E53" t="s">
        <v>1109</v>
      </c>
      <c r="F53" t="s">
        <v>1109</v>
      </c>
      <c r="G53" t="s">
        <v>1109</v>
      </c>
      <c r="H53" t="s">
        <v>1109</v>
      </c>
    </row>
    <row r="54" spans="1:8" x14ac:dyDescent="0.2">
      <c r="A54" s="149"/>
      <c r="B54" t="s">
        <v>1042</v>
      </c>
      <c r="C54" t="s">
        <v>1109</v>
      </c>
      <c r="D54" t="s">
        <v>1109</v>
      </c>
      <c r="E54" t="s">
        <v>1109</v>
      </c>
      <c r="F54" t="s">
        <v>1109</v>
      </c>
      <c r="G54" t="s">
        <v>1109</v>
      </c>
      <c r="H54" t="s">
        <v>1109</v>
      </c>
    </row>
    <row r="55" spans="1:8" x14ac:dyDescent="0.2">
      <c r="A55" s="149"/>
      <c r="B55" t="s">
        <v>1043</v>
      </c>
      <c r="C55" t="s">
        <v>1109</v>
      </c>
      <c r="D55" t="s">
        <v>1109</v>
      </c>
      <c r="E55" t="s">
        <v>1109</v>
      </c>
      <c r="F55" t="s">
        <v>1109</v>
      </c>
      <c r="G55" t="s">
        <v>1109</v>
      </c>
      <c r="H55" t="s">
        <v>1109</v>
      </c>
    </row>
    <row r="56" spans="1:8" x14ac:dyDescent="0.2">
      <c r="A56" s="149"/>
      <c r="B56" t="s">
        <v>1044</v>
      </c>
      <c r="C56" t="s">
        <v>1109</v>
      </c>
      <c r="D56" t="s">
        <v>1109</v>
      </c>
      <c r="E56" t="s">
        <v>1109</v>
      </c>
      <c r="F56" t="s">
        <v>1109</v>
      </c>
      <c r="G56" t="s">
        <v>1109</v>
      </c>
      <c r="H56" t="s">
        <v>1109</v>
      </c>
    </row>
    <row r="57" spans="1:8" x14ac:dyDescent="0.2">
      <c r="A57" s="149"/>
      <c r="B57" t="s">
        <v>1045</v>
      </c>
      <c r="C57" t="s">
        <v>1109</v>
      </c>
      <c r="D57" t="s">
        <v>1109</v>
      </c>
      <c r="E57" t="s">
        <v>1109</v>
      </c>
      <c r="F57" t="s">
        <v>1109</v>
      </c>
      <c r="G57" t="s">
        <v>1109</v>
      </c>
      <c r="H57" t="s">
        <v>1109</v>
      </c>
    </row>
    <row r="58" spans="1:8" x14ac:dyDescent="0.2">
      <c r="A58" s="149"/>
      <c r="B58" t="s">
        <v>1046</v>
      </c>
      <c r="C58" t="s">
        <v>1109</v>
      </c>
      <c r="D58" t="s">
        <v>1109</v>
      </c>
      <c r="E58" t="s">
        <v>1109</v>
      </c>
      <c r="F58" t="s">
        <v>1109</v>
      </c>
      <c r="G58" t="s">
        <v>1109</v>
      </c>
      <c r="H58" t="s">
        <v>1109</v>
      </c>
    </row>
    <row r="59" spans="1:8" x14ac:dyDescent="0.2">
      <c r="A59" s="149"/>
      <c r="B59" t="s">
        <v>1047</v>
      </c>
      <c r="C59" t="s">
        <v>1109</v>
      </c>
      <c r="D59" t="s">
        <v>1109</v>
      </c>
      <c r="E59" t="s">
        <v>1109</v>
      </c>
      <c r="F59" t="s">
        <v>1109</v>
      </c>
      <c r="G59" t="s">
        <v>1109</v>
      </c>
      <c r="H59" t="s">
        <v>1109</v>
      </c>
    </row>
    <row r="60" spans="1:8" x14ac:dyDescent="0.2">
      <c r="A60" s="149"/>
      <c r="B60" t="s">
        <v>1048</v>
      </c>
      <c r="C60" t="s">
        <v>1109</v>
      </c>
      <c r="D60" t="s">
        <v>1109</v>
      </c>
      <c r="E60" t="s">
        <v>1109</v>
      </c>
      <c r="F60" t="s">
        <v>1109</v>
      </c>
      <c r="G60" t="s">
        <v>1109</v>
      </c>
      <c r="H60" t="s">
        <v>1109</v>
      </c>
    </row>
    <row r="61" spans="1:8" x14ac:dyDescent="0.2">
      <c r="A61" s="149"/>
      <c r="B61" t="s">
        <v>1049</v>
      </c>
      <c r="C61" t="s">
        <v>1109</v>
      </c>
      <c r="D61" t="s">
        <v>1109</v>
      </c>
      <c r="E61" t="s">
        <v>1109</v>
      </c>
      <c r="F61" t="s">
        <v>1109</v>
      </c>
      <c r="G61" t="s">
        <v>1109</v>
      </c>
      <c r="H61" t="s">
        <v>1109</v>
      </c>
    </row>
    <row r="62" spans="1:8" x14ac:dyDescent="0.2">
      <c r="A62" s="149"/>
      <c r="B62" t="s">
        <v>1050</v>
      </c>
      <c r="C62" t="s">
        <v>1109</v>
      </c>
      <c r="D62" t="s">
        <v>1109</v>
      </c>
      <c r="E62" t="s">
        <v>1109</v>
      </c>
      <c r="F62" t="s">
        <v>1109</v>
      </c>
      <c r="G62" t="s">
        <v>1109</v>
      </c>
      <c r="H62" t="s">
        <v>1109</v>
      </c>
    </row>
    <row r="63" spans="1:8" x14ac:dyDescent="0.2">
      <c r="A63" s="149"/>
      <c r="B63" t="s">
        <v>1051</v>
      </c>
      <c r="C63" t="s">
        <v>1109</v>
      </c>
      <c r="D63" t="s">
        <v>1109</v>
      </c>
      <c r="E63" t="s">
        <v>1109</v>
      </c>
      <c r="F63" t="s">
        <v>1109</v>
      </c>
      <c r="G63" t="s">
        <v>1109</v>
      </c>
      <c r="H63" t="s">
        <v>1109</v>
      </c>
    </row>
    <row r="64" spans="1:8" x14ac:dyDescent="0.2">
      <c r="A64" s="149"/>
      <c r="B64" t="s">
        <v>1052</v>
      </c>
      <c r="C64" t="s">
        <v>1109</v>
      </c>
      <c r="D64" t="s">
        <v>1109</v>
      </c>
      <c r="E64" t="s">
        <v>1109</v>
      </c>
      <c r="F64" t="s">
        <v>1109</v>
      </c>
      <c r="G64" t="s">
        <v>1109</v>
      </c>
      <c r="H64" t="s">
        <v>1109</v>
      </c>
    </row>
    <row r="65" spans="1:8" x14ac:dyDescent="0.2">
      <c r="A65" s="149"/>
      <c r="B65" t="s">
        <v>1130</v>
      </c>
      <c r="C65" t="s">
        <v>1109</v>
      </c>
      <c r="D65" t="s">
        <v>1109</v>
      </c>
      <c r="E65" t="s">
        <v>1109</v>
      </c>
      <c r="F65" t="s">
        <v>1109</v>
      </c>
      <c r="G65" t="s">
        <v>99</v>
      </c>
      <c r="H65" t="s">
        <v>1109</v>
      </c>
    </row>
    <row r="66" spans="1:8" x14ac:dyDescent="0.2">
      <c r="A66" s="149"/>
      <c r="B66" t="s">
        <v>1053</v>
      </c>
      <c r="C66" t="s">
        <v>1109</v>
      </c>
      <c r="D66" t="s">
        <v>1109</v>
      </c>
      <c r="E66" t="s">
        <v>1109</v>
      </c>
      <c r="F66" t="s">
        <v>1109</v>
      </c>
      <c r="G66" t="s">
        <v>1109</v>
      </c>
      <c r="H66" t="s">
        <v>1109</v>
      </c>
    </row>
    <row r="67" spans="1:8" x14ac:dyDescent="0.2">
      <c r="A67" s="149"/>
      <c r="B67" t="s">
        <v>1054</v>
      </c>
      <c r="C67" t="s">
        <v>1109</v>
      </c>
      <c r="D67" t="s">
        <v>1109</v>
      </c>
      <c r="E67" t="s">
        <v>1109</v>
      </c>
      <c r="F67" t="s">
        <v>1109</v>
      </c>
      <c r="G67" t="s">
        <v>1109</v>
      </c>
      <c r="H67" t="s">
        <v>1109</v>
      </c>
    </row>
    <row r="68" spans="1:8" x14ac:dyDescent="0.2">
      <c r="A68" s="149"/>
      <c r="B68" t="s">
        <v>1131</v>
      </c>
      <c r="C68" t="s">
        <v>1109</v>
      </c>
      <c r="D68" t="s">
        <v>1109</v>
      </c>
      <c r="E68" t="s">
        <v>1109</v>
      </c>
      <c r="F68" t="s">
        <v>1109</v>
      </c>
      <c r="G68" t="s">
        <v>99</v>
      </c>
      <c r="H68" t="s">
        <v>1109</v>
      </c>
    </row>
    <row r="69" spans="1:8" x14ac:dyDescent="0.2">
      <c r="A69" s="149"/>
      <c r="B69" t="s">
        <v>1055</v>
      </c>
      <c r="C69" t="s">
        <v>1109</v>
      </c>
      <c r="D69" t="s">
        <v>1109</v>
      </c>
      <c r="E69" t="s">
        <v>1109</v>
      </c>
      <c r="F69" t="s">
        <v>1109</v>
      </c>
      <c r="G69" t="s">
        <v>1109</v>
      </c>
      <c r="H69" t="s">
        <v>1109</v>
      </c>
    </row>
    <row r="70" spans="1:8" x14ac:dyDescent="0.2">
      <c r="A70" s="149"/>
      <c r="B70" t="s">
        <v>1056</v>
      </c>
      <c r="C70" t="s">
        <v>1109</v>
      </c>
      <c r="D70" t="s">
        <v>1109</v>
      </c>
      <c r="E70" t="s">
        <v>1109</v>
      </c>
      <c r="F70" t="s">
        <v>1109</v>
      </c>
      <c r="G70" t="s">
        <v>1109</v>
      </c>
      <c r="H70" t="s">
        <v>1109</v>
      </c>
    </row>
    <row r="71" spans="1:8" x14ac:dyDescent="0.2">
      <c r="A71" s="149"/>
      <c r="B71" t="s">
        <v>1132</v>
      </c>
      <c r="C71" t="s">
        <v>1109</v>
      </c>
      <c r="D71" t="s">
        <v>1109</v>
      </c>
      <c r="E71" t="s">
        <v>1109</v>
      </c>
      <c r="F71" t="s">
        <v>1109</v>
      </c>
      <c r="G71" t="s">
        <v>99</v>
      </c>
      <c r="H71" t="s">
        <v>1109</v>
      </c>
    </row>
    <row r="72" spans="1:8" x14ac:dyDescent="0.2">
      <c r="A72" s="149"/>
      <c r="B72" t="s">
        <v>1057</v>
      </c>
      <c r="C72" t="s">
        <v>1109</v>
      </c>
      <c r="D72" t="s">
        <v>1109</v>
      </c>
      <c r="E72" t="s">
        <v>1109</v>
      </c>
      <c r="F72" t="s">
        <v>1109</v>
      </c>
      <c r="G72" t="s">
        <v>1109</v>
      </c>
      <c r="H72" t="s">
        <v>1109</v>
      </c>
    </row>
    <row r="73" spans="1:8" x14ac:dyDescent="0.2">
      <c r="A73" s="149"/>
      <c r="B73" t="s">
        <v>1133</v>
      </c>
      <c r="C73" t="s">
        <v>1109</v>
      </c>
      <c r="D73" t="s">
        <v>1109</v>
      </c>
      <c r="E73" t="s">
        <v>1109</v>
      </c>
      <c r="F73" t="s">
        <v>99</v>
      </c>
      <c r="G73" t="s">
        <v>99</v>
      </c>
      <c r="H73" t="s">
        <v>1109</v>
      </c>
    </row>
    <row r="74" spans="1:8" x14ac:dyDescent="0.2">
      <c r="A74" s="149"/>
      <c r="B74" t="s">
        <v>1058</v>
      </c>
      <c r="C74" t="s">
        <v>1109</v>
      </c>
      <c r="D74" t="s">
        <v>1109</v>
      </c>
      <c r="E74" t="s">
        <v>1109</v>
      </c>
      <c r="F74" t="s">
        <v>1109</v>
      </c>
      <c r="G74" t="s">
        <v>1109</v>
      </c>
      <c r="H74" t="s">
        <v>1109</v>
      </c>
    </row>
    <row r="75" spans="1:8" x14ac:dyDescent="0.2">
      <c r="A75" s="150"/>
      <c r="B75" s="14" t="s">
        <v>1134</v>
      </c>
      <c r="C75" s="14" t="s">
        <v>1109</v>
      </c>
      <c r="D75" s="14" t="s">
        <v>1109</v>
      </c>
      <c r="E75" s="14" t="s">
        <v>1109</v>
      </c>
      <c r="F75" s="14" t="s">
        <v>1109</v>
      </c>
      <c r="G75" s="14" t="s">
        <v>99</v>
      </c>
      <c r="H75" s="14" t="s">
        <v>1109</v>
      </c>
    </row>
    <row r="76" spans="1:8" x14ac:dyDescent="0.2">
      <c r="A76" s="148" t="s">
        <v>1112</v>
      </c>
      <c r="B76" t="s">
        <v>1059</v>
      </c>
      <c r="C76" t="s">
        <v>1109</v>
      </c>
      <c r="D76" t="s">
        <v>1109</v>
      </c>
      <c r="E76" t="s">
        <v>1109</v>
      </c>
      <c r="F76" t="s">
        <v>1109</v>
      </c>
      <c r="G76" t="s">
        <v>1109</v>
      </c>
      <c r="H76" t="s">
        <v>1109</v>
      </c>
    </row>
    <row r="77" spans="1:8" x14ac:dyDescent="0.2">
      <c r="A77" s="149"/>
      <c r="B77" t="s">
        <v>1060</v>
      </c>
      <c r="C77" t="s">
        <v>1109</v>
      </c>
      <c r="D77" t="s">
        <v>1109</v>
      </c>
      <c r="E77" t="s">
        <v>1109</v>
      </c>
      <c r="F77" t="s">
        <v>1109</v>
      </c>
      <c r="G77" t="s">
        <v>1109</v>
      </c>
      <c r="H77" t="s">
        <v>1109</v>
      </c>
    </row>
    <row r="78" spans="1:8" x14ac:dyDescent="0.2">
      <c r="A78" s="149"/>
      <c r="B78" t="s">
        <v>1135</v>
      </c>
      <c r="C78" t="s">
        <v>1109</v>
      </c>
      <c r="D78" t="s">
        <v>1109</v>
      </c>
      <c r="E78" t="s">
        <v>1109</v>
      </c>
      <c r="F78" t="s">
        <v>1109</v>
      </c>
      <c r="G78" t="s">
        <v>99</v>
      </c>
      <c r="H78" t="s">
        <v>1109</v>
      </c>
    </row>
    <row r="79" spans="1:8" x14ac:dyDescent="0.2">
      <c r="A79" s="149"/>
      <c r="B79" t="s">
        <v>1136</v>
      </c>
      <c r="C79" t="s">
        <v>1109</v>
      </c>
      <c r="D79" t="s">
        <v>1109</v>
      </c>
      <c r="E79" t="s">
        <v>1109</v>
      </c>
      <c r="F79" t="s">
        <v>1109</v>
      </c>
      <c r="G79" t="s">
        <v>99</v>
      </c>
      <c r="H79" t="s">
        <v>1109</v>
      </c>
    </row>
    <row r="80" spans="1:8" x14ac:dyDescent="0.2">
      <c r="A80" s="149"/>
      <c r="B80" t="s">
        <v>1137</v>
      </c>
      <c r="C80" t="s">
        <v>1109</v>
      </c>
      <c r="D80" t="s">
        <v>1109</v>
      </c>
      <c r="E80" t="s">
        <v>1109</v>
      </c>
      <c r="F80" t="s">
        <v>1109</v>
      </c>
      <c r="G80" t="s">
        <v>99</v>
      </c>
      <c r="H80" t="s">
        <v>1109</v>
      </c>
    </row>
    <row r="81" spans="1:8" x14ac:dyDescent="0.2">
      <c r="A81" s="149"/>
      <c r="B81" t="s">
        <v>1138</v>
      </c>
      <c r="C81" t="s">
        <v>1109</v>
      </c>
      <c r="D81" t="s">
        <v>1109</v>
      </c>
      <c r="E81" t="s">
        <v>1109</v>
      </c>
      <c r="F81" t="s">
        <v>1109</v>
      </c>
      <c r="G81" t="s">
        <v>99</v>
      </c>
      <c r="H81" t="s">
        <v>1109</v>
      </c>
    </row>
    <row r="82" spans="1:8" x14ac:dyDescent="0.2">
      <c r="A82" s="149"/>
      <c r="B82" t="s">
        <v>212</v>
      </c>
      <c r="C82" t="s">
        <v>1109</v>
      </c>
      <c r="D82" t="s">
        <v>1109</v>
      </c>
      <c r="E82" t="s">
        <v>1109</v>
      </c>
      <c r="F82" t="s">
        <v>1109</v>
      </c>
      <c r="G82" t="s">
        <v>99</v>
      </c>
      <c r="H82" t="s">
        <v>1109</v>
      </c>
    </row>
    <row r="83" spans="1:8" x14ac:dyDescent="0.2">
      <c r="A83" s="149"/>
      <c r="B83" t="s">
        <v>1139</v>
      </c>
      <c r="C83" t="s">
        <v>1109</v>
      </c>
      <c r="D83" t="s">
        <v>1109</v>
      </c>
      <c r="E83" t="s">
        <v>1109</v>
      </c>
      <c r="F83" t="s">
        <v>1109</v>
      </c>
      <c r="G83" t="s">
        <v>99</v>
      </c>
      <c r="H83" t="s">
        <v>1109</v>
      </c>
    </row>
    <row r="84" spans="1:8" x14ac:dyDescent="0.2">
      <c r="A84" s="149"/>
      <c r="B84" t="s">
        <v>1061</v>
      </c>
      <c r="C84" t="s">
        <v>1109</v>
      </c>
      <c r="D84" t="s">
        <v>1109</v>
      </c>
      <c r="E84" t="s">
        <v>1109</v>
      </c>
      <c r="F84" t="s">
        <v>1109</v>
      </c>
      <c r="G84" t="s">
        <v>1109</v>
      </c>
      <c r="H84" t="s">
        <v>1109</v>
      </c>
    </row>
    <row r="85" spans="1:8" x14ac:dyDescent="0.2">
      <c r="A85" s="149"/>
      <c r="B85" t="s">
        <v>1140</v>
      </c>
      <c r="C85" t="s">
        <v>1109</v>
      </c>
      <c r="D85" t="s">
        <v>1109</v>
      </c>
      <c r="E85" t="s">
        <v>1109</v>
      </c>
      <c r="F85" t="s">
        <v>1109</v>
      </c>
      <c r="G85" t="s">
        <v>99</v>
      </c>
      <c r="H85" t="s">
        <v>1109</v>
      </c>
    </row>
    <row r="86" spans="1:8" x14ac:dyDescent="0.2">
      <c r="A86" s="149"/>
      <c r="B86" t="s">
        <v>1062</v>
      </c>
      <c r="C86" t="s">
        <v>1109</v>
      </c>
      <c r="D86" t="s">
        <v>1109</v>
      </c>
      <c r="E86" t="s">
        <v>1109</v>
      </c>
      <c r="F86" t="s">
        <v>1109</v>
      </c>
      <c r="G86" t="s">
        <v>1109</v>
      </c>
      <c r="H86" t="s">
        <v>1109</v>
      </c>
    </row>
    <row r="87" spans="1:8" x14ac:dyDescent="0.2">
      <c r="A87" s="149"/>
      <c r="B87" t="s">
        <v>1063</v>
      </c>
      <c r="C87" t="s">
        <v>1109</v>
      </c>
      <c r="D87" t="s">
        <v>1109</v>
      </c>
      <c r="E87" t="s">
        <v>1109</v>
      </c>
      <c r="F87" t="s">
        <v>1109</v>
      </c>
      <c r="G87" t="s">
        <v>1109</v>
      </c>
      <c r="H87" t="s">
        <v>1109</v>
      </c>
    </row>
    <row r="88" spans="1:8" x14ac:dyDescent="0.2">
      <c r="A88" s="149"/>
      <c r="B88" t="s">
        <v>1064</v>
      </c>
      <c r="C88" t="s">
        <v>1109</v>
      </c>
      <c r="D88" t="s">
        <v>1109</v>
      </c>
      <c r="E88" t="s">
        <v>1109</v>
      </c>
      <c r="F88" t="s">
        <v>1109</v>
      </c>
      <c r="G88" t="s">
        <v>1109</v>
      </c>
      <c r="H88" t="s">
        <v>1109</v>
      </c>
    </row>
    <row r="89" spans="1:8" x14ac:dyDescent="0.2">
      <c r="A89" s="149"/>
      <c r="B89" t="s">
        <v>1065</v>
      </c>
      <c r="C89" t="s">
        <v>1109</v>
      </c>
      <c r="D89" t="s">
        <v>1109</v>
      </c>
      <c r="E89" t="s">
        <v>1109</v>
      </c>
      <c r="F89" t="s">
        <v>1109</v>
      </c>
      <c r="G89" t="s">
        <v>1109</v>
      </c>
      <c r="H89" t="s">
        <v>1109</v>
      </c>
    </row>
    <row r="90" spans="1:8" x14ac:dyDescent="0.2">
      <c r="A90" s="149"/>
      <c r="B90" t="s">
        <v>1066</v>
      </c>
      <c r="C90" t="s">
        <v>1109</v>
      </c>
      <c r="D90" t="s">
        <v>1109</v>
      </c>
      <c r="E90" t="s">
        <v>1109</v>
      </c>
      <c r="F90" t="s">
        <v>1109</v>
      </c>
      <c r="G90" t="s">
        <v>1109</v>
      </c>
      <c r="H90" t="s">
        <v>1109</v>
      </c>
    </row>
    <row r="91" spans="1:8" x14ac:dyDescent="0.2">
      <c r="A91" s="149"/>
      <c r="B91" t="s">
        <v>1067</v>
      </c>
      <c r="C91" t="s">
        <v>1109</v>
      </c>
      <c r="D91" t="s">
        <v>1109</v>
      </c>
      <c r="E91" t="s">
        <v>1109</v>
      </c>
      <c r="F91" t="s">
        <v>1109</v>
      </c>
      <c r="G91" t="s">
        <v>1109</v>
      </c>
      <c r="H91" t="s">
        <v>1109</v>
      </c>
    </row>
    <row r="92" spans="1:8" x14ac:dyDescent="0.2">
      <c r="A92" s="149"/>
      <c r="B92" t="s">
        <v>1141</v>
      </c>
      <c r="C92" t="s">
        <v>1109</v>
      </c>
      <c r="D92" t="s">
        <v>1109</v>
      </c>
      <c r="E92" t="s">
        <v>1109</v>
      </c>
      <c r="F92" t="s">
        <v>1109</v>
      </c>
      <c r="G92" t="s">
        <v>99</v>
      </c>
      <c r="H92" t="s">
        <v>1109</v>
      </c>
    </row>
    <row r="93" spans="1:8" x14ac:dyDescent="0.2">
      <c r="A93" s="149"/>
      <c r="B93" t="s">
        <v>183</v>
      </c>
      <c r="C93" t="s">
        <v>1109</v>
      </c>
      <c r="D93" t="s">
        <v>1109</v>
      </c>
      <c r="E93" t="s">
        <v>1109</v>
      </c>
      <c r="F93" t="s">
        <v>1109</v>
      </c>
      <c r="G93" t="s">
        <v>1109</v>
      </c>
      <c r="H93" t="s">
        <v>1109</v>
      </c>
    </row>
    <row r="94" spans="1:8" x14ac:dyDescent="0.2">
      <c r="A94" s="149"/>
      <c r="B94" t="s">
        <v>1142</v>
      </c>
      <c r="C94" t="s">
        <v>1109</v>
      </c>
      <c r="D94" t="s">
        <v>1109</v>
      </c>
      <c r="E94" t="s">
        <v>1109</v>
      </c>
      <c r="F94" t="s">
        <v>1109</v>
      </c>
      <c r="G94" t="s">
        <v>99</v>
      </c>
      <c r="H94" t="s">
        <v>1109</v>
      </c>
    </row>
    <row r="95" spans="1:8" x14ac:dyDescent="0.2">
      <c r="A95" s="149"/>
      <c r="B95" t="s">
        <v>1068</v>
      </c>
      <c r="C95" t="s">
        <v>1109</v>
      </c>
      <c r="D95" t="s">
        <v>1109</v>
      </c>
      <c r="E95" t="s">
        <v>1109</v>
      </c>
      <c r="F95" t="s">
        <v>1109</v>
      </c>
      <c r="G95" t="s">
        <v>1109</v>
      </c>
      <c r="H95" t="s">
        <v>1109</v>
      </c>
    </row>
    <row r="96" spans="1:8" x14ac:dyDescent="0.2">
      <c r="A96" s="149"/>
      <c r="B96" t="s">
        <v>1143</v>
      </c>
      <c r="C96" t="s">
        <v>1109</v>
      </c>
      <c r="D96" t="s">
        <v>1109</v>
      </c>
      <c r="E96" t="s">
        <v>1109</v>
      </c>
      <c r="F96" t="s">
        <v>1109</v>
      </c>
      <c r="G96" t="s">
        <v>99</v>
      </c>
      <c r="H96" t="s">
        <v>1109</v>
      </c>
    </row>
    <row r="97" spans="1:8" x14ac:dyDescent="0.2">
      <c r="A97" s="149"/>
      <c r="B97" t="s">
        <v>1144</v>
      </c>
      <c r="C97" t="s">
        <v>1109</v>
      </c>
      <c r="D97" t="s">
        <v>1109</v>
      </c>
      <c r="E97" t="s">
        <v>1109</v>
      </c>
      <c r="F97" t="s">
        <v>1109</v>
      </c>
      <c r="G97" t="s">
        <v>99</v>
      </c>
      <c r="H97" t="s">
        <v>1109</v>
      </c>
    </row>
    <row r="98" spans="1:8" x14ac:dyDescent="0.2">
      <c r="A98" s="149"/>
      <c r="B98" t="s">
        <v>1069</v>
      </c>
      <c r="C98" t="s">
        <v>1109</v>
      </c>
      <c r="D98" t="s">
        <v>1109</v>
      </c>
      <c r="E98" t="s">
        <v>1109</v>
      </c>
      <c r="F98" t="s">
        <v>1109</v>
      </c>
      <c r="G98" t="s">
        <v>1109</v>
      </c>
      <c r="H98" t="s">
        <v>1109</v>
      </c>
    </row>
    <row r="99" spans="1:8" ht="16" customHeight="1" x14ac:dyDescent="0.2">
      <c r="A99" s="149"/>
      <c r="B99" t="s">
        <v>1070</v>
      </c>
      <c r="C99" t="s">
        <v>1109</v>
      </c>
      <c r="D99" t="s">
        <v>1109</v>
      </c>
      <c r="E99" t="s">
        <v>1109</v>
      </c>
      <c r="F99" t="s">
        <v>1109</v>
      </c>
      <c r="G99" t="s">
        <v>1109</v>
      </c>
      <c r="H99" t="s">
        <v>1109</v>
      </c>
    </row>
    <row r="100" spans="1:8" x14ac:dyDescent="0.2">
      <c r="A100" s="149"/>
      <c r="B100" t="s">
        <v>1071</v>
      </c>
      <c r="C100" t="s">
        <v>1109</v>
      </c>
      <c r="D100" t="s">
        <v>1109</v>
      </c>
      <c r="E100" t="s">
        <v>1109</v>
      </c>
      <c r="F100" t="s">
        <v>1109</v>
      </c>
      <c r="G100" t="s">
        <v>1109</v>
      </c>
      <c r="H100" t="s">
        <v>1109</v>
      </c>
    </row>
    <row r="101" spans="1:8" x14ac:dyDescent="0.2">
      <c r="A101" s="149"/>
      <c r="B101" t="s">
        <v>1072</v>
      </c>
      <c r="C101" t="s">
        <v>1109</v>
      </c>
      <c r="D101" t="s">
        <v>1109</v>
      </c>
      <c r="E101" t="s">
        <v>1109</v>
      </c>
      <c r="F101" t="s">
        <v>1109</v>
      </c>
      <c r="G101" t="s">
        <v>1109</v>
      </c>
      <c r="H101" t="s">
        <v>1109</v>
      </c>
    </row>
    <row r="102" spans="1:8" x14ac:dyDescent="0.2">
      <c r="A102" s="149"/>
      <c r="B102" t="s">
        <v>1073</v>
      </c>
      <c r="C102" t="s">
        <v>1109</v>
      </c>
      <c r="D102" t="s">
        <v>1109</v>
      </c>
      <c r="E102" t="s">
        <v>1109</v>
      </c>
      <c r="F102" t="s">
        <v>1109</v>
      </c>
      <c r="G102" t="s">
        <v>1109</v>
      </c>
      <c r="H102" t="s">
        <v>1109</v>
      </c>
    </row>
    <row r="103" spans="1:8" x14ac:dyDescent="0.2">
      <c r="A103" s="150"/>
      <c r="B103" s="14" t="s">
        <v>1074</v>
      </c>
      <c r="C103" t="s">
        <v>1109</v>
      </c>
      <c r="D103" t="s">
        <v>1109</v>
      </c>
      <c r="E103" t="s">
        <v>1109</v>
      </c>
      <c r="F103" s="14" t="s">
        <v>1109</v>
      </c>
      <c r="G103" s="14" t="s">
        <v>1109</v>
      </c>
      <c r="H103" t="s">
        <v>1109</v>
      </c>
    </row>
    <row r="104" spans="1:8" x14ac:dyDescent="0.2">
      <c r="A104" s="148" t="s">
        <v>1110</v>
      </c>
      <c r="B104" t="s">
        <v>1145</v>
      </c>
      <c r="C104" s="13" t="s">
        <v>1109</v>
      </c>
      <c r="D104" s="13" t="s">
        <v>1109</v>
      </c>
      <c r="E104" s="13" t="s">
        <v>1109</v>
      </c>
      <c r="F104" s="13" t="s">
        <v>1109</v>
      </c>
      <c r="G104" s="13" t="s">
        <v>99</v>
      </c>
      <c r="H104" s="13" t="s">
        <v>1109</v>
      </c>
    </row>
    <row r="105" spans="1:8" x14ac:dyDescent="0.2">
      <c r="A105" s="149"/>
      <c r="B105" t="s">
        <v>1146</v>
      </c>
      <c r="C105" t="s">
        <v>1109</v>
      </c>
      <c r="D105" t="s">
        <v>1109</v>
      </c>
      <c r="E105" t="s">
        <v>1109</v>
      </c>
      <c r="F105" t="s">
        <v>1109</v>
      </c>
      <c r="G105" t="s">
        <v>99</v>
      </c>
      <c r="H105" t="s">
        <v>1109</v>
      </c>
    </row>
    <row r="106" spans="1:8" x14ac:dyDescent="0.2">
      <c r="A106" s="149"/>
      <c r="B106" t="s">
        <v>1075</v>
      </c>
      <c r="C106" t="s">
        <v>1109</v>
      </c>
      <c r="D106" t="s">
        <v>1109</v>
      </c>
      <c r="E106" t="s">
        <v>1109</v>
      </c>
      <c r="F106" t="s">
        <v>1109</v>
      </c>
      <c r="G106" t="s">
        <v>1109</v>
      </c>
      <c r="H106" t="s">
        <v>1109</v>
      </c>
    </row>
    <row r="107" spans="1:8" x14ac:dyDescent="0.2">
      <c r="A107" s="149"/>
      <c r="B107" t="s">
        <v>1076</v>
      </c>
      <c r="C107" t="s">
        <v>1109</v>
      </c>
      <c r="D107" t="s">
        <v>1109</v>
      </c>
      <c r="E107" t="s">
        <v>1109</v>
      </c>
      <c r="F107" t="s">
        <v>1109</v>
      </c>
      <c r="G107" t="s">
        <v>1109</v>
      </c>
      <c r="H107" t="s">
        <v>1109</v>
      </c>
    </row>
    <row r="108" spans="1:8" x14ac:dyDescent="0.2">
      <c r="A108" s="149"/>
      <c r="B108" t="s">
        <v>1077</v>
      </c>
      <c r="C108" t="s">
        <v>1109</v>
      </c>
      <c r="D108" t="s">
        <v>1109</v>
      </c>
      <c r="E108" t="s">
        <v>1109</v>
      </c>
      <c r="F108" t="s">
        <v>1109</v>
      </c>
      <c r="G108" t="s">
        <v>1109</v>
      </c>
      <c r="H108" t="s">
        <v>1109</v>
      </c>
    </row>
    <row r="109" spans="1:8" x14ac:dyDescent="0.2">
      <c r="A109" s="149"/>
      <c r="B109" t="s">
        <v>1147</v>
      </c>
      <c r="C109" t="s">
        <v>1109</v>
      </c>
      <c r="D109" t="s">
        <v>1109</v>
      </c>
      <c r="E109" t="s">
        <v>1109</v>
      </c>
      <c r="F109" t="s">
        <v>1109</v>
      </c>
      <c r="G109" t="s">
        <v>99</v>
      </c>
      <c r="H109" t="s">
        <v>1109</v>
      </c>
    </row>
    <row r="110" spans="1:8" x14ac:dyDescent="0.2">
      <c r="A110" s="149"/>
      <c r="B110" t="s">
        <v>1148</v>
      </c>
      <c r="C110" t="s">
        <v>1109</v>
      </c>
      <c r="D110" t="s">
        <v>1109</v>
      </c>
      <c r="E110" t="s">
        <v>1109</v>
      </c>
      <c r="F110" t="s">
        <v>1109</v>
      </c>
      <c r="G110" t="s">
        <v>1109</v>
      </c>
      <c r="H110" t="s">
        <v>99</v>
      </c>
    </row>
    <row r="111" spans="1:8" x14ac:dyDescent="0.2">
      <c r="A111" s="149"/>
      <c r="B111" t="s">
        <v>1149</v>
      </c>
      <c r="C111" t="s">
        <v>1109</v>
      </c>
      <c r="D111" t="s">
        <v>1109</v>
      </c>
      <c r="E111" t="s">
        <v>1109</v>
      </c>
      <c r="F111" t="s">
        <v>1109</v>
      </c>
      <c r="G111" t="s">
        <v>99</v>
      </c>
      <c r="H111" t="s">
        <v>1109</v>
      </c>
    </row>
    <row r="112" spans="1:8" x14ac:dyDescent="0.2">
      <c r="A112" s="149"/>
      <c r="B112" t="s">
        <v>1150</v>
      </c>
      <c r="C112" t="s">
        <v>1109</v>
      </c>
      <c r="D112" t="s">
        <v>1109</v>
      </c>
      <c r="E112" t="s">
        <v>1109</v>
      </c>
      <c r="F112" t="s">
        <v>1109</v>
      </c>
      <c r="G112" t="s">
        <v>99</v>
      </c>
      <c r="H112" t="s">
        <v>1109</v>
      </c>
    </row>
    <row r="113" spans="1:8" x14ac:dyDescent="0.2">
      <c r="A113" s="149"/>
      <c r="B113" t="s">
        <v>274</v>
      </c>
      <c r="C113" t="s">
        <v>1109</v>
      </c>
      <c r="D113" t="s">
        <v>1109</v>
      </c>
      <c r="E113" t="s">
        <v>1109</v>
      </c>
      <c r="F113" t="s">
        <v>1109</v>
      </c>
      <c r="G113" t="s">
        <v>1109</v>
      </c>
      <c r="H113" t="s">
        <v>1109</v>
      </c>
    </row>
    <row r="114" spans="1:8" x14ac:dyDescent="0.2">
      <c r="A114" s="149"/>
      <c r="B114" t="s">
        <v>1151</v>
      </c>
      <c r="C114" t="s">
        <v>1109</v>
      </c>
      <c r="D114" t="s">
        <v>1109</v>
      </c>
      <c r="E114" t="s">
        <v>1109</v>
      </c>
      <c r="F114" t="s">
        <v>1109</v>
      </c>
      <c r="G114" t="s">
        <v>99</v>
      </c>
      <c r="H114" t="s">
        <v>1109</v>
      </c>
    </row>
    <row r="115" spans="1:8" x14ac:dyDescent="0.2">
      <c r="A115" s="149"/>
      <c r="B115" t="s">
        <v>1152</v>
      </c>
      <c r="C115" t="s">
        <v>1109</v>
      </c>
      <c r="D115" t="s">
        <v>1109</v>
      </c>
      <c r="E115" t="s">
        <v>1109</v>
      </c>
      <c r="F115" t="s">
        <v>1109</v>
      </c>
      <c r="G115" t="s">
        <v>99</v>
      </c>
      <c r="H115" t="s">
        <v>99</v>
      </c>
    </row>
    <row r="116" spans="1:8" x14ac:dyDescent="0.2">
      <c r="A116" s="149"/>
      <c r="B116" t="s">
        <v>1078</v>
      </c>
      <c r="C116" t="s">
        <v>1109</v>
      </c>
      <c r="D116" t="s">
        <v>1109</v>
      </c>
      <c r="E116" t="s">
        <v>1109</v>
      </c>
      <c r="F116" t="s">
        <v>1109</v>
      </c>
      <c r="G116" t="s">
        <v>1109</v>
      </c>
      <c r="H116" t="s">
        <v>1109</v>
      </c>
    </row>
    <row r="117" spans="1:8" x14ac:dyDescent="0.2">
      <c r="A117" s="149"/>
      <c r="B117" t="s">
        <v>1153</v>
      </c>
      <c r="C117" t="s">
        <v>1109</v>
      </c>
      <c r="D117" t="s">
        <v>1109</v>
      </c>
      <c r="E117" t="s">
        <v>1109</v>
      </c>
      <c r="F117" t="s">
        <v>1109</v>
      </c>
      <c r="G117" t="s">
        <v>99</v>
      </c>
      <c r="H117" t="s">
        <v>1109</v>
      </c>
    </row>
    <row r="118" spans="1:8" x14ac:dyDescent="0.2">
      <c r="A118" s="149"/>
      <c r="B118" t="s">
        <v>1154</v>
      </c>
      <c r="C118" t="s">
        <v>1109</v>
      </c>
      <c r="D118" t="s">
        <v>1109</v>
      </c>
      <c r="E118" t="s">
        <v>1109</v>
      </c>
      <c r="F118" t="s">
        <v>99</v>
      </c>
      <c r="G118" t="s">
        <v>99</v>
      </c>
      <c r="H118" t="s">
        <v>1109</v>
      </c>
    </row>
    <row r="119" spans="1:8" x14ac:dyDescent="0.2">
      <c r="A119" s="149"/>
      <c r="B119" t="s">
        <v>1155</v>
      </c>
      <c r="C119" t="s">
        <v>1109</v>
      </c>
      <c r="D119" t="s">
        <v>1109</v>
      </c>
      <c r="E119" t="s">
        <v>1109</v>
      </c>
      <c r="F119" t="s">
        <v>1109</v>
      </c>
      <c r="G119" t="s">
        <v>99</v>
      </c>
      <c r="H119" t="s">
        <v>1109</v>
      </c>
    </row>
    <row r="120" spans="1:8" x14ac:dyDescent="0.2">
      <c r="A120" s="149"/>
      <c r="B120" t="s">
        <v>1156</v>
      </c>
      <c r="C120" t="s">
        <v>1109</v>
      </c>
      <c r="D120" t="s">
        <v>1109</v>
      </c>
      <c r="E120" t="s">
        <v>1109</v>
      </c>
      <c r="F120" t="s">
        <v>99</v>
      </c>
      <c r="G120" t="s">
        <v>99</v>
      </c>
      <c r="H120" t="s">
        <v>1109</v>
      </c>
    </row>
    <row r="121" spans="1:8" x14ac:dyDescent="0.2">
      <c r="A121" s="149"/>
      <c r="B121" t="s">
        <v>1157</v>
      </c>
      <c r="C121" t="s">
        <v>1109</v>
      </c>
      <c r="D121" t="s">
        <v>1109</v>
      </c>
      <c r="E121" t="s">
        <v>1109</v>
      </c>
      <c r="F121" t="s">
        <v>1109</v>
      </c>
      <c r="G121" t="s">
        <v>1109</v>
      </c>
      <c r="H121" t="s">
        <v>99</v>
      </c>
    </row>
    <row r="122" spans="1:8" x14ac:dyDescent="0.2">
      <c r="A122" s="149"/>
      <c r="B122" t="s">
        <v>1079</v>
      </c>
      <c r="C122" t="s">
        <v>1109</v>
      </c>
      <c r="D122" t="s">
        <v>1109</v>
      </c>
      <c r="E122" t="s">
        <v>1109</v>
      </c>
      <c r="F122" t="s">
        <v>1109</v>
      </c>
      <c r="G122" t="s">
        <v>1109</v>
      </c>
      <c r="H122" t="s">
        <v>1109</v>
      </c>
    </row>
    <row r="123" spans="1:8" x14ac:dyDescent="0.2">
      <c r="A123" s="149"/>
      <c r="B123" t="s">
        <v>1080</v>
      </c>
      <c r="C123" t="s">
        <v>1109</v>
      </c>
      <c r="D123" t="s">
        <v>1109</v>
      </c>
      <c r="E123" t="s">
        <v>1109</v>
      </c>
      <c r="F123" t="s">
        <v>1109</v>
      </c>
      <c r="G123" t="s">
        <v>1109</v>
      </c>
      <c r="H123" t="s">
        <v>1109</v>
      </c>
    </row>
    <row r="124" spans="1:8" x14ac:dyDescent="0.2">
      <c r="A124" s="149"/>
      <c r="B124" t="s">
        <v>1158</v>
      </c>
      <c r="C124" t="s">
        <v>1109</v>
      </c>
      <c r="D124" t="s">
        <v>1109</v>
      </c>
      <c r="E124" t="s">
        <v>1109</v>
      </c>
      <c r="F124" t="s">
        <v>1109</v>
      </c>
      <c r="G124" t="s">
        <v>99</v>
      </c>
      <c r="H124" t="s">
        <v>1109</v>
      </c>
    </row>
    <row r="125" spans="1:8" x14ac:dyDescent="0.2">
      <c r="A125" s="149"/>
      <c r="B125" t="s">
        <v>259</v>
      </c>
      <c r="C125" t="s">
        <v>1109</v>
      </c>
      <c r="D125" t="s">
        <v>1109</v>
      </c>
      <c r="E125" t="s">
        <v>1109</v>
      </c>
      <c r="F125" t="s">
        <v>1109</v>
      </c>
      <c r="G125" t="s">
        <v>1109</v>
      </c>
      <c r="H125" t="s">
        <v>1109</v>
      </c>
    </row>
    <row r="126" spans="1:8" x14ac:dyDescent="0.2">
      <c r="A126" s="149"/>
      <c r="B126" t="s">
        <v>1159</v>
      </c>
      <c r="C126" t="s">
        <v>1109</v>
      </c>
      <c r="D126" t="s">
        <v>1109</v>
      </c>
      <c r="E126" t="s">
        <v>1109</v>
      </c>
      <c r="F126" t="s">
        <v>1109</v>
      </c>
      <c r="G126" t="s">
        <v>99</v>
      </c>
      <c r="H126" t="s">
        <v>1109</v>
      </c>
    </row>
    <row r="127" spans="1:8" x14ac:dyDescent="0.2">
      <c r="A127" s="149"/>
      <c r="B127" t="s">
        <v>1160</v>
      </c>
      <c r="C127" t="s">
        <v>1109</v>
      </c>
      <c r="D127" t="s">
        <v>1109</v>
      </c>
      <c r="E127" t="s">
        <v>1109</v>
      </c>
      <c r="F127" t="s">
        <v>1109</v>
      </c>
      <c r="G127" t="s">
        <v>99</v>
      </c>
      <c r="H127" t="s">
        <v>1109</v>
      </c>
    </row>
    <row r="128" spans="1:8" x14ac:dyDescent="0.2">
      <c r="A128" s="150"/>
      <c r="B128" s="14" t="s">
        <v>1081</v>
      </c>
      <c r="C128" s="14" t="s">
        <v>1109</v>
      </c>
      <c r="D128" s="14" t="s">
        <v>1109</v>
      </c>
      <c r="E128" s="14" t="s">
        <v>1109</v>
      </c>
      <c r="F128" s="14" t="s">
        <v>1109</v>
      </c>
      <c r="G128" s="14" t="s">
        <v>1109</v>
      </c>
      <c r="H128" s="14" t="s">
        <v>1109</v>
      </c>
    </row>
    <row r="129" spans="1:8" x14ac:dyDescent="0.2">
      <c r="A129" s="148" t="s">
        <v>292</v>
      </c>
      <c r="B129" t="s">
        <v>1082</v>
      </c>
      <c r="C129" s="13" t="s">
        <v>1109</v>
      </c>
      <c r="D129" s="13" t="s">
        <v>1109</v>
      </c>
      <c r="E129" s="13" t="s">
        <v>1109</v>
      </c>
      <c r="F129" t="s">
        <v>1109</v>
      </c>
      <c r="G129" t="s">
        <v>1109</v>
      </c>
      <c r="H129" s="13" t="s">
        <v>1109</v>
      </c>
    </row>
    <row r="130" spans="1:8" x14ac:dyDescent="0.2">
      <c r="A130" s="149"/>
      <c r="B130" t="s">
        <v>217</v>
      </c>
      <c r="C130" t="s">
        <v>1109</v>
      </c>
      <c r="D130" t="s">
        <v>1109</v>
      </c>
      <c r="E130" t="s">
        <v>1109</v>
      </c>
      <c r="F130" t="s">
        <v>1109</v>
      </c>
      <c r="G130" t="s">
        <v>1109</v>
      </c>
      <c r="H130" t="s">
        <v>1109</v>
      </c>
    </row>
    <row r="131" spans="1:8" x14ac:dyDescent="0.2">
      <c r="A131" s="149"/>
      <c r="B131" t="s">
        <v>223</v>
      </c>
      <c r="C131" t="s">
        <v>1109</v>
      </c>
      <c r="D131" t="s">
        <v>1109</v>
      </c>
      <c r="E131" t="s">
        <v>1109</v>
      </c>
      <c r="F131" t="s">
        <v>1109</v>
      </c>
      <c r="G131" t="s">
        <v>1109</v>
      </c>
      <c r="H131" t="s">
        <v>1109</v>
      </c>
    </row>
    <row r="132" spans="1:8" x14ac:dyDescent="0.2">
      <c r="A132" s="149"/>
      <c r="B132" t="s">
        <v>1083</v>
      </c>
      <c r="C132" t="s">
        <v>1109</v>
      </c>
      <c r="D132" t="s">
        <v>1109</v>
      </c>
      <c r="E132" t="s">
        <v>1109</v>
      </c>
      <c r="F132" t="s">
        <v>1109</v>
      </c>
      <c r="G132" t="s">
        <v>1109</v>
      </c>
      <c r="H132" t="s">
        <v>1109</v>
      </c>
    </row>
    <row r="133" spans="1:8" x14ac:dyDescent="0.2">
      <c r="A133" s="149"/>
      <c r="B133" t="s">
        <v>1084</v>
      </c>
      <c r="C133" t="s">
        <v>1109</v>
      </c>
      <c r="D133" t="s">
        <v>1109</v>
      </c>
      <c r="E133" t="s">
        <v>1109</v>
      </c>
      <c r="F133" t="s">
        <v>1109</v>
      </c>
      <c r="G133" t="s">
        <v>1109</v>
      </c>
      <c r="H133" t="s">
        <v>1109</v>
      </c>
    </row>
    <row r="134" spans="1:8" x14ac:dyDescent="0.2">
      <c r="A134" s="149"/>
      <c r="B134" t="s">
        <v>1085</v>
      </c>
      <c r="C134" t="s">
        <v>1109</v>
      </c>
      <c r="D134" t="s">
        <v>1109</v>
      </c>
      <c r="E134" t="s">
        <v>1109</v>
      </c>
      <c r="F134" t="s">
        <v>1109</v>
      </c>
      <c r="G134" t="s">
        <v>1109</v>
      </c>
      <c r="H134" t="s">
        <v>1109</v>
      </c>
    </row>
    <row r="135" spans="1:8" x14ac:dyDescent="0.2">
      <c r="A135" s="149"/>
      <c r="B135" t="s">
        <v>1086</v>
      </c>
      <c r="C135" t="s">
        <v>1109</v>
      </c>
      <c r="D135" t="s">
        <v>1109</v>
      </c>
      <c r="E135" t="s">
        <v>1109</v>
      </c>
      <c r="F135" t="s">
        <v>1109</v>
      </c>
      <c r="G135" t="s">
        <v>1109</v>
      </c>
      <c r="H135" t="s">
        <v>1109</v>
      </c>
    </row>
    <row r="136" spans="1:8" x14ac:dyDescent="0.2">
      <c r="A136" s="149"/>
      <c r="B136" t="s">
        <v>1087</v>
      </c>
      <c r="C136" t="s">
        <v>1109</v>
      </c>
      <c r="D136" t="s">
        <v>1109</v>
      </c>
      <c r="E136" t="s">
        <v>1109</v>
      </c>
      <c r="F136" t="s">
        <v>1109</v>
      </c>
      <c r="G136" t="s">
        <v>1109</v>
      </c>
      <c r="H136" t="s">
        <v>1109</v>
      </c>
    </row>
    <row r="137" spans="1:8" x14ac:dyDescent="0.2">
      <c r="A137" s="149"/>
      <c r="B137" t="s">
        <v>228</v>
      </c>
      <c r="C137" t="s">
        <v>1109</v>
      </c>
      <c r="D137" t="s">
        <v>1109</v>
      </c>
      <c r="E137" t="s">
        <v>1109</v>
      </c>
      <c r="F137" t="s">
        <v>1109</v>
      </c>
      <c r="G137" t="s">
        <v>1109</v>
      </c>
      <c r="H137" t="s">
        <v>1109</v>
      </c>
    </row>
    <row r="138" spans="1:8" x14ac:dyDescent="0.2">
      <c r="A138" s="150"/>
      <c r="B138" s="14" t="s">
        <v>229</v>
      </c>
      <c r="C138" s="14" t="s">
        <v>1109</v>
      </c>
      <c r="D138" s="14" t="s">
        <v>1109</v>
      </c>
      <c r="E138" s="14" t="s">
        <v>1109</v>
      </c>
      <c r="F138" s="14" t="s">
        <v>1109</v>
      </c>
      <c r="G138" s="14" t="s">
        <v>1109</v>
      </c>
      <c r="H138" s="14" t="s">
        <v>1109</v>
      </c>
    </row>
    <row r="139" spans="1:8" x14ac:dyDescent="0.2">
      <c r="A139" s="151" t="s">
        <v>1161</v>
      </c>
      <c r="B139" s="13" t="s">
        <v>1088</v>
      </c>
      <c r="C139" s="13" t="s">
        <v>1109</v>
      </c>
      <c r="D139" s="13" t="s">
        <v>1109</v>
      </c>
      <c r="E139" s="13" t="s">
        <v>1109</v>
      </c>
      <c r="F139" s="13" t="s">
        <v>1109</v>
      </c>
      <c r="G139" s="13" t="s">
        <v>1109</v>
      </c>
      <c r="H139" s="13" t="s">
        <v>1109</v>
      </c>
    </row>
    <row r="140" spans="1:8" x14ac:dyDescent="0.2">
      <c r="A140" s="152"/>
      <c r="B140" t="s">
        <v>1089</v>
      </c>
      <c r="C140" t="s">
        <v>1109</v>
      </c>
      <c r="D140" t="s">
        <v>1109</v>
      </c>
      <c r="E140" t="s">
        <v>1109</v>
      </c>
      <c r="F140" t="s">
        <v>1109</v>
      </c>
      <c r="G140" t="s">
        <v>1109</v>
      </c>
      <c r="H140" t="s">
        <v>1109</v>
      </c>
    </row>
    <row r="141" spans="1:8" x14ac:dyDescent="0.2">
      <c r="A141" s="152"/>
      <c r="B141" t="s">
        <v>1090</v>
      </c>
      <c r="C141" t="s">
        <v>1109</v>
      </c>
      <c r="D141" t="s">
        <v>1109</v>
      </c>
      <c r="E141" t="s">
        <v>1109</v>
      </c>
      <c r="F141" t="s">
        <v>1109</v>
      </c>
      <c r="G141" t="s">
        <v>1109</v>
      </c>
      <c r="H141" t="s">
        <v>1109</v>
      </c>
    </row>
    <row r="142" spans="1:8" x14ac:dyDescent="0.2">
      <c r="A142" s="153"/>
      <c r="B142" s="14" t="s">
        <v>1162</v>
      </c>
      <c r="C142" s="14" t="s">
        <v>1109</v>
      </c>
      <c r="D142" s="14" t="s">
        <v>1109</v>
      </c>
      <c r="E142" s="14" t="s">
        <v>1109</v>
      </c>
      <c r="F142" s="14" t="s">
        <v>1109</v>
      </c>
      <c r="G142" s="14" t="s">
        <v>99</v>
      </c>
      <c r="H142" s="14" t="s">
        <v>1109</v>
      </c>
    </row>
    <row r="143" spans="1:8" x14ac:dyDescent="0.2">
      <c r="A143" s="15" t="s">
        <v>1113</v>
      </c>
      <c r="B143" s="14" t="s">
        <v>1091</v>
      </c>
      <c r="C143" s="14" t="s">
        <v>1109</v>
      </c>
      <c r="D143" s="14" t="s">
        <v>1109</v>
      </c>
      <c r="E143" s="14" t="s">
        <v>1109</v>
      </c>
      <c r="F143" s="14" t="s">
        <v>1109</v>
      </c>
      <c r="G143" s="14" t="s">
        <v>1109</v>
      </c>
      <c r="H143" s="14" t="s">
        <v>1109</v>
      </c>
    </row>
  </sheetData>
  <autoFilter ref="A2:H143" xr:uid="{A37204E5-BF72-8046-A6DD-41E01601656F}"/>
  <sortState xmlns:xlrd2="http://schemas.microsoft.com/office/spreadsheetml/2017/richdata2" ref="B3:H38">
    <sortCondition sortBy="cellColor" ref="B3:B38" dxfId="27"/>
  </sortState>
  <mergeCells count="8">
    <mergeCell ref="A129:A138"/>
    <mergeCell ref="A139:A142"/>
    <mergeCell ref="A76:A103"/>
    <mergeCell ref="O2:P2"/>
    <mergeCell ref="C1:H1"/>
    <mergeCell ref="A3:A38"/>
    <mergeCell ref="A39:A75"/>
    <mergeCell ref="A104:A128"/>
  </mergeCells>
  <phoneticPr fontId="5" type="noConversion"/>
  <conditionalFormatting sqref="B3 B5:B138">
    <cfRule type="expression" dxfId="17" priority="16">
      <formula>$G3="-"</formula>
    </cfRule>
    <cfRule type="expression" dxfId="16" priority="20">
      <formula>$D3="-"</formula>
    </cfRule>
    <cfRule type="expression" dxfId="15" priority="17">
      <formula>$F3="-"</formula>
    </cfRule>
    <cfRule type="expression" dxfId="14" priority="19">
      <formula>$C3="-"</formula>
    </cfRule>
    <cfRule type="expression" dxfId="13" priority="15">
      <formula>$H3="-"</formula>
    </cfRule>
    <cfRule type="expression" dxfId="12" priority="18">
      <formula>$E3="-"</formula>
    </cfRule>
  </conditionalFormatting>
  <conditionalFormatting sqref="B142:B143">
    <cfRule type="expression" dxfId="11" priority="6">
      <formula>$E142="-"</formula>
    </cfRule>
    <cfRule type="expression" dxfId="10" priority="8">
      <formula>$D142="-"</formula>
    </cfRule>
    <cfRule type="expression" dxfId="9" priority="5">
      <formula>$F142="-"</formula>
    </cfRule>
    <cfRule type="expression" dxfId="8" priority="4">
      <formula>$G142="-"</formula>
    </cfRule>
    <cfRule type="expression" dxfId="7" priority="3">
      <formula>$H142="-"</formula>
    </cfRule>
    <cfRule type="expression" dxfId="6" priority="7">
      <formula>$C142="-"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AB30BD53-0C47-0D4D-86BA-BE5E59DF691C}">
            <xm:f>NOT(ISERROR(SEARCH("+",C24)))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" operator="containsText" id="{0257FA95-C29B-8542-97F6-6E87EB9F5C4B}">
            <xm:f>NOT(ISERROR(SEARCH("-",C24)))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C24:E143</xm:sqref>
        </x14:conditionalFormatting>
        <x14:conditionalFormatting xmlns:xm="http://schemas.microsoft.com/office/excel/2006/main">
          <x14:cfRule type="containsText" priority="29" operator="containsText" id="{2A650330-AE5A-6541-A975-EC9921EE3B4C}">
            <xm:f>NOT(ISERROR(SEARCH("+",C3)))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30" operator="containsText" id="{15082F96-CFD2-BC42-9C87-C4B0A1DDF2EE}">
            <xm:f>NOT(ISERROR(SEARCH("-",C3)))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C3:I23 K6:K10 K12:K13 F24:G74 H24:I103 J26:J27 J30:J35 J39 J41:J44 J75:J98 G75:G103 F75:F143 J100 J102:J104 J111 J113 J115:J116 J118 J120:J128</xm:sqref>
        </x14:conditionalFormatting>
        <x14:conditionalFormatting xmlns:xm="http://schemas.microsoft.com/office/excel/2006/main">
          <x14:cfRule type="containsText" priority="21" operator="containsText" id="{99141DB7-2893-4447-B634-4F9AF7B062D8}">
            <xm:f>NOT(ISERROR(SEARCH("+",G104)))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22" operator="containsText" id="{BC5C2FBE-5079-534A-9E76-602DED58C411}">
            <xm:f>NOT(ISERROR(SEARCH("-",G104)))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G104:I143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 Timetable</vt:lpstr>
      <vt:lpstr>Search string</vt:lpstr>
      <vt:lpstr>Yield</vt:lpstr>
      <vt:lpstr>Quality Criteria</vt:lpstr>
      <vt:lpstr>Quality Assessment</vt:lpstr>
      <vt:lpstr>Assessed articles</vt:lpstr>
      <vt:lpstr>Extraction</vt:lpstr>
      <vt:lpstr>UNUSED Exclusion Criteria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Jon Nicolas Bondevik</cp:lastModifiedBy>
  <cp:revision/>
  <dcterms:created xsi:type="dcterms:W3CDTF">2022-09-13T07:31:45Z</dcterms:created>
  <dcterms:modified xsi:type="dcterms:W3CDTF">2023-04-30T19:09:46Z</dcterms:modified>
  <cp:category/>
  <cp:contentStatus/>
</cp:coreProperties>
</file>