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co\Downloads\"/>
    </mc:Choice>
  </mc:AlternateContent>
  <xr:revisionPtr revIDLastSave="0" documentId="13_ncr:1_{7121A597-D172-4AF7-91E4-A2C380BA207B}" xr6:coauthVersionLast="47" xr6:coauthVersionMax="47" xr10:uidLastSave="{00000000-0000-0000-0000-000000000000}"/>
  <bookViews>
    <workbookView xWindow="28680" yWindow="-120" windowWidth="29040" windowHeight="15840" xr2:uid="{2F3482DD-7721-42D6-951B-DC285FD139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J36" i="1"/>
  <c r="J35" i="1"/>
  <c r="B28" i="1"/>
  <c r="G28" i="1" s="1"/>
  <c r="G29" i="1"/>
  <c r="G27" i="1"/>
  <c r="G26" i="1"/>
  <c r="D43" i="1"/>
  <c r="D41" i="1"/>
  <c r="C32" i="1"/>
  <c r="D32" i="1" s="1"/>
  <c r="C9" i="1"/>
  <c r="C7" i="1"/>
  <c r="C1" i="1"/>
  <c r="D1" i="1"/>
  <c r="E1" i="1" s="1"/>
  <c r="F1" i="1" s="1"/>
  <c r="G1" i="1" s="1"/>
  <c r="C18" i="1"/>
  <c r="D9" i="1"/>
  <c r="C10" i="1"/>
  <c r="C11" i="1"/>
  <c r="D11" i="1"/>
  <c r="C27" i="1"/>
  <c r="D39" i="1"/>
  <c r="E39" i="1" s="1"/>
  <c r="F39" i="1" s="1"/>
  <c r="E32" i="1" l="1"/>
  <c r="F32" i="1" s="1"/>
  <c r="G32" i="1" s="1"/>
  <c r="I22" i="1"/>
  <c r="C19" i="1"/>
  <c r="C20" i="1" s="1"/>
  <c r="C30" i="1" s="1"/>
  <c r="C33" i="1" s="1"/>
  <c r="E11" i="1"/>
  <c r="E10" i="1"/>
  <c r="E7" i="1"/>
  <c r="E9" i="1"/>
  <c r="B30" i="1"/>
  <c r="D10" i="1"/>
  <c r="D7" i="1"/>
  <c r="D18" i="1" s="1"/>
  <c r="I16" i="1"/>
  <c r="I26" i="1"/>
  <c r="I15" i="1"/>
  <c r="I8" i="1"/>
  <c r="I25" i="1"/>
  <c r="I23" i="1"/>
  <c r="I24" i="1"/>
  <c r="I12" i="1"/>
  <c r="B33" i="1" l="1"/>
  <c r="B34" i="1"/>
  <c r="C34" i="1" s="1"/>
  <c r="F7" i="1"/>
  <c r="F10" i="1"/>
  <c r="F9" i="1"/>
  <c r="F11" i="1"/>
  <c r="D19" i="1"/>
  <c r="D20" i="1"/>
  <c r="D27" i="1"/>
  <c r="I28" i="1"/>
  <c r="D30" i="1" l="1"/>
  <c r="E27" i="1"/>
  <c r="E18" i="1"/>
  <c r="G9" i="1"/>
  <c r="I9" i="1" s="1"/>
  <c r="G7" i="1"/>
  <c r="G10" i="1"/>
  <c r="I10" i="1" s="1"/>
  <c r="G11" i="1"/>
  <c r="I11" i="1" s="1"/>
  <c r="C48" i="1"/>
  <c r="C52" i="1" s="1"/>
  <c r="B42" i="1"/>
  <c r="F42" i="1" s="1"/>
  <c r="D42" i="1" l="1"/>
  <c r="D44" i="1" s="1"/>
  <c r="E41" i="1" s="1"/>
  <c r="E42" i="1"/>
  <c r="D33" i="1"/>
  <c r="D34" i="1" s="1"/>
  <c r="D50" i="1"/>
  <c r="D51" i="1" s="1"/>
  <c r="E19" i="1"/>
  <c r="E20" i="1"/>
  <c r="E30" i="1" s="1"/>
  <c r="F27" i="1"/>
  <c r="I14" i="1"/>
  <c r="F18" i="1"/>
  <c r="I7" i="1"/>
  <c r="E43" i="1" l="1"/>
  <c r="E33" i="1"/>
  <c r="E34" i="1" s="1"/>
  <c r="F19" i="1"/>
  <c r="F20" i="1" s="1"/>
  <c r="F30" i="1" s="1"/>
  <c r="I27" i="1"/>
  <c r="D49" i="1" l="1"/>
  <c r="D52" i="1" s="1"/>
  <c r="F33" i="1"/>
  <c r="F34" i="1" s="1"/>
  <c r="I29" i="1"/>
  <c r="I13" i="1"/>
  <c r="G18" i="1"/>
  <c r="G19" i="1" s="1"/>
  <c r="E44" i="1" l="1"/>
  <c r="F41" i="1" s="1"/>
  <c r="F43" i="1" s="1"/>
  <c r="F44" i="1" s="1"/>
  <c r="I19" i="1"/>
  <c r="E50" i="1" l="1"/>
  <c r="E51" i="1" s="1"/>
  <c r="E49" i="1"/>
  <c r="G20" i="1"/>
  <c r="G30" i="1" s="1"/>
  <c r="B36" i="1" s="1"/>
  <c r="E52" i="1" l="1"/>
  <c r="F49" i="1"/>
  <c r="F50" i="1"/>
  <c r="F51" i="1" s="1"/>
  <c r="G33" i="1"/>
  <c r="G34" i="1" s="1"/>
  <c r="B35" i="1" s="1"/>
  <c r="F52" i="1" l="1"/>
  <c r="B54" i="1" s="1"/>
  <c r="B56" i="1" s="1"/>
</calcChain>
</file>

<file path=xl/sharedStrings.xml><?xml version="1.0" encoding="utf-8"?>
<sst xmlns="http://schemas.openxmlformats.org/spreadsheetml/2006/main" count="87" uniqueCount="83">
  <si>
    <t>TIR</t>
  </si>
  <si>
    <t>VA Beneficios</t>
  </si>
  <si>
    <t>VAN PROYECTO PURO</t>
  </si>
  <si>
    <t>PAYBACK</t>
  </si>
  <si>
    <t>INGRESOS POR VENTAS</t>
  </si>
  <si>
    <t>COSTO MANTENCIONES</t>
  </si>
  <si>
    <t>COSTO ENERGÍA</t>
  </si>
  <si>
    <t>COSTO MANO DE OBRA DIRECTA</t>
  </si>
  <si>
    <t>GASTOS ADMINISTRATIVOS</t>
  </si>
  <si>
    <t>VALOR LIBRO</t>
  </si>
  <si>
    <t>DEPRE. MÁQUINA DE JUEGOS</t>
  </si>
  <si>
    <t>DEPRE. COMPUTADORES</t>
  </si>
  <si>
    <t>DEPRE. INSTALACIONES Y OBRAS FÍSICAS</t>
  </si>
  <si>
    <t>RESULTADO ANTES DE IMPUESTOS</t>
  </si>
  <si>
    <t>IMPUESTO A LA RENTA</t>
  </si>
  <si>
    <t>RESULTADO DESPUÉS DE IMPUESTOS</t>
  </si>
  <si>
    <t>INVERSIÓN COMPUTADORES</t>
  </si>
  <si>
    <t>INVERSIÓN TERRENO</t>
  </si>
  <si>
    <t>INVERSIÓN MÁQUINA DE JUEGOS</t>
  </si>
  <si>
    <t>INVERSIÓN INSTALACIONES Y OBRAS FÍSICAS</t>
  </si>
  <si>
    <t>DESECHO</t>
  </si>
  <si>
    <t>AJUSTE POR DEPRECIACIONES</t>
  </si>
  <si>
    <t>INVERSIÓN CAPITAL DE TRABAJO</t>
  </si>
  <si>
    <t>FLUJO NETO PROYECTO PURO</t>
  </si>
  <si>
    <t>TASA COSTO OPORTUNIDAD</t>
  </si>
  <si>
    <t>TASA COSTO OPORTUNIDAD ACUMULADO (FACTOR ACTUALIZACIÓN)</t>
  </si>
  <si>
    <t>FNF PP ACTUALIZADO</t>
  </si>
  <si>
    <t>VAN ACUMULADO</t>
  </si>
  <si>
    <t>CANTIDAD DE ENTRADAS</t>
  </si>
  <si>
    <t>CANTIDAD DE NIÑOS</t>
  </si>
  <si>
    <t>CANTIDAD DE ADULTOS</t>
  </si>
  <si>
    <t>PRECIO</t>
  </si>
  <si>
    <t>CUADRO DE AMORTIZACIÓN</t>
  </si>
  <si>
    <t>PRÉSTAMO</t>
  </si>
  <si>
    <t>CUOTA</t>
  </si>
  <si>
    <t>INTERESES</t>
  </si>
  <si>
    <t>AMORTIZACIÓN</t>
  </si>
  <si>
    <t>NÚMERO DE PERIODOS (PLAZO)</t>
  </si>
  <si>
    <t>FLUJOS DEL FINANCIAMIENTO</t>
  </si>
  <si>
    <t>AHORRO TRIBUTARIO POR INTERESES</t>
  </si>
  <si>
    <t>FLUJOS NETOS DEL FINANCIAMIENTO</t>
  </si>
  <si>
    <t>VAN DEL FINANCIAMIENTO</t>
  </si>
  <si>
    <t>VAN PROYECTO FINANCIADO</t>
  </si>
  <si>
    <t>VA Costos + Inversión inicial</t>
  </si>
  <si>
    <t>INTERESES (TASA)</t>
  </si>
  <si>
    <t>VALORES CRÍTICOS</t>
  </si>
  <si>
    <t>Entradas anuales</t>
  </si>
  <si>
    <t>Inversión en máquinas de juegos</t>
  </si>
  <si>
    <t>Razón Beneficio/Costo</t>
  </si>
  <si>
    <t>Tabla de beneficios, costos e inversiones iniciales</t>
  </si>
  <si>
    <t>Caso</t>
  </si>
  <si>
    <t>VENTA DE MÁQUINA DE JUEGOS</t>
  </si>
  <si>
    <t>-----------------------------------------------------------</t>
  </si>
  <si>
    <t>datos</t>
  </si>
  <si>
    <t>ingresos, costos y depreciaciones</t>
  </si>
  <si>
    <t>resultados antes impuestos: =SUMA(todas las weas que estan antes de impuesto)</t>
  </si>
  <si>
    <t>impuesto renta: tasa impositiva * el valor antes del impuesto</t>
  </si>
  <si>
    <t>resultado despues impuestos: =SUMA(resultado antes de impuesto;impuesto renta)</t>
  </si>
  <si>
    <t>inversiones o activos</t>
  </si>
  <si>
    <t>ajuste por depreciaciones: depreciaciones de arriba pero en positivo</t>
  </si>
  <si>
    <t>valor libro: =valor de adquisicion - depreciacion acumulada</t>
  </si>
  <si>
    <t>flujo neto proyecto puro: =SUMA(desde el resultado despues de impuesto;final)</t>
  </si>
  <si>
    <t>tasa costo oportinidad: periodo 0 es 0, los siguientes periodos te lo dan</t>
  </si>
  <si>
    <t>tasa costo oportunidad acumulado: periodo 0 es 1, =tasa costo de oportunidad acumulado del periodo anterior * (1 + tasa del costo de oportunidad de ese periodo)</t>
  </si>
  <si>
    <t>FNF PP actuaizado: flujo neto del proyecto puro/tasa costo de oportunidad acumulada</t>
  </si>
  <si>
    <t>VAN acumulado: periodo 0 es el flujo neto del proyecto puro, =SUMA(VAN acumulado periodo anterior + FNF PP actuaizado de ese periodo)</t>
  </si>
  <si>
    <t>VAN proyecto puro: ultimo periodo del VAN acumulado</t>
  </si>
  <si>
    <t>TIR: =TIR(datos en horizontal del FLUJO NETO PROYECTO PURO)</t>
  </si>
  <si>
    <t>PAYBACK: numero del periodo en donde el VAN acumulado deja de ser negativo</t>
  </si>
  <si>
    <t>CUADRO DE AMORTIZACION</t>
  </si>
  <si>
    <t>Numero de periodos o plazo: cantidad de periodos</t>
  </si>
  <si>
    <t>Prestamo: periodo 1 te lo dan, prestamo del periodo anterior - amortizacion del periodo anterior</t>
  </si>
  <si>
    <t>Cuota: =PAGO(tasa de interes;cantidad de periodos;valor actual o prestamo), es constante en todos los demas periodos</t>
  </si>
  <si>
    <t>Intereses (tasa): te la dan, en los otros periods se calcula como =tasa de interes * prestamo periodo actual</t>
  </si>
  <si>
    <t>Amortizacion: =cuota periodo actual - tasa de interes periodo actual</t>
  </si>
  <si>
    <t>Prestamo: te lo dan, solo se utiliza en el periodo 0</t>
  </si>
  <si>
    <t>Amortizacion: las mismas amortizaciones de arriba pero en negativo</t>
  </si>
  <si>
    <t>Intereses: las mismos intereses de arriba pero en negativo</t>
  </si>
  <si>
    <t>Ahorro tributario del financiamiento: =-interes periodo actual * impuesto a la renta (default 27%)</t>
  </si>
  <si>
    <t xml:space="preserve">Flujos neto del financiamiento: =SUMA(prestamo,amortizacion, intereses, ahorro tributa...) </t>
  </si>
  <si>
    <t>VAN del financiamiento: =flujo neto del financiamiento en el periodo 0 + VNA(tasa de interes de la amortizacion ; valores de flujos netos del financiamiento en horizontal desde el periodo 1 hasta el final)</t>
  </si>
  <si>
    <t>VAN del proyecto financiado:= VAN del proyecto puro + VAN del financiamiento</t>
  </si>
  <si>
    <t>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</si>
</sst>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0.0%"/>
    <numFmt numFmtId="166" formatCode="0.00000"/>
    <numFmt numFmtId="167" formatCode="&quot;$&quot;#,##0.00000"/>
    <numFmt numFmtId="168" formatCode="#,##0_ ;[Red]\-#,##0\ 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Aptos Serif"/>
      <family val="1"/>
    </font>
    <font>
      <sz val="11"/>
      <color theme="1"/>
      <name val="Aptos Serif"/>
      <family val="1"/>
    </font>
    <font>
      <b/>
      <sz val="11"/>
      <color theme="1"/>
      <name val="Aptos Serif"/>
      <family val="1"/>
    </font>
    <font>
      <sz val="11"/>
      <color rgb="FFFF0000"/>
      <name val="Aptos Serif"/>
      <family val="1"/>
    </font>
    <font>
      <b/>
      <sz val="12"/>
      <color theme="1"/>
      <name val="Aptos Serif"/>
      <family val="1"/>
    </font>
    <font>
      <sz val="12"/>
      <color theme="1"/>
      <name val="Aptos Serif"/>
      <family val="1"/>
    </font>
    <font>
      <sz val="11"/>
      <color theme="0"/>
      <name val="Aptos Serif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4" xfId="0" applyFont="1" applyBorder="1"/>
    <xf numFmtId="0" fontId="3" fillId="0" borderId="0" xfId="0" applyFont="1"/>
    <xf numFmtId="164" fontId="2" fillId="0" borderId="4" xfId="0" applyNumberFormat="1" applyFont="1" applyBorder="1"/>
    <xf numFmtId="0" fontId="2" fillId="0" borderId="13" xfId="0" applyFont="1" applyBorder="1"/>
    <xf numFmtId="0" fontId="3" fillId="0" borderId="14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164" fontId="4" fillId="0" borderId="4" xfId="0" applyNumberFormat="1" applyFont="1" applyBorder="1"/>
    <xf numFmtId="2" fontId="2" fillId="0" borderId="4" xfId="0" applyNumberFormat="1" applyFont="1" applyBorder="1"/>
    <xf numFmtId="164" fontId="4" fillId="0" borderId="1" xfId="0" applyNumberFormat="1" applyFont="1" applyBorder="1" applyAlignment="1">
      <alignment horizontal="center"/>
    </xf>
    <xf numFmtId="168" fontId="5" fillId="5" borderId="4" xfId="0" applyNumberFormat="1" applyFont="1" applyFill="1" applyBorder="1" applyAlignment="1">
      <alignment horizontal="center"/>
    </xf>
    <xf numFmtId="168" fontId="6" fillId="5" borderId="4" xfId="0" applyNumberFormat="1" applyFont="1" applyFill="1" applyBorder="1" applyAlignment="1">
      <alignment horizontal="center"/>
    </xf>
    <xf numFmtId="168" fontId="6" fillId="5" borderId="8" xfId="0" applyNumberFormat="1" applyFont="1" applyFill="1" applyBorder="1" applyAlignment="1">
      <alignment horizontal="center"/>
    </xf>
    <xf numFmtId="164" fontId="2" fillId="0" borderId="5" xfId="0" applyNumberFormat="1" applyFont="1" applyBorder="1"/>
    <xf numFmtId="0" fontId="2" fillId="0" borderId="5" xfId="0" applyFont="1" applyBorder="1"/>
    <xf numFmtId="0" fontId="2" fillId="3" borderId="8" xfId="0" applyFont="1" applyFill="1" applyBorder="1"/>
    <xf numFmtId="164" fontId="2" fillId="3" borderId="8" xfId="0" applyNumberFormat="1" applyFont="1" applyFill="1" applyBorder="1"/>
    <xf numFmtId="0" fontId="2" fillId="3" borderId="5" xfId="0" applyFont="1" applyFill="1" applyBorder="1"/>
    <xf numFmtId="9" fontId="2" fillId="6" borderId="5" xfId="0" applyNumberFormat="1" applyFont="1" applyFill="1" applyBorder="1"/>
    <xf numFmtId="164" fontId="4" fillId="3" borderId="5" xfId="0" applyNumberFormat="1" applyFont="1" applyFill="1" applyBorder="1"/>
    <xf numFmtId="164" fontId="2" fillId="0" borderId="2" xfId="0" applyNumberFormat="1" applyFont="1" applyBorder="1" applyAlignment="1">
      <alignment horizontal="center"/>
    </xf>
    <xf numFmtId="0" fontId="3" fillId="2" borderId="4" xfId="0" applyFont="1" applyFill="1" applyBorder="1"/>
    <xf numFmtId="164" fontId="4" fillId="2" borderId="4" xfId="0" applyNumberFormat="1" applyFont="1" applyFill="1" applyBorder="1"/>
    <xf numFmtId="164" fontId="2" fillId="2" borderId="4" xfId="0" applyNumberFormat="1" applyFont="1" applyFill="1" applyBorder="1"/>
    <xf numFmtId="167" fontId="2" fillId="0" borderId="0" xfId="0" applyNumberFormat="1" applyFont="1"/>
    <xf numFmtId="0" fontId="2" fillId="2" borderId="4" xfId="0" applyFont="1" applyFill="1" applyBorder="1"/>
    <xf numFmtId="10" fontId="2" fillId="2" borderId="4" xfId="0" applyNumberFormat="1" applyFont="1" applyFill="1" applyBorder="1"/>
    <xf numFmtId="0" fontId="2" fillId="6" borderId="4" xfId="0" applyFont="1" applyFill="1" applyBorder="1" applyAlignment="1">
      <alignment horizontal="center"/>
    </xf>
    <xf numFmtId="0" fontId="2" fillId="0" borderId="10" xfId="0" applyFont="1" applyBorder="1"/>
    <xf numFmtId="0" fontId="2" fillId="6" borderId="4" xfId="0" applyFont="1" applyFill="1" applyBorder="1"/>
    <xf numFmtId="164" fontId="2" fillId="4" borderId="4" xfId="0" applyNumberFormat="1" applyFont="1" applyFill="1" applyBorder="1"/>
    <xf numFmtId="0" fontId="2" fillId="2" borderId="6" xfId="0" applyFont="1" applyFill="1" applyBorder="1"/>
    <xf numFmtId="164" fontId="2" fillId="2" borderId="3" xfId="0" applyNumberFormat="1" applyFont="1" applyFill="1" applyBorder="1"/>
    <xf numFmtId="164" fontId="4" fillId="2" borderId="3" xfId="0" applyNumberFormat="1" applyFont="1" applyFill="1" applyBorder="1"/>
    <xf numFmtId="164" fontId="4" fillId="2" borderId="7" xfId="0" applyNumberFormat="1" applyFont="1" applyFill="1" applyBorder="1"/>
    <xf numFmtId="0" fontId="3" fillId="2" borderId="6" xfId="0" applyFont="1" applyFill="1" applyBorder="1"/>
    <xf numFmtId="164" fontId="3" fillId="2" borderId="7" xfId="0" applyNumberFormat="1" applyFont="1" applyFill="1" applyBorder="1"/>
    <xf numFmtId="0" fontId="1" fillId="7" borderId="4" xfId="0" applyFont="1" applyFill="1" applyBorder="1" applyAlignment="1">
      <alignment horizontal="center" vertical="center"/>
    </xf>
    <xf numFmtId="0" fontId="2" fillId="5" borderId="4" xfId="0" applyFont="1" applyFill="1" applyBorder="1"/>
    <xf numFmtId="0" fontId="3" fillId="5" borderId="4" xfId="0" applyFont="1" applyFill="1" applyBorder="1"/>
    <xf numFmtId="0" fontId="2" fillId="5" borderId="5" xfId="0" applyFont="1" applyFill="1" applyBorder="1"/>
    <xf numFmtId="1" fontId="2" fillId="5" borderId="4" xfId="0" applyNumberFormat="1" applyFont="1" applyFill="1" applyBorder="1"/>
    <xf numFmtId="9" fontId="2" fillId="5" borderId="4" xfId="0" applyNumberFormat="1" applyFont="1" applyFill="1" applyBorder="1"/>
    <xf numFmtId="164" fontId="2" fillId="5" borderId="4" xfId="0" applyNumberFormat="1" applyFont="1" applyFill="1" applyBorder="1"/>
    <xf numFmtId="164" fontId="4" fillId="5" borderId="4" xfId="0" applyNumberFormat="1" applyFont="1" applyFill="1" applyBorder="1"/>
    <xf numFmtId="0" fontId="4" fillId="5" borderId="4" xfId="0" applyFont="1" applyFill="1" applyBorder="1"/>
    <xf numFmtId="165" fontId="2" fillId="5" borderId="4" xfId="0" applyNumberFormat="1" applyFont="1" applyFill="1" applyBorder="1"/>
    <xf numFmtId="166" fontId="2" fillId="5" borderId="4" xfId="0" applyNumberFormat="1" applyFont="1" applyFill="1" applyBorder="1"/>
    <xf numFmtId="164" fontId="3" fillId="5" borderId="4" xfId="0" applyNumberFormat="1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/>
    <xf numFmtId="164" fontId="2" fillId="5" borderId="5" xfId="0" applyNumberFormat="1" applyFont="1" applyFill="1" applyBorder="1"/>
    <xf numFmtId="168" fontId="5" fillId="8" borderId="15" xfId="0" applyNumberFormat="1" applyFont="1" applyFill="1" applyBorder="1" applyAlignment="1">
      <alignment horizontal="center"/>
    </xf>
    <xf numFmtId="168" fontId="6" fillId="8" borderId="15" xfId="0" applyNumberFormat="1" applyFont="1" applyFill="1" applyBorder="1" applyAlignment="1">
      <alignment horizontal="center"/>
    </xf>
    <xf numFmtId="0" fontId="2" fillId="8" borderId="15" xfId="0" applyFont="1" applyFill="1" applyBorder="1" applyAlignment="1"/>
    <xf numFmtId="164" fontId="2" fillId="8" borderId="15" xfId="0" applyNumberFormat="1" applyFont="1" applyFill="1" applyBorder="1" applyAlignment="1"/>
    <xf numFmtId="164" fontId="4" fillId="8" borderId="15" xfId="0" applyNumberFormat="1" applyFont="1" applyFill="1" applyBorder="1" applyAlignment="1"/>
    <xf numFmtId="0" fontId="3" fillId="8" borderId="15" xfId="0" applyFont="1" applyFill="1" applyBorder="1" applyAlignment="1"/>
    <xf numFmtId="2" fontId="2" fillId="8" borderId="15" xfId="0" applyNumberFormat="1" applyFont="1" applyFill="1" applyBorder="1" applyAlignment="1"/>
    <xf numFmtId="0" fontId="2" fillId="0" borderId="0" xfId="0" quotePrefix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C523-0617-498F-AD2C-7BAED0AF4630}">
  <dimension ref="A1:L100"/>
  <sheetViews>
    <sheetView tabSelected="1" zoomScale="85" zoomScaleNormal="85" workbookViewId="0">
      <selection activeCell="F59" sqref="F59"/>
    </sheetView>
  </sheetViews>
  <sheetFormatPr baseColWidth="10" defaultRowHeight="16.5" x14ac:dyDescent="0.25"/>
  <cols>
    <col min="1" max="1" width="52.5703125" style="1" customWidth="1"/>
    <col min="2" max="2" width="15.5703125" style="1" customWidth="1"/>
    <col min="3" max="4" width="17.7109375" style="1" customWidth="1"/>
    <col min="5" max="5" width="17.140625" style="1" customWidth="1"/>
    <col min="6" max="6" width="17.7109375" style="1" customWidth="1"/>
    <col min="7" max="7" width="18.42578125" style="1" customWidth="1"/>
    <col min="8" max="8" width="11.42578125" style="1"/>
    <col min="9" max="9" width="32.28515625" style="1" customWidth="1"/>
    <col min="10" max="10" width="24.28515625" style="1" bestFit="1" customWidth="1"/>
    <col min="11" max="11" width="13.5703125" style="1" customWidth="1"/>
    <col min="12" max="12" width="12.5703125" style="1" customWidth="1"/>
    <col min="13" max="16384" width="11.42578125" style="1"/>
  </cols>
  <sheetData>
    <row r="1" spans="1:12" x14ac:dyDescent="0.3">
      <c r="A1" s="38" t="s">
        <v>50</v>
      </c>
      <c r="B1" s="38"/>
      <c r="C1" s="38">
        <f>B1+1</f>
        <v>1</v>
      </c>
      <c r="D1" s="38">
        <f t="shared" ref="D1:F1" si="0">C1+1</f>
        <v>2</v>
      </c>
      <c r="E1" s="38">
        <f t="shared" si="0"/>
        <v>3</v>
      </c>
      <c r="F1" s="38">
        <f t="shared" si="0"/>
        <v>4</v>
      </c>
      <c r="G1" s="38">
        <f>F1+1</f>
        <v>5</v>
      </c>
    </row>
    <row r="2" spans="1:12" x14ac:dyDescent="0.3">
      <c r="A2" s="39" t="s">
        <v>28</v>
      </c>
      <c r="B2" s="39"/>
      <c r="C2" s="42"/>
      <c r="D2" s="42"/>
      <c r="E2" s="42"/>
      <c r="F2" s="42"/>
      <c r="G2" s="42"/>
    </row>
    <row r="3" spans="1:12" x14ac:dyDescent="0.3">
      <c r="A3" s="39" t="s">
        <v>29</v>
      </c>
      <c r="B3" s="43"/>
      <c r="C3" s="39"/>
      <c r="D3" s="39"/>
      <c r="E3" s="39"/>
      <c r="F3" s="39"/>
      <c r="G3" s="39"/>
    </row>
    <row r="4" spans="1:12" x14ac:dyDescent="0.3">
      <c r="A4" s="39" t="s">
        <v>30</v>
      </c>
      <c r="B4" s="43"/>
      <c r="C4" s="39"/>
      <c r="D4" s="39"/>
      <c r="E4" s="39"/>
      <c r="F4" s="39"/>
      <c r="G4" s="39"/>
      <c r="K4" s="3"/>
    </row>
    <row r="5" spans="1:12" ht="17.25" thickBot="1" x14ac:dyDescent="0.35">
      <c r="A5" s="39" t="s">
        <v>31</v>
      </c>
      <c r="B5" s="44"/>
      <c r="C5" s="39"/>
      <c r="D5" s="39"/>
      <c r="E5" s="39"/>
      <c r="F5" s="39"/>
      <c r="G5" s="39"/>
    </row>
    <row r="6" spans="1:12" ht="33.75" customHeight="1" thickBot="1" x14ac:dyDescent="0.35">
      <c r="A6" s="2"/>
      <c r="B6" s="2"/>
      <c r="C6" s="2"/>
      <c r="D6" s="2"/>
      <c r="E6" s="2"/>
      <c r="F6" s="2"/>
      <c r="G6" s="2"/>
      <c r="H6" s="5"/>
      <c r="I6" s="6" t="s">
        <v>49</v>
      </c>
      <c r="K6" s="57"/>
      <c r="L6" s="58"/>
    </row>
    <row r="7" spans="1:12" x14ac:dyDescent="0.3">
      <c r="A7" s="39" t="s">
        <v>4</v>
      </c>
      <c r="B7" s="39"/>
      <c r="C7" s="44">
        <f>B5*C3+B5*C4*1.5</f>
        <v>0</v>
      </c>
      <c r="D7" s="44">
        <f t="shared" ref="D7" si="1">D3*$B$5+D4*$B$5*1.5</f>
        <v>0</v>
      </c>
      <c r="E7" s="44">
        <f>(E3*$B$5+E4*$B$5*1.5)*1.2</f>
        <v>0</v>
      </c>
      <c r="F7" s="44">
        <f t="shared" ref="F7:G7" si="2">(F3*$B$5+F4*$B$5*1.5)*1.2</f>
        <v>0</v>
      </c>
      <c r="G7" s="44">
        <f t="shared" si="2"/>
        <v>0</v>
      </c>
      <c r="I7" s="7">
        <f>(C7/$C$32)+(D7/$D$32)+(E7/$E$32)+(F7/$F$32)+(G7/$G$32)</f>
        <v>0</v>
      </c>
      <c r="K7" s="57"/>
      <c r="L7" s="59"/>
    </row>
    <row r="8" spans="1:12" x14ac:dyDescent="0.3">
      <c r="A8" s="39" t="s">
        <v>51</v>
      </c>
      <c r="B8" s="39"/>
      <c r="C8" s="44"/>
      <c r="D8" s="44"/>
      <c r="E8" s="44"/>
      <c r="F8" s="44"/>
      <c r="G8" s="44"/>
      <c r="I8" s="7">
        <f t="shared" ref="I8:I16" si="3">(C8/$C$32)+(D8/$D$32)+(E8/$E$32)+(F8/$F$32)+(G8/$G$32)</f>
        <v>0</v>
      </c>
      <c r="K8" s="60"/>
      <c r="L8" s="61"/>
    </row>
    <row r="9" spans="1:12" x14ac:dyDescent="0.3">
      <c r="A9" s="39" t="s">
        <v>5</v>
      </c>
      <c r="B9" s="39"/>
      <c r="C9" s="45">
        <f>-$B$9*C2</f>
        <v>0</v>
      </c>
      <c r="D9" s="45">
        <f t="shared" ref="D9:G9" si="4">-$B$9*D2</f>
        <v>0</v>
      </c>
      <c r="E9" s="45">
        <f t="shared" si="4"/>
        <v>0</v>
      </c>
      <c r="F9" s="45">
        <f t="shared" si="4"/>
        <v>0</v>
      </c>
      <c r="G9" s="45">
        <f t="shared" si="4"/>
        <v>0</v>
      </c>
      <c r="I9" s="10">
        <f>(C9/$C$32)+(D9/$D$32)+(E9/$E$32)+(F9/$F$32)+(G9/$G$32)</f>
        <v>0</v>
      </c>
      <c r="K9" s="57"/>
      <c r="L9" s="57"/>
    </row>
    <row r="10" spans="1:12" x14ac:dyDescent="0.3">
      <c r="A10" s="39" t="s">
        <v>6</v>
      </c>
      <c r="B10" s="39"/>
      <c r="C10" s="45">
        <f>-$B$10*C2</f>
        <v>0</v>
      </c>
      <c r="D10" s="45">
        <f t="shared" ref="D10:G10" si="5">-$B$10*D2</f>
        <v>0</v>
      </c>
      <c r="E10" s="45">
        <f t="shared" si="5"/>
        <v>0</v>
      </c>
      <c r="F10" s="45">
        <f t="shared" si="5"/>
        <v>0</v>
      </c>
      <c r="G10" s="45">
        <f t="shared" si="5"/>
        <v>0</v>
      </c>
      <c r="I10" s="10">
        <f t="shared" si="3"/>
        <v>0</v>
      </c>
      <c r="K10" s="57"/>
      <c r="L10" s="57"/>
    </row>
    <row r="11" spans="1:12" ht="17.25" x14ac:dyDescent="0.3">
      <c r="A11" s="39" t="s">
        <v>7</v>
      </c>
      <c r="B11" s="39"/>
      <c r="C11" s="45">
        <f>-$B$11*C2</f>
        <v>0</v>
      </c>
      <c r="D11" s="45">
        <f t="shared" ref="D11:G11" si="6">-$B$11*D2</f>
        <v>0</v>
      </c>
      <c r="E11" s="45">
        <f t="shared" si="6"/>
        <v>0</v>
      </c>
      <c r="F11" s="45">
        <f t="shared" si="6"/>
        <v>0</v>
      </c>
      <c r="G11" s="45">
        <f t="shared" si="6"/>
        <v>0</v>
      </c>
      <c r="I11" s="10">
        <f t="shared" si="3"/>
        <v>0</v>
      </c>
      <c r="K11" s="57"/>
      <c r="L11" s="55"/>
    </row>
    <row r="12" spans="1:12" ht="17.25" x14ac:dyDescent="0.3">
      <c r="A12" s="39" t="s">
        <v>8</v>
      </c>
      <c r="B12" s="39"/>
      <c r="C12" s="45"/>
      <c r="D12" s="45"/>
      <c r="E12" s="45"/>
      <c r="F12" s="45"/>
      <c r="G12" s="45"/>
      <c r="I12" s="10">
        <f t="shared" si="3"/>
        <v>0</v>
      </c>
      <c r="K12" s="56"/>
      <c r="L12" s="56"/>
    </row>
    <row r="13" spans="1:12" ht="17.25" x14ac:dyDescent="0.3">
      <c r="A13" s="39" t="s">
        <v>9</v>
      </c>
      <c r="B13" s="39"/>
      <c r="C13" s="46"/>
      <c r="D13" s="46"/>
      <c r="E13" s="46"/>
      <c r="F13" s="46"/>
      <c r="G13" s="45"/>
      <c r="I13" s="10">
        <f t="shared" si="3"/>
        <v>0</v>
      </c>
      <c r="K13" s="56"/>
      <c r="L13" s="56"/>
    </row>
    <row r="14" spans="1:12" x14ac:dyDescent="0.3">
      <c r="A14" s="39" t="s">
        <v>10</v>
      </c>
      <c r="B14" s="39"/>
      <c r="C14" s="45"/>
      <c r="D14" s="45"/>
      <c r="E14" s="45"/>
      <c r="F14" s="45"/>
      <c r="G14" s="45"/>
      <c r="I14" s="10">
        <f t="shared" si="3"/>
        <v>0</v>
      </c>
    </row>
    <row r="15" spans="1:12" x14ac:dyDescent="0.3">
      <c r="A15" s="39" t="s">
        <v>11</v>
      </c>
      <c r="B15" s="39"/>
      <c r="C15" s="45"/>
      <c r="D15" s="45"/>
      <c r="E15" s="45"/>
      <c r="F15" s="46"/>
      <c r="G15" s="46"/>
      <c r="I15" s="10">
        <f t="shared" si="3"/>
        <v>0</v>
      </c>
    </row>
    <row r="16" spans="1:12" x14ac:dyDescent="0.3">
      <c r="A16" s="39" t="s">
        <v>12</v>
      </c>
      <c r="B16" s="39"/>
      <c r="C16" s="45"/>
      <c r="D16" s="45"/>
      <c r="E16" s="45"/>
      <c r="F16" s="45"/>
      <c r="G16" s="45"/>
      <c r="I16" s="10">
        <f t="shared" si="3"/>
        <v>0</v>
      </c>
    </row>
    <row r="17" spans="1:10" ht="17.25" thickBot="1" x14ac:dyDescent="0.35">
      <c r="A17" s="14"/>
      <c r="B17" s="15"/>
      <c r="C17" s="14"/>
      <c r="D17" s="14"/>
      <c r="E17" s="14"/>
      <c r="F17" s="14"/>
      <c r="G17" s="14"/>
      <c r="I17" s="7"/>
    </row>
    <row r="18" spans="1:10" x14ac:dyDescent="0.3">
      <c r="A18" s="16" t="s">
        <v>13</v>
      </c>
      <c r="B18" s="16"/>
      <c r="C18" s="17">
        <f>SUM(C7:C16)</f>
        <v>0</v>
      </c>
      <c r="D18" s="17">
        <f>SUM(D7:D16)</f>
        <v>0</v>
      </c>
      <c r="E18" s="17">
        <f>SUM(E7:E16)</f>
        <v>0</v>
      </c>
      <c r="F18" s="17">
        <f>SUM(F7:F16)</f>
        <v>0</v>
      </c>
      <c r="G18" s="17">
        <f>SUM(G7:G16)</f>
        <v>0</v>
      </c>
      <c r="I18" s="7"/>
    </row>
    <row r="19" spans="1:10" ht="17.25" thickBot="1" x14ac:dyDescent="0.35">
      <c r="A19" s="18" t="s">
        <v>14</v>
      </c>
      <c r="B19" s="19">
        <v>0.2</v>
      </c>
      <c r="C19" s="20">
        <f>-C18*$B$19</f>
        <v>0</v>
      </c>
      <c r="D19" s="20">
        <f t="shared" ref="D19:F19" si="7">-D18*$B$19</f>
        <v>0</v>
      </c>
      <c r="E19" s="20">
        <f t="shared" si="7"/>
        <v>0</v>
      </c>
      <c r="F19" s="20">
        <f t="shared" si="7"/>
        <v>0</v>
      </c>
      <c r="G19" s="20">
        <f>-G18*$B$19</f>
        <v>0</v>
      </c>
      <c r="I19" s="10">
        <f>(C19/$C$32)+(D19/$D$32)+(E19/$E$32)+(F19/$F$32)+(G19/$G$32)</f>
        <v>0</v>
      </c>
    </row>
    <row r="20" spans="1:10" x14ac:dyDescent="0.3">
      <c r="A20" s="16" t="s">
        <v>15</v>
      </c>
      <c r="B20" s="17"/>
      <c r="C20" s="17">
        <f>SUM(C18:C19)</f>
        <v>0</v>
      </c>
      <c r="D20" s="17">
        <f t="shared" ref="D20:G20" si="8">SUM(D18:D19)</f>
        <v>0</v>
      </c>
      <c r="E20" s="17">
        <f t="shared" si="8"/>
        <v>0</v>
      </c>
      <c r="F20" s="17">
        <f t="shared" si="8"/>
        <v>0</v>
      </c>
      <c r="G20" s="17">
        <f t="shared" si="8"/>
        <v>0</v>
      </c>
      <c r="I20" s="7"/>
    </row>
    <row r="21" spans="1:10" x14ac:dyDescent="0.3">
      <c r="A21" s="4"/>
      <c r="B21" s="4"/>
      <c r="C21" s="4"/>
      <c r="D21" s="4"/>
      <c r="E21" s="4"/>
      <c r="F21" s="4"/>
      <c r="G21" s="4"/>
      <c r="I21" s="7"/>
    </row>
    <row r="22" spans="1:10" x14ac:dyDescent="0.3">
      <c r="A22" s="39" t="s">
        <v>17</v>
      </c>
      <c r="B22" s="45"/>
      <c r="C22" s="44"/>
      <c r="D22" s="44"/>
      <c r="E22" s="44"/>
      <c r="F22" s="44"/>
      <c r="G22" s="44"/>
      <c r="I22" s="10">
        <f>B22+(C22/$C$32)+(D22/$D$32)+(E22/$E$32)+(F22/$F$32)+(G22/$G$32)</f>
        <v>0</v>
      </c>
    </row>
    <row r="23" spans="1:10" x14ac:dyDescent="0.3">
      <c r="A23" s="39" t="s">
        <v>18</v>
      </c>
      <c r="B23" s="45"/>
      <c r="C23" s="44"/>
      <c r="D23" s="44"/>
      <c r="E23" s="44"/>
      <c r="F23" s="44"/>
      <c r="G23" s="44"/>
      <c r="I23" s="10">
        <f t="shared" ref="I23:I28" si="9">B23+(C23/$C$32)+(D23/$D$32)+(E23/$E$32)+(F23/$F$32)+(G23/$G$32)</f>
        <v>0</v>
      </c>
    </row>
    <row r="24" spans="1:10" x14ac:dyDescent="0.3">
      <c r="A24" s="39" t="s">
        <v>16</v>
      </c>
      <c r="B24" s="45"/>
      <c r="C24" s="44"/>
      <c r="D24" s="44"/>
      <c r="E24" s="44"/>
      <c r="F24" s="44"/>
      <c r="G24" s="44"/>
      <c r="I24" s="10">
        <f t="shared" si="9"/>
        <v>0</v>
      </c>
    </row>
    <row r="25" spans="1:10" x14ac:dyDescent="0.3">
      <c r="A25" s="39" t="s">
        <v>19</v>
      </c>
      <c r="B25" s="45"/>
      <c r="C25" s="44"/>
      <c r="D25" s="44"/>
      <c r="E25" s="44"/>
      <c r="F25" s="44"/>
      <c r="G25" s="44"/>
      <c r="I25" s="10">
        <f t="shared" si="9"/>
        <v>0</v>
      </c>
    </row>
    <row r="26" spans="1:10" x14ac:dyDescent="0.3">
      <c r="A26" s="39" t="s">
        <v>20</v>
      </c>
      <c r="B26" s="45"/>
      <c r="C26" s="44"/>
      <c r="D26" s="44"/>
      <c r="E26" s="44"/>
      <c r="F26" s="44"/>
      <c r="G26" s="44">
        <f>-(B22+B24*0.25+B25*0.7)</f>
        <v>0</v>
      </c>
      <c r="I26" s="7">
        <f t="shared" si="9"/>
        <v>0</v>
      </c>
    </row>
    <row r="27" spans="1:10" x14ac:dyDescent="0.3">
      <c r="A27" s="39" t="s">
        <v>21</v>
      </c>
      <c r="B27" s="45"/>
      <c r="C27" s="44">
        <f>-SUM(C14:C16)</f>
        <v>0</v>
      </c>
      <c r="D27" s="44">
        <f>-SUM(D14:D16)</f>
        <v>0</v>
      </c>
      <c r="E27" s="44">
        <f>-SUM(E14:E16)</f>
        <v>0</v>
      </c>
      <c r="F27" s="44">
        <f>-SUM(F14:F16)</f>
        <v>0</v>
      </c>
      <c r="G27" s="44">
        <f>-SUM(G14:G16)</f>
        <v>0</v>
      </c>
      <c r="I27" s="7">
        <f t="shared" si="9"/>
        <v>0</v>
      </c>
    </row>
    <row r="28" spans="1:10" x14ac:dyDescent="0.3">
      <c r="A28" s="39" t="s">
        <v>22</v>
      </c>
      <c r="B28" s="45">
        <f>SUM(C9:C11)/6</f>
        <v>0</v>
      </c>
      <c r="C28" s="44"/>
      <c r="D28" s="44"/>
      <c r="E28" s="44"/>
      <c r="F28" s="44"/>
      <c r="G28" s="44">
        <f>-B28</f>
        <v>0</v>
      </c>
      <c r="I28" s="10">
        <f t="shared" si="9"/>
        <v>0</v>
      </c>
      <c r="J28" s="3"/>
    </row>
    <row r="29" spans="1:10" ht="17.25" thickBot="1" x14ac:dyDescent="0.35">
      <c r="A29" s="39" t="s">
        <v>9</v>
      </c>
      <c r="B29" s="44"/>
      <c r="C29" s="44"/>
      <c r="D29" s="44"/>
      <c r="E29" s="44"/>
      <c r="F29" s="44"/>
      <c r="G29" s="44">
        <f>-G13</f>
        <v>0</v>
      </c>
      <c r="I29" s="21">
        <f>B29/$B$32+(C29/$C$32)+(D29/$D$32)+(E29/$E$32)+(F29/$F$32)+(G29/$G$32)</f>
        <v>0</v>
      </c>
    </row>
    <row r="30" spans="1:10" x14ac:dyDescent="0.3">
      <c r="A30" s="22" t="s">
        <v>23</v>
      </c>
      <c r="B30" s="23">
        <f>SUM(B22:B29)</f>
        <v>0</v>
      </c>
      <c r="C30" s="24">
        <f>SUM(C20:C29)</f>
        <v>0</v>
      </c>
      <c r="D30" s="24">
        <f t="shared" ref="D30:G30" si="10">SUM(D20:D29)</f>
        <v>0</v>
      </c>
      <c r="E30" s="24">
        <f t="shared" si="10"/>
        <v>0</v>
      </c>
      <c r="F30" s="24">
        <f t="shared" si="10"/>
        <v>0</v>
      </c>
      <c r="G30" s="24">
        <f t="shared" si="10"/>
        <v>0</v>
      </c>
      <c r="I30" s="25"/>
    </row>
    <row r="31" spans="1:10" ht="15" x14ac:dyDescent="0.25">
      <c r="A31" s="39" t="s">
        <v>24</v>
      </c>
      <c r="B31" s="39"/>
      <c r="C31" s="47"/>
      <c r="D31" s="47"/>
      <c r="E31" s="47"/>
      <c r="F31" s="47"/>
      <c r="G31" s="47"/>
    </row>
    <row r="32" spans="1:10" ht="15" x14ac:dyDescent="0.25">
      <c r="A32" s="39" t="s">
        <v>25</v>
      </c>
      <c r="B32" s="39">
        <v>1</v>
      </c>
      <c r="C32" s="48">
        <f>1+C31</f>
        <v>1</v>
      </c>
      <c r="D32" s="48">
        <f>C32*(D31+1)</f>
        <v>1</v>
      </c>
      <c r="E32" s="48">
        <f>D32*(E31+1)</f>
        <v>1</v>
      </c>
      <c r="F32" s="48">
        <f>E32*(F31+1)</f>
        <v>1</v>
      </c>
      <c r="G32" s="48">
        <f>F32*(G31+1)</f>
        <v>1</v>
      </c>
    </row>
    <row r="33" spans="1:10" ht="15" x14ac:dyDescent="0.25">
      <c r="A33" s="39" t="s">
        <v>26</v>
      </c>
      <c r="B33" s="45">
        <f>B30</f>
        <v>0</v>
      </c>
      <c r="C33" s="44">
        <f>C30/C32</f>
        <v>0</v>
      </c>
      <c r="D33" s="44">
        <f>D30/D32</f>
        <v>0</v>
      </c>
      <c r="E33" s="44">
        <f>E30/E32</f>
        <v>0</v>
      </c>
      <c r="F33" s="44">
        <f t="shared" ref="F33:G33" si="11">F30/F32</f>
        <v>0</v>
      </c>
      <c r="G33" s="44">
        <f t="shared" si="11"/>
        <v>0</v>
      </c>
    </row>
    <row r="34" spans="1:10" ht="15" x14ac:dyDescent="0.25">
      <c r="A34" s="39" t="s">
        <v>27</v>
      </c>
      <c r="B34" s="45">
        <f>B30</f>
        <v>0</v>
      </c>
      <c r="C34" s="45">
        <f>B34+C33</f>
        <v>0</v>
      </c>
      <c r="D34" s="45">
        <f>C34+D33</f>
        <v>0</v>
      </c>
      <c r="E34" s="45">
        <f>D34+E33</f>
        <v>0</v>
      </c>
      <c r="F34" s="45">
        <f>E34+F33</f>
        <v>0</v>
      </c>
      <c r="G34" s="44">
        <f>F34+G33</f>
        <v>0</v>
      </c>
    </row>
    <row r="35" spans="1:10" ht="15" x14ac:dyDescent="0.25">
      <c r="A35" s="40" t="s">
        <v>2</v>
      </c>
      <c r="B35" s="49">
        <f>G34</f>
        <v>0</v>
      </c>
      <c r="C35" s="39"/>
      <c r="D35" s="39"/>
      <c r="E35" s="39"/>
      <c r="F35" s="39"/>
      <c r="G35" s="39"/>
      <c r="I35" s="39" t="s">
        <v>1</v>
      </c>
      <c r="J35" s="4">
        <f>I7+I8+I26+I27+I29</f>
        <v>0</v>
      </c>
    </row>
    <row r="36" spans="1:10" ht="15" x14ac:dyDescent="0.25">
      <c r="A36" s="26" t="s">
        <v>0</v>
      </c>
      <c r="B36" s="27" t="e">
        <f>IRR(B30:G30)</f>
        <v>#NUM!</v>
      </c>
      <c r="C36" s="26"/>
      <c r="D36" s="26"/>
      <c r="E36" s="26"/>
      <c r="F36" s="26"/>
      <c r="G36" s="26"/>
      <c r="H36" s="5"/>
      <c r="I36" s="39" t="s">
        <v>43</v>
      </c>
      <c r="J36" s="8">
        <f>-(I9+I10+I11+I12+I13+I14+I15+I16+I19+I22+I23+I24+I25+I28)</f>
        <v>0</v>
      </c>
    </row>
    <row r="37" spans="1:10" ht="15" x14ac:dyDescent="0.25">
      <c r="A37" s="26" t="s">
        <v>3</v>
      </c>
      <c r="B37" s="28"/>
      <c r="C37" s="26"/>
      <c r="D37" s="26"/>
      <c r="E37" s="26"/>
      <c r="F37" s="26"/>
      <c r="G37" s="26"/>
      <c r="I37" s="40" t="s">
        <v>48</v>
      </c>
      <c r="J37" s="9" t="e">
        <f>L6/L7</f>
        <v>#DIV/0!</v>
      </c>
    </row>
    <row r="38" spans="1:10" ht="17.25" thickBot="1" x14ac:dyDescent="0.35">
      <c r="C38" s="29"/>
      <c r="D38" s="29"/>
      <c r="E38" s="29"/>
      <c r="F38" s="29"/>
    </row>
    <row r="39" spans="1:10" ht="17.25" thickBot="1" x14ac:dyDescent="0.35">
      <c r="A39" s="40" t="s">
        <v>32</v>
      </c>
      <c r="C39" s="50">
        <v>0</v>
      </c>
      <c r="D39" s="51">
        <f>C39+1</f>
        <v>1</v>
      </c>
      <c r="E39" s="51">
        <f>D39+1</f>
        <v>2</v>
      </c>
      <c r="F39" s="52">
        <f>E39+1</f>
        <v>3</v>
      </c>
    </row>
    <row r="40" spans="1:10" ht="15.75" x14ac:dyDescent="0.25">
      <c r="A40" s="39" t="s">
        <v>37</v>
      </c>
      <c r="B40" s="30"/>
      <c r="C40" s="53"/>
      <c r="D40" s="53"/>
      <c r="E40" s="53"/>
      <c r="F40" s="53"/>
      <c r="J40" s="11" t="s">
        <v>45</v>
      </c>
    </row>
    <row r="41" spans="1:10" ht="15.75" x14ac:dyDescent="0.25">
      <c r="A41" s="39" t="s">
        <v>33</v>
      </c>
      <c r="B41" s="30"/>
      <c r="C41" s="39"/>
      <c r="D41" s="44">
        <f>$B$41</f>
        <v>0</v>
      </c>
      <c r="E41" s="44" t="e">
        <f>D41-D44</f>
        <v>#NUM!</v>
      </c>
      <c r="F41" s="44" t="e">
        <f>E41-E44</f>
        <v>#NUM!</v>
      </c>
      <c r="I41" s="12" t="s">
        <v>46</v>
      </c>
      <c r="J41" s="13"/>
    </row>
    <row r="42" spans="1:10" ht="15.75" x14ac:dyDescent="0.25">
      <c r="A42" s="39" t="s">
        <v>34</v>
      </c>
      <c r="B42" s="31" t="e">
        <f>-PMT(B43,B40,B41)</f>
        <v>#NUM!</v>
      </c>
      <c r="C42" s="39"/>
      <c r="D42" s="44" t="e">
        <f>$B$42</f>
        <v>#NUM!</v>
      </c>
      <c r="E42" s="44" t="e">
        <f>$B$42</f>
        <v>#NUM!</v>
      </c>
      <c r="F42" s="44" t="e">
        <f>$B$42</f>
        <v>#NUM!</v>
      </c>
      <c r="I42" s="12" t="s">
        <v>47</v>
      </c>
      <c r="J42" s="13"/>
    </row>
    <row r="43" spans="1:10" x14ac:dyDescent="0.3">
      <c r="A43" s="39" t="s">
        <v>44</v>
      </c>
      <c r="B43" s="30"/>
      <c r="C43" s="39"/>
      <c r="D43" s="44">
        <f>B41*$B$43</f>
        <v>0</v>
      </c>
      <c r="E43" s="44" t="e">
        <f>E41*$B$43</f>
        <v>#NUM!</v>
      </c>
      <c r="F43" s="44" t="e">
        <f>F41*$B$43</f>
        <v>#NUM!</v>
      </c>
    </row>
    <row r="44" spans="1:10" x14ac:dyDescent="0.3">
      <c r="A44" s="39" t="s">
        <v>36</v>
      </c>
      <c r="B44" s="4"/>
      <c r="C44" s="39"/>
      <c r="D44" s="44" t="e">
        <f>D42-D43</f>
        <v>#NUM!</v>
      </c>
      <c r="E44" s="44" t="e">
        <f>E42-E43</f>
        <v>#NUM!</v>
      </c>
      <c r="F44" s="44" t="e">
        <f>F42-F43</f>
        <v>#NUM!</v>
      </c>
    </row>
    <row r="45" spans="1:10" ht="17.25" thickBot="1" x14ac:dyDescent="0.35">
      <c r="C45" s="29"/>
      <c r="D45" s="29"/>
      <c r="E45" s="29"/>
      <c r="F45" s="29"/>
    </row>
    <row r="46" spans="1:10" ht="17.25" thickBot="1" x14ac:dyDescent="0.35">
      <c r="A46" s="40" t="s">
        <v>38</v>
      </c>
      <c r="C46" s="50">
        <v>0</v>
      </c>
      <c r="D46" s="51">
        <v>1</v>
      </c>
      <c r="E46" s="51">
        <v>2</v>
      </c>
      <c r="F46" s="52">
        <v>3</v>
      </c>
    </row>
    <row r="48" spans="1:10" x14ac:dyDescent="0.3">
      <c r="A48" s="39" t="s">
        <v>33</v>
      </c>
      <c r="C48" s="44">
        <f>B41</f>
        <v>0</v>
      </c>
      <c r="D48" s="39"/>
      <c r="E48" s="39"/>
      <c r="F48" s="39"/>
    </row>
    <row r="49" spans="1:6" x14ac:dyDescent="0.3">
      <c r="A49" s="39" t="s">
        <v>36</v>
      </c>
      <c r="B49" s="2"/>
      <c r="C49" s="39"/>
      <c r="D49" s="45" t="e">
        <f>-D44</f>
        <v>#NUM!</v>
      </c>
      <c r="E49" s="45" t="e">
        <f>-E44</f>
        <v>#NUM!</v>
      </c>
      <c r="F49" s="45" t="e">
        <f>-F44</f>
        <v>#NUM!</v>
      </c>
    </row>
    <row r="50" spans="1:6" x14ac:dyDescent="0.3">
      <c r="A50" s="39" t="s">
        <v>35</v>
      </c>
      <c r="B50" s="2"/>
      <c r="C50" s="39"/>
      <c r="D50" s="45">
        <f>-D43</f>
        <v>0</v>
      </c>
      <c r="E50" s="45" t="e">
        <f t="shared" ref="E50:F50" si="12">-E43</f>
        <v>#NUM!</v>
      </c>
      <c r="F50" s="45" t="e">
        <f t="shared" si="12"/>
        <v>#NUM!</v>
      </c>
    </row>
    <row r="51" spans="1:6" ht="17.25" thickBot="1" x14ac:dyDescent="0.35">
      <c r="A51" s="41" t="s">
        <v>39</v>
      </c>
      <c r="B51" s="15"/>
      <c r="C51" s="41"/>
      <c r="D51" s="54">
        <f>-20%*D50</f>
        <v>0</v>
      </c>
      <c r="E51" s="54" t="e">
        <f>-20%*E50</f>
        <v>#NUM!</v>
      </c>
      <c r="F51" s="54" t="e">
        <f>-20%*F50</f>
        <v>#NUM!</v>
      </c>
    </row>
    <row r="52" spans="1:6" ht="17.25" thickBot="1" x14ac:dyDescent="0.35">
      <c r="A52" s="32" t="s">
        <v>40</v>
      </c>
      <c r="B52" s="33"/>
      <c r="C52" s="33">
        <f>SUM(C48:C51)</f>
        <v>0</v>
      </c>
      <c r="D52" s="34" t="e">
        <f>SUM(D48:D51)</f>
        <v>#NUM!</v>
      </c>
      <c r="E52" s="34" t="e">
        <f>SUM(E48:E51)</f>
        <v>#NUM!</v>
      </c>
      <c r="F52" s="35" t="e">
        <f>SUM(F48:F51)</f>
        <v>#NUM!</v>
      </c>
    </row>
    <row r="53" spans="1:6" ht="17.25" thickBot="1" x14ac:dyDescent="0.35"/>
    <row r="54" spans="1:6" ht="17.25" thickBot="1" x14ac:dyDescent="0.35">
      <c r="A54" s="36" t="s">
        <v>41</v>
      </c>
      <c r="B54" s="37" t="e">
        <f>C52+NPV(B43,D52:F52)</f>
        <v>#NUM!</v>
      </c>
    </row>
    <row r="55" spans="1:6" ht="17.25" thickBot="1" x14ac:dyDescent="0.35"/>
    <row r="56" spans="1:6" ht="17.25" thickBot="1" x14ac:dyDescent="0.35">
      <c r="A56" s="36" t="s">
        <v>42</v>
      </c>
      <c r="B56" s="37" t="e">
        <f>B54+B35</f>
        <v>#NUM!</v>
      </c>
    </row>
    <row r="63" spans="1:6" ht="15" x14ac:dyDescent="0.25">
      <c r="A63" s="62" t="s">
        <v>52</v>
      </c>
    </row>
    <row r="64" spans="1:6" ht="15" x14ac:dyDescent="0.25">
      <c r="A64" s="63" t="s">
        <v>53</v>
      </c>
    </row>
    <row r="65" spans="1:1" ht="15" x14ac:dyDescent="0.25">
      <c r="A65" s="63"/>
    </row>
    <row r="66" spans="1:1" ht="15" x14ac:dyDescent="0.25">
      <c r="A66" s="63" t="s">
        <v>54</v>
      </c>
    </row>
    <row r="67" spans="1:1" ht="15" x14ac:dyDescent="0.25">
      <c r="A67" s="63"/>
    </row>
    <row r="68" spans="1:1" ht="15" x14ac:dyDescent="0.25">
      <c r="A68" s="63" t="s">
        <v>55</v>
      </c>
    </row>
    <row r="69" spans="1:1" ht="15" x14ac:dyDescent="0.25">
      <c r="A69" s="63" t="s">
        <v>56</v>
      </c>
    </row>
    <row r="70" spans="1:1" ht="15" x14ac:dyDescent="0.25">
      <c r="A70" s="63" t="s">
        <v>57</v>
      </c>
    </row>
    <row r="71" spans="1:1" ht="15" x14ac:dyDescent="0.25">
      <c r="A71" s="63"/>
    </row>
    <row r="72" spans="1:1" ht="15" x14ac:dyDescent="0.25">
      <c r="A72" s="63" t="s">
        <v>58</v>
      </c>
    </row>
    <row r="73" spans="1:1" ht="15" x14ac:dyDescent="0.25">
      <c r="A73" s="63"/>
    </row>
    <row r="74" spans="1:1" ht="15" x14ac:dyDescent="0.25">
      <c r="A74" s="63" t="s">
        <v>59</v>
      </c>
    </row>
    <row r="75" spans="1:1" ht="15" x14ac:dyDescent="0.25">
      <c r="A75" s="63" t="s">
        <v>60</v>
      </c>
    </row>
    <row r="76" spans="1:1" ht="15" x14ac:dyDescent="0.25">
      <c r="A76" s="63" t="s">
        <v>61</v>
      </c>
    </row>
    <row r="77" spans="1:1" ht="15" x14ac:dyDescent="0.25">
      <c r="A77" s="63" t="s">
        <v>62</v>
      </c>
    </row>
    <row r="78" spans="1:1" ht="15" x14ac:dyDescent="0.25">
      <c r="A78" s="63" t="s">
        <v>63</v>
      </c>
    </row>
    <row r="79" spans="1:1" ht="15" x14ac:dyDescent="0.25">
      <c r="A79" s="63" t="s">
        <v>64</v>
      </c>
    </row>
    <row r="80" spans="1:1" ht="15" x14ac:dyDescent="0.25">
      <c r="A80" s="63" t="s">
        <v>65</v>
      </c>
    </row>
    <row r="81" spans="1:1" ht="15" x14ac:dyDescent="0.25">
      <c r="A81" s="63" t="s">
        <v>66</v>
      </c>
    </row>
    <row r="82" spans="1:1" ht="15" x14ac:dyDescent="0.25">
      <c r="A82" s="63" t="s">
        <v>67</v>
      </c>
    </row>
    <row r="83" spans="1:1" ht="15" x14ac:dyDescent="0.25">
      <c r="A83" s="63" t="s">
        <v>68</v>
      </c>
    </row>
    <row r="84" spans="1:1" ht="15" x14ac:dyDescent="0.25">
      <c r="A84" s="63"/>
    </row>
    <row r="85" spans="1:1" ht="15" x14ac:dyDescent="0.25">
      <c r="A85" s="63" t="s">
        <v>69</v>
      </c>
    </row>
    <row r="86" spans="1:1" ht="15" x14ac:dyDescent="0.25">
      <c r="A86" s="63" t="s">
        <v>70</v>
      </c>
    </row>
    <row r="87" spans="1:1" ht="15" x14ac:dyDescent="0.25">
      <c r="A87" s="63" t="s">
        <v>71</v>
      </c>
    </row>
    <row r="88" spans="1:1" ht="15" x14ac:dyDescent="0.25">
      <c r="A88" s="63" t="s">
        <v>72</v>
      </c>
    </row>
    <row r="89" spans="1:1" ht="15" x14ac:dyDescent="0.25">
      <c r="A89" s="63" t="s">
        <v>73</v>
      </c>
    </row>
    <row r="90" spans="1:1" ht="15" x14ac:dyDescent="0.25">
      <c r="A90" s="63" t="s">
        <v>74</v>
      </c>
    </row>
    <row r="91" spans="1:1" ht="15" x14ac:dyDescent="0.25">
      <c r="A91" s="63"/>
    </row>
    <row r="92" spans="1:1" ht="15" x14ac:dyDescent="0.25">
      <c r="A92" s="63" t="s">
        <v>38</v>
      </c>
    </row>
    <row r="93" spans="1:1" ht="15" x14ac:dyDescent="0.25">
      <c r="A93" s="63" t="s">
        <v>75</v>
      </c>
    </row>
    <row r="94" spans="1:1" ht="15" x14ac:dyDescent="0.25">
      <c r="A94" s="63" t="s">
        <v>76</v>
      </c>
    </row>
    <row r="95" spans="1:1" ht="15" x14ac:dyDescent="0.25">
      <c r="A95" s="63" t="s">
        <v>77</v>
      </c>
    </row>
    <row r="96" spans="1:1" ht="15" x14ac:dyDescent="0.25">
      <c r="A96" s="63" t="s">
        <v>78</v>
      </c>
    </row>
    <row r="97" spans="1:1" ht="15" x14ac:dyDescent="0.25">
      <c r="A97" s="63" t="s">
        <v>79</v>
      </c>
    </row>
    <row r="98" spans="1:1" ht="15" x14ac:dyDescent="0.25">
      <c r="A98" s="63" t="s">
        <v>80</v>
      </c>
    </row>
    <row r="99" spans="1:1" ht="15" x14ac:dyDescent="0.25">
      <c r="A99" s="63" t="s">
        <v>81</v>
      </c>
    </row>
    <row r="100" spans="1:1" x14ac:dyDescent="0.25">
      <c r="A100" s="6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</dc:creator>
  <cp:lastModifiedBy>Nicolás  Brevis Vergara</cp:lastModifiedBy>
  <dcterms:created xsi:type="dcterms:W3CDTF">2021-10-29T15:49:30Z</dcterms:created>
  <dcterms:modified xsi:type="dcterms:W3CDTF">2023-12-06T06:37:08Z</dcterms:modified>
</cp:coreProperties>
</file>