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orel\Downloads\"/>
    </mc:Choice>
  </mc:AlternateContent>
  <xr:revisionPtr revIDLastSave="0" documentId="13_ncr:1_{655F9EEF-625B-4BFB-9ABD-7D2A3A80066B}" xr6:coauthVersionLast="47" xr6:coauthVersionMax="47" xr10:uidLastSave="{00000000-0000-0000-0000-000000000000}"/>
  <bookViews>
    <workbookView xWindow="-110" yWindow="-110" windowWidth="22620" windowHeight="13500" activeTab="1" xr2:uid="{1542D889-E63D-48E0-BE5A-95A65801C730}"/>
  </bookViews>
  <sheets>
    <sheet name="Liquidacion futura 4-11" sheetId="1" r:id="rId1"/>
    <sheet name="Liquidacion futura 6-11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6" i="3" l="1"/>
  <c r="N6" i="3"/>
  <c r="N7" i="3"/>
  <c r="N5" i="3"/>
  <c r="N9" i="3" s="1"/>
  <c r="K6" i="3"/>
  <c r="K7" i="3"/>
  <c r="K5" i="3"/>
  <c r="I17" i="3"/>
  <c r="I16" i="3"/>
  <c r="G18" i="3"/>
  <c r="G17" i="3"/>
  <c r="G16" i="3"/>
  <c r="Q9" i="3"/>
  <c r="P9" i="3"/>
  <c r="O9" i="3"/>
  <c r="M9" i="3"/>
  <c r="L9" i="3"/>
  <c r="K9" i="3"/>
  <c r="J9" i="3"/>
  <c r="I9" i="3"/>
  <c r="C11" i="3" s="1"/>
  <c r="H9" i="3"/>
  <c r="G9" i="3"/>
  <c r="F9" i="3"/>
  <c r="E9" i="3"/>
  <c r="C11" i="1"/>
  <c r="C10" i="1"/>
  <c r="F8" i="1"/>
  <c r="G8" i="1"/>
  <c r="H8" i="1"/>
  <c r="I8" i="1"/>
  <c r="J8" i="1"/>
  <c r="K8" i="1"/>
  <c r="L8" i="1"/>
  <c r="M8" i="1"/>
  <c r="N8" i="1"/>
  <c r="O8" i="1"/>
  <c r="P8" i="1"/>
  <c r="Q8" i="1"/>
  <c r="E8" i="1"/>
</calcChain>
</file>

<file path=xl/sharedStrings.xml><?xml version="1.0" encoding="utf-8"?>
<sst xmlns="http://schemas.openxmlformats.org/spreadsheetml/2006/main" count="64" uniqueCount="28">
  <si>
    <t>N° Op.</t>
  </si>
  <si>
    <t>Fecha Venta</t>
  </si>
  <si>
    <t>Hora</t>
  </si>
  <si>
    <t>Venta</t>
  </si>
  <si>
    <t>Costo de Servicio</t>
  </si>
  <si>
    <t>Costo Financiación</t>
  </si>
  <si>
    <t>Arancel Tarjeta</t>
  </si>
  <si>
    <t>IVA</t>
  </si>
  <si>
    <t>Otros impuestos</t>
  </si>
  <si>
    <t>Beneficio CREDMOURA</t>
  </si>
  <si>
    <t>Cond. Venta</t>
  </si>
  <si>
    <t>Cuotas</t>
  </si>
  <si>
    <t>Total</t>
  </si>
  <si>
    <t>Split Moura</t>
  </si>
  <si>
    <t>A Acred. CC Com.</t>
  </si>
  <si>
    <t>A Acred. CC Moura</t>
  </si>
  <si>
    <t>CR</t>
  </si>
  <si>
    <t>30-70</t>
  </si>
  <si>
    <t>TOTAL</t>
  </si>
  <si>
    <t>-</t>
  </si>
  <si>
    <t>C11676</t>
  </si>
  <si>
    <t>ACUBAT</t>
  </si>
  <si>
    <t>Total Crédito fiscal del día:</t>
  </si>
  <si>
    <t>Total Ahorro CREDMOURA del día:</t>
  </si>
  <si>
    <t>22/10/2025</t>
  </si>
  <si>
    <t>948403273</t>
  </si>
  <si>
    <t>690758213</t>
  </si>
  <si>
    <t>completar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</si>
</sst>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\ #,##0.00;[Red]\-&quot;$&quot;\ #,##0.00"/>
    <numFmt numFmtId="44" formatCode="_-&quot;$&quot;\ * #,##0.00_-;\-&quot;$&quot;\ * #,##0.00_-;_-&quot;$&quot;\ * &quot;-&quot;??_-;_-@_-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9.9"/>
      <color rgb="FFFFFFFF"/>
      <name val="Arial"/>
      <family val="2"/>
    </font>
    <font>
      <sz val="9.9"/>
      <color rgb="FFFFFFFF"/>
      <name val="Arial"/>
      <family val="2"/>
    </font>
    <font>
      <b/>
      <sz val="12.1"/>
      <color rgb="FFFFFFFF"/>
      <name val="Arial"/>
      <family val="2"/>
    </font>
    <font>
      <sz val="11"/>
      <color theme="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00205C"/>
        <bgColor indexed="64"/>
      </patternFill>
    </fill>
    <fill>
      <patternFill patternType="solid">
        <fgColor rgb="FF01173E"/>
        <bgColor indexed="64"/>
      </patternFill>
    </fill>
    <fill>
      <patternFill patternType="solid">
        <fgColor rgb="FF00206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254CAF"/>
      </bottom>
      <diagonal/>
    </border>
    <border>
      <left/>
      <right/>
      <top/>
      <bottom style="medium">
        <color rgb="FFFFBF3C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5">
    <xf numFmtId="0" fontId="0" fillId="0" borderId="0" xfId="0"/>
    <xf numFmtId="0" fontId="0" fillId="2" borderId="0" xfId="0" applyFill="1"/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vertical="center" wrapText="1"/>
    </xf>
    <xf numFmtId="8" fontId="4" fillId="2" borderId="2" xfId="0" applyNumberFormat="1" applyFont="1" applyFill="1" applyBorder="1" applyAlignment="1">
      <alignment vertical="center" wrapText="1"/>
    </xf>
    <xf numFmtId="0" fontId="5" fillId="3" borderId="1" xfId="0" applyFont="1" applyFill="1" applyBorder="1" applyAlignment="1">
      <alignment horizontal="center" vertical="center" wrapText="1"/>
    </xf>
    <xf numFmtId="8" fontId="5" fillId="3" borderId="1" xfId="0" applyNumberFormat="1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vertical="center" wrapText="1"/>
    </xf>
    <xf numFmtId="1" fontId="4" fillId="2" borderId="1" xfId="0" applyNumberFormat="1" applyFont="1" applyFill="1" applyBorder="1" applyAlignment="1">
      <alignment vertical="center" wrapText="1"/>
    </xf>
    <xf numFmtId="49" fontId="4" fillId="2" borderId="1" xfId="0" applyNumberFormat="1" applyFont="1" applyFill="1" applyBorder="1" applyAlignment="1">
      <alignment vertical="center" wrapText="1"/>
    </xf>
    <xf numFmtId="44" fontId="4" fillId="2" borderId="1" xfId="1" applyFont="1" applyFill="1" applyBorder="1" applyAlignment="1">
      <alignment vertical="center" wrapText="1"/>
    </xf>
    <xf numFmtId="21" fontId="6" fillId="4" borderId="0" xfId="0" applyNumberFormat="1" applyFont="1" applyFill="1"/>
    <xf numFmtId="21" fontId="2" fillId="4" borderId="0" xfId="0" applyNumberFormat="1" applyFont="1" applyFill="1"/>
    <xf numFmtId="44" fontId="0" fillId="0" borderId="0" xfId="0" applyNumberFormat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7AF73-A7AF-4B8D-B119-2A9BA4918A17}">
  <dimension ref="A2:Q11"/>
  <sheetViews>
    <sheetView workbookViewId="0">
      <selection activeCell="J7" sqref="J7"/>
    </sheetView>
  </sheetViews>
  <sheetFormatPr baseColWidth="10" defaultRowHeight="14.5" x14ac:dyDescent="0.35"/>
  <cols>
    <col min="2" max="2" width="12.36328125" bestFit="1" customWidth="1"/>
    <col min="3" max="3" width="11.1796875" bestFit="1" customWidth="1"/>
    <col min="4" max="4" width="11.36328125" bestFit="1" customWidth="1"/>
    <col min="5" max="11" width="11.08984375" bestFit="1" customWidth="1"/>
    <col min="13" max="14" width="11.08984375" bestFit="1" customWidth="1"/>
    <col min="16" max="17" width="11.08984375" bestFit="1" customWidth="1"/>
  </cols>
  <sheetData>
    <row r="2" spans="1:17" x14ac:dyDescent="0.35">
      <c r="A2" t="s">
        <v>21</v>
      </c>
      <c r="B2" t="s">
        <v>20</v>
      </c>
    </row>
    <row r="4" spans="1:17" ht="39.5" thickBot="1" x14ac:dyDescent="0.4">
      <c r="B4" s="2" t="s">
        <v>0</v>
      </c>
      <c r="C4" s="2" t="s">
        <v>1</v>
      </c>
      <c r="D4" s="2" t="s">
        <v>2</v>
      </c>
      <c r="E4" s="2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2" t="s">
        <v>10</v>
      </c>
      <c r="M4" s="2" t="s">
        <v>11</v>
      </c>
      <c r="N4" s="2" t="s">
        <v>12</v>
      </c>
      <c r="O4" s="2" t="s">
        <v>13</v>
      </c>
      <c r="P4" s="2" t="s">
        <v>14</v>
      </c>
      <c r="Q4" s="2" t="s">
        <v>15</v>
      </c>
    </row>
    <row r="5" spans="1:17" ht="15" thickBot="1" x14ac:dyDescent="0.4">
      <c r="B5" s="10" t="s">
        <v>25</v>
      </c>
      <c r="C5" s="10" t="s">
        <v>24</v>
      </c>
      <c r="D5" s="13">
        <v>0.7923958333333333</v>
      </c>
      <c r="E5" s="11">
        <v>100</v>
      </c>
      <c r="F5" s="11">
        <v>0</v>
      </c>
      <c r="G5" s="11">
        <v>0</v>
      </c>
      <c r="H5" s="11">
        <v>1.8</v>
      </c>
      <c r="I5" s="11">
        <v>0.38</v>
      </c>
      <c r="J5" s="11">
        <v>0.6</v>
      </c>
      <c r="K5" s="11">
        <v>0.05</v>
      </c>
      <c r="L5" s="8" t="s">
        <v>16</v>
      </c>
      <c r="M5" s="9">
        <v>1</v>
      </c>
      <c r="N5" s="11">
        <v>97.77</v>
      </c>
      <c r="O5" s="8" t="s">
        <v>17</v>
      </c>
      <c r="P5" s="11">
        <v>29.33</v>
      </c>
      <c r="Q5" s="11">
        <v>68.44</v>
      </c>
    </row>
    <row r="6" spans="1:17" ht="15" thickBot="1" x14ac:dyDescent="0.4">
      <c r="B6" s="10" t="s">
        <v>26</v>
      </c>
      <c r="C6" s="10" t="s">
        <v>24</v>
      </c>
      <c r="D6" s="13">
        <v>0.79432870370370368</v>
      </c>
      <c r="E6" s="11">
        <v>100</v>
      </c>
      <c r="F6" s="11">
        <v>0</v>
      </c>
      <c r="G6" s="11">
        <v>0</v>
      </c>
      <c r="H6" s="11">
        <v>1.8</v>
      </c>
      <c r="I6" s="11">
        <v>0.38</v>
      </c>
      <c r="J6" s="11">
        <v>0.6</v>
      </c>
      <c r="K6" s="11">
        <v>0.05</v>
      </c>
      <c r="L6" s="8" t="s">
        <v>16</v>
      </c>
      <c r="M6" s="9">
        <v>1</v>
      </c>
      <c r="N6" s="11">
        <v>97.77</v>
      </c>
      <c r="O6" s="8" t="s">
        <v>17</v>
      </c>
      <c r="P6" s="11">
        <v>29.33</v>
      </c>
      <c r="Q6" s="11">
        <v>68.44</v>
      </c>
    </row>
    <row r="7" spans="1:17" x14ac:dyDescent="0.35"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 ht="15" thickBot="1" x14ac:dyDescent="0.4">
      <c r="B8" s="3" t="s">
        <v>18</v>
      </c>
      <c r="C8" s="4" t="s">
        <v>19</v>
      </c>
      <c r="D8" s="4" t="s">
        <v>19</v>
      </c>
      <c r="E8" s="5">
        <f>SUM(E5:E7)</f>
        <v>200</v>
      </c>
      <c r="F8" s="5">
        <f t="shared" ref="F8:Q8" si="0">SUM(F5:F7)</f>
        <v>0</v>
      </c>
      <c r="G8" s="5">
        <f t="shared" si="0"/>
        <v>0</v>
      </c>
      <c r="H8" s="5">
        <f t="shared" si="0"/>
        <v>3.6</v>
      </c>
      <c r="I8" s="5">
        <f t="shared" si="0"/>
        <v>0.76</v>
      </c>
      <c r="J8" s="5">
        <f t="shared" si="0"/>
        <v>1.2</v>
      </c>
      <c r="K8" s="5">
        <f t="shared" si="0"/>
        <v>0.1</v>
      </c>
      <c r="L8" s="5">
        <f t="shared" si="0"/>
        <v>0</v>
      </c>
      <c r="M8" s="5">
        <f t="shared" si="0"/>
        <v>2</v>
      </c>
      <c r="N8" s="5">
        <f t="shared" si="0"/>
        <v>195.54</v>
      </c>
      <c r="O8" s="5">
        <f t="shared" si="0"/>
        <v>0</v>
      </c>
      <c r="P8" s="5">
        <f t="shared" si="0"/>
        <v>58.66</v>
      </c>
      <c r="Q8" s="5">
        <f t="shared" si="0"/>
        <v>136.88</v>
      </c>
    </row>
    <row r="10" spans="1:17" ht="62.5" thickBot="1" x14ac:dyDescent="0.4">
      <c r="B10" s="6" t="s">
        <v>22</v>
      </c>
      <c r="C10" s="7">
        <f>I8</f>
        <v>0.76</v>
      </c>
    </row>
    <row r="11" spans="1:17" ht="62.5" thickBot="1" x14ac:dyDescent="0.4">
      <c r="B11" s="6" t="s">
        <v>23</v>
      </c>
      <c r="C11" s="7">
        <f>K8</f>
        <v>0.1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C85C8-AA6F-4FC9-9831-0830525A045B}">
  <dimension ref="A2:Q18"/>
  <sheetViews>
    <sheetView tabSelected="1" workbookViewId="0">
      <selection activeCell="C13" sqref="C13"/>
    </sheetView>
  </sheetViews>
  <sheetFormatPr baseColWidth="10" defaultRowHeight="14.5" x14ac:dyDescent="0.35"/>
  <cols>
    <col min="2" max="2" width="12.36328125" bestFit="1" customWidth="1"/>
    <col min="3" max="11" width="11.08984375" bestFit="1" customWidth="1"/>
    <col min="13" max="14" width="11.08984375" bestFit="1" customWidth="1"/>
    <col min="16" max="17" width="11.08984375" bestFit="1" customWidth="1"/>
  </cols>
  <sheetData>
    <row r="2" spans="1:17" x14ac:dyDescent="0.35">
      <c r="A2" t="s">
        <v>21</v>
      </c>
      <c r="B2" t="s">
        <v>20</v>
      </c>
    </row>
    <row r="4" spans="1:17" ht="39.5" thickBot="1" x14ac:dyDescent="0.4">
      <c r="B4" s="2" t="s">
        <v>0</v>
      </c>
      <c r="C4" s="2" t="s">
        <v>1</v>
      </c>
      <c r="D4" s="2" t="s">
        <v>2</v>
      </c>
      <c r="E4" s="2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2" t="s">
        <v>10</v>
      </c>
      <c r="M4" s="2" t="s">
        <v>11</v>
      </c>
      <c r="N4" s="2" t="s">
        <v>12</v>
      </c>
      <c r="O4" s="2" t="s">
        <v>13</v>
      </c>
      <c r="P4" s="2" t="s">
        <v>14</v>
      </c>
      <c r="Q4" s="2" t="s">
        <v>15</v>
      </c>
    </row>
    <row r="5" spans="1:17" ht="15" thickBot="1" x14ac:dyDescent="0.4">
      <c r="B5" s="10">
        <v>852350050</v>
      </c>
      <c r="C5" s="10" t="s">
        <v>24</v>
      </c>
      <c r="D5" s="12">
        <v>0.79333333333333333</v>
      </c>
      <c r="E5" s="11">
        <v>100</v>
      </c>
      <c r="F5" s="11">
        <v>0</v>
      </c>
      <c r="G5" s="11">
        <v>24.73</v>
      </c>
      <c r="H5" s="11">
        <v>1.8</v>
      </c>
      <c r="I5" s="11">
        <v>2.25</v>
      </c>
      <c r="J5" s="11">
        <v>0.6</v>
      </c>
      <c r="K5" s="11">
        <f>G5-G16+(E5*0.5%)</f>
        <v>7.3599999999999994</v>
      </c>
      <c r="L5" s="8" t="s">
        <v>16</v>
      </c>
      <c r="M5" s="9">
        <v>6</v>
      </c>
      <c r="N5" s="11">
        <f>E5-G5-H5-I5+K5-J5</f>
        <v>77.98</v>
      </c>
      <c r="O5" s="8" t="s">
        <v>17</v>
      </c>
      <c r="P5" s="11">
        <v>24.11</v>
      </c>
      <c r="Q5" s="11">
        <v>56.25</v>
      </c>
    </row>
    <row r="6" spans="1:17" ht="15" thickBot="1" x14ac:dyDescent="0.4">
      <c r="B6" s="10">
        <v>517999539</v>
      </c>
      <c r="C6" s="10" t="s">
        <v>24</v>
      </c>
      <c r="D6" s="12">
        <v>0.79474537037037041</v>
      </c>
      <c r="E6" s="11">
        <v>100</v>
      </c>
      <c r="F6" s="11">
        <v>0</v>
      </c>
      <c r="G6" s="11">
        <v>15.12</v>
      </c>
      <c r="H6" s="11">
        <v>1.8</v>
      </c>
      <c r="I6" s="11">
        <v>1.39</v>
      </c>
      <c r="J6" s="11">
        <v>0.6</v>
      </c>
      <c r="K6" s="11">
        <f>G6-G17+(E6*0.5%)</f>
        <v>5.9399999999999995</v>
      </c>
      <c r="L6" s="8" t="s">
        <v>16</v>
      </c>
      <c r="M6" s="9">
        <v>3</v>
      </c>
      <c r="N6" s="11">
        <f t="shared" ref="N6:N7" si="0">E6-G6-H6-I6+K6-J6</f>
        <v>87.03</v>
      </c>
      <c r="O6" s="8" t="s">
        <v>17</v>
      </c>
      <c r="P6" s="11">
        <v>26.88</v>
      </c>
      <c r="Q6" s="11">
        <v>62.71</v>
      </c>
    </row>
    <row r="7" spans="1:17" ht="15" thickBot="1" x14ac:dyDescent="0.4">
      <c r="B7" s="10">
        <v>504974250</v>
      </c>
      <c r="C7" s="10" t="s">
        <v>24</v>
      </c>
      <c r="D7" s="12">
        <v>0.79503472222222227</v>
      </c>
      <c r="E7" s="11">
        <v>100</v>
      </c>
      <c r="F7" s="11">
        <v>0</v>
      </c>
      <c r="G7" s="11">
        <v>24.73</v>
      </c>
      <c r="H7" s="11">
        <v>1.8</v>
      </c>
      <c r="I7" s="11">
        <v>2.25</v>
      </c>
      <c r="J7" s="11">
        <v>0.6</v>
      </c>
      <c r="K7" s="11">
        <f t="shared" ref="K6:K7" si="1">G7-G18+(E7*0.5%)</f>
        <v>7.3599999999999994</v>
      </c>
      <c r="L7" s="8" t="s">
        <v>16</v>
      </c>
      <c r="M7" s="9">
        <v>6</v>
      </c>
      <c r="N7" s="11">
        <f t="shared" si="0"/>
        <v>77.98</v>
      </c>
      <c r="O7" s="8" t="s">
        <v>17</v>
      </c>
      <c r="P7" s="11">
        <v>24.11</v>
      </c>
      <c r="Q7" s="11">
        <v>56.25</v>
      </c>
    </row>
    <row r="8" spans="1:17" x14ac:dyDescent="0.35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</row>
    <row r="9" spans="1:17" ht="15" thickBot="1" x14ac:dyDescent="0.4">
      <c r="B9" s="3" t="s">
        <v>18</v>
      </c>
      <c r="C9" s="4" t="s">
        <v>19</v>
      </c>
      <c r="D9" s="4" t="s">
        <v>19</v>
      </c>
      <c r="E9" s="5">
        <f>SUM(E5:E8)</f>
        <v>300</v>
      </c>
      <c r="F9" s="5">
        <f t="shared" ref="F9:Q9" si="2">SUM(F5:F8)</f>
        <v>0</v>
      </c>
      <c r="G9" s="5">
        <f t="shared" si="2"/>
        <v>64.58</v>
      </c>
      <c r="H9" s="5">
        <f t="shared" si="2"/>
        <v>5.4</v>
      </c>
      <c r="I9" s="5">
        <f t="shared" si="2"/>
        <v>5.89</v>
      </c>
      <c r="J9" s="5">
        <f t="shared" si="2"/>
        <v>1.7999999999999998</v>
      </c>
      <c r="K9" s="5">
        <f t="shared" si="2"/>
        <v>20.659999999999997</v>
      </c>
      <c r="L9" s="5">
        <f t="shared" si="2"/>
        <v>0</v>
      </c>
      <c r="M9" s="5">
        <f t="shared" si="2"/>
        <v>15</v>
      </c>
      <c r="N9" s="5">
        <f t="shared" si="2"/>
        <v>242.99</v>
      </c>
      <c r="O9" s="5">
        <f t="shared" si="2"/>
        <v>0</v>
      </c>
      <c r="P9" s="5">
        <f t="shared" si="2"/>
        <v>75.099999999999994</v>
      </c>
      <c r="Q9" s="5">
        <f t="shared" si="2"/>
        <v>175.21</v>
      </c>
    </row>
    <row r="11" spans="1:17" ht="62.5" thickBot="1" x14ac:dyDescent="0.4">
      <c r="B11" s="6" t="s">
        <v>22</v>
      </c>
      <c r="C11" s="7">
        <f>I9</f>
        <v>5.89</v>
      </c>
    </row>
    <row r="12" spans="1:17" ht="62.5" thickBot="1" x14ac:dyDescent="0.4">
      <c r="B12" s="6" t="s">
        <v>23</v>
      </c>
      <c r="C12" s="7" t="s">
        <v>27</v>
      </c>
    </row>
    <row r="16" spans="1:17" x14ac:dyDescent="0.35">
      <c r="G16" s="14">
        <f>E5*17.87%</f>
        <v>17.87</v>
      </c>
      <c r="I16" s="14">
        <f>(H5*0.21)+(G16*0.105)</f>
        <v>2.2543500000000001</v>
      </c>
      <c r="K16" s="14">
        <f>E5*0.006</f>
        <v>0.6</v>
      </c>
    </row>
    <row r="17" spans="7:9" x14ac:dyDescent="0.35">
      <c r="G17" s="14">
        <f>E6*9.68%</f>
        <v>9.68</v>
      </c>
      <c r="I17" s="14">
        <f>(H6*0.21)+(G17*0.105)</f>
        <v>1.3944000000000001</v>
      </c>
    </row>
    <row r="18" spans="7:9" x14ac:dyDescent="0.35">
      <c r="G18" s="14">
        <f>E7*17.87%</f>
        <v>17.87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Liquidacion futura 4-11</vt:lpstr>
      <vt:lpstr>Liquidacion futura 6-11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Morelli</dc:creator>
  <cp:lastModifiedBy>Nicolas Morelli</cp:lastModifiedBy>
  <dcterms:created xsi:type="dcterms:W3CDTF">2025-10-27T18:30:50Z</dcterms:created>
  <dcterms:modified xsi:type="dcterms:W3CDTF">2025-10-29T16:40:34Z</dcterms:modified>
</cp:coreProperties>
</file>