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Earned Value" sheetId="1" r:id="rId1"/>
    <sheet name="Horas insumidas" sheetId="2" r:id="rId2"/>
    <sheet name="Estadísticas" sheetId="3" r:id="rId3"/>
  </sheets>
  <calcPr calcId="144525"/>
</workbook>
</file>

<file path=xl/calcChain.xml><?xml version="1.0" encoding="utf-8"?>
<calcChain xmlns="http://schemas.openxmlformats.org/spreadsheetml/2006/main">
  <c r="F110" i="2" l="1"/>
  <c r="G2" i="1"/>
  <c r="G3" i="1"/>
  <c r="K3" i="1" s="1"/>
  <c r="G4" i="1"/>
  <c r="G5" i="1"/>
  <c r="G6" i="1"/>
  <c r="K6" i="1" s="1"/>
  <c r="G7" i="1"/>
  <c r="K7" i="1" s="1"/>
  <c r="G8" i="1"/>
  <c r="G9" i="1"/>
  <c r="G10" i="1"/>
  <c r="G11" i="1"/>
  <c r="G12" i="1"/>
  <c r="G13" i="1"/>
  <c r="G14" i="1"/>
  <c r="H14" i="1" s="1"/>
  <c r="G15" i="1"/>
  <c r="K15" i="1" s="1"/>
  <c r="G16" i="1"/>
  <c r="G17" i="1"/>
  <c r="G18" i="1"/>
  <c r="H18" i="1" s="1"/>
  <c r="G19" i="1"/>
  <c r="K19" i="1" s="1"/>
  <c r="G20" i="1"/>
  <c r="K20" i="1" s="1"/>
  <c r="H2" i="1"/>
  <c r="H3" i="1"/>
  <c r="H4" i="1"/>
  <c r="H5" i="1"/>
  <c r="H6" i="1"/>
  <c r="H7" i="1"/>
  <c r="H8" i="1"/>
  <c r="H9" i="1"/>
  <c r="H10" i="1"/>
  <c r="H11" i="1"/>
  <c r="H12" i="1"/>
  <c r="H13" i="1"/>
  <c r="H16" i="1"/>
  <c r="H17" i="1"/>
  <c r="F24" i="1"/>
  <c r="I20" i="1"/>
  <c r="J20" i="1"/>
  <c r="J19" i="1"/>
  <c r="I19" i="1"/>
  <c r="D20" i="3"/>
  <c r="E2" i="1"/>
  <c r="C20" i="3"/>
  <c r="E15" i="1"/>
  <c r="E18" i="1"/>
  <c r="H21" i="3"/>
  <c r="H22" i="3"/>
  <c r="C23" i="3"/>
  <c r="H23" i="3"/>
  <c r="C24" i="3"/>
  <c r="H24" i="3"/>
  <c r="I22" i="3"/>
  <c r="I23" i="3"/>
  <c r="I24" i="3"/>
  <c r="H20" i="3"/>
  <c r="G21" i="3"/>
  <c r="G22" i="3"/>
  <c r="G23" i="3"/>
  <c r="G24" i="3"/>
  <c r="G20" i="3"/>
  <c r="F22" i="3"/>
  <c r="F23" i="3"/>
  <c r="F24" i="3"/>
  <c r="I2" i="1"/>
  <c r="K16" i="1"/>
  <c r="K17" i="1"/>
  <c r="I18" i="1"/>
  <c r="J18" i="1"/>
  <c r="E17" i="1"/>
  <c r="I17" i="1"/>
  <c r="J17" i="1"/>
  <c r="E16" i="1"/>
  <c r="I16" i="1"/>
  <c r="J16" i="1"/>
  <c r="I15" i="1"/>
  <c r="J15" i="1"/>
  <c r="E14" i="1"/>
  <c r="I14" i="1"/>
  <c r="J14" i="1"/>
  <c r="E13" i="1"/>
  <c r="I13" i="1"/>
  <c r="J13" i="1"/>
  <c r="E12" i="1"/>
  <c r="E11" i="1"/>
  <c r="E10" i="1"/>
  <c r="E9" i="1"/>
  <c r="E8" i="1"/>
  <c r="E7" i="1"/>
  <c r="E6" i="1"/>
  <c r="E5" i="1"/>
  <c r="E4" i="1"/>
  <c r="E3" i="1"/>
  <c r="I12" i="1"/>
  <c r="F78" i="2"/>
  <c r="K5" i="1"/>
  <c r="K11" i="1"/>
  <c r="K9" i="1"/>
  <c r="J10" i="1"/>
  <c r="I9" i="1"/>
  <c r="I8" i="1"/>
  <c r="J6" i="1"/>
  <c r="J5" i="1"/>
  <c r="I4" i="1"/>
  <c r="F42" i="2"/>
  <c r="J3" i="1"/>
  <c r="I3" i="1"/>
  <c r="J11" i="1"/>
  <c r="J8" i="1"/>
  <c r="J7" i="1"/>
  <c r="J4" i="1"/>
  <c r="I6" i="1"/>
  <c r="I7" i="1"/>
  <c r="I11" i="1"/>
  <c r="J2" i="1"/>
  <c r="I10" i="1"/>
  <c r="J9" i="1"/>
  <c r="I5" i="1"/>
  <c r="J12" i="1"/>
  <c r="K10" i="1"/>
  <c r="K8" i="1"/>
  <c r="K12" i="1"/>
  <c r="E20" i="3"/>
  <c r="F20" i="3" s="1"/>
  <c r="I21" i="3"/>
  <c r="K13" i="1"/>
  <c r="K4" i="1"/>
  <c r="F21" i="3"/>
  <c r="I24" i="1" l="1"/>
  <c r="E24" i="1"/>
  <c r="I20" i="3"/>
  <c r="K14" i="1"/>
  <c r="K18" i="1"/>
  <c r="H20" i="1"/>
  <c r="G24" i="1"/>
  <c r="H19" i="1"/>
  <c r="H15" i="1"/>
  <c r="K2" i="1"/>
  <c r="H24" i="1" l="1"/>
</calcChain>
</file>

<file path=xl/sharedStrings.xml><?xml version="1.0" encoding="utf-8"?>
<sst xmlns="http://schemas.openxmlformats.org/spreadsheetml/2006/main" count="353" uniqueCount="135">
  <si>
    <t>Id</t>
  </si>
  <si>
    <t>User story</t>
  </si>
  <si>
    <t>Estado</t>
  </si>
  <si>
    <t>PV</t>
  </si>
  <si>
    <t>EV</t>
  </si>
  <si>
    <t>AC</t>
  </si>
  <si>
    <t>CV</t>
  </si>
  <si>
    <t>SV</t>
  </si>
  <si>
    <t>SPI</t>
  </si>
  <si>
    <t>CPI</t>
  </si>
  <si>
    <t>S-01002</t>
  </si>
  <si>
    <t>S-01003</t>
  </si>
  <si>
    <t>Metricas para supervisores</t>
  </si>
  <si>
    <t>No Comenzada</t>
  </si>
  <si>
    <t>S-01004</t>
  </si>
  <si>
    <t>Metricas para agentes</t>
  </si>
  <si>
    <t>S-01005</t>
  </si>
  <si>
    <t>Metricas totales para jefes de cuenta</t>
  </si>
  <si>
    <t>S-01006</t>
  </si>
  <si>
    <t>Metricas totales para supervisores</t>
  </si>
  <si>
    <t>S-01007</t>
  </si>
  <si>
    <t>Crear, Modificar y Eliminar supervisores</t>
  </si>
  <si>
    <t>S-01008</t>
  </si>
  <si>
    <t>Crear, Modificar y Eliminar jefes de cuenta</t>
  </si>
  <si>
    <t>S-01009</t>
  </si>
  <si>
    <t>Manejar niveles de seguridad</t>
  </si>
  <si>
    <t>S-01010</t>
  </si>
  <si>
    <t>Generar manuales del usuario</t>
  </si>
  <si>
    <t>Total</t>
  </si>
  <si>
    <t>Fecha</t>
  </si>
  <si>
    <t>Team member</t>
  </si>
  <si>
    <t>Tarea</t>
  </si>
  <si>
    <t>Horas insumidas</t>
  </si>
  <si>
    <t>Duilio</t>
  </si>
  <si>
    <t>ABM Campaña</t>
  </si>
  <si>
    <t>Crear arquitectura sistema</t>
  </si>
  <si>
    <t>nacho</t>
  </si>
  <si>
    <t>Riesgos</t>
  </si>
  <si>
    <t>Product Backlog</t>
  </si>
  <si>
    <t>Diag CU y especificacion</t>
  </si>
  <si>
    <t>Diag de despliegue</t>
  </si>
  <si>
    <t>Plan de proyecto</t>
  </si>
  <si>
    <t>informe y minuta</t>
  </si>
  <si>
    <t>Especificacion CU</t>
  </si>
  <si>
    <t>sergio</t>
  </si>
  <si>
    <t>Mockups</t>
  </si>
  <si>
    <t>Sprint 1</t>
  </si>
  <si>
    <t>Nico</t>
  </si>
  <si>
    <t>Identificador</t>
  </si>
  <si>
    <t>Inicialización herramienta Scrum</t>
  </si>
  <si>
    <t>Búsqueda herramienta Scrum</t>
  </si>
  <si>
    <t>Mockups iniciales</t>
  </si>
  <si>
    <t>Casos de prueba</t>
  </si>
  <si>
    <t>Reporte de avance</t>
  </si>
  <si>
    <t>Indicador FC</t>
  </si>
  <si>
    <t>Minuta de reunion</t>
  </si>
  <si>
    <t>Creación de subtasks de stories</t>
  </si>
  <si>
    <t>Mejoras al reporte de avance 27/09</t>
  </si>
  <si>
    <t>Actualizacion de datos Version One</t>
  </si>
  <si>
    <t>Completada</t>
  </si>
  <si>
    <t>% Avance esperado (0-50-100)</t>
  </si>
  <si>
    <t>Sprint 2</t>
  </si>
  <si>
    <t>Sprint 3</t>
  </si>
  <si>
    <t>Sprint 4</t>
  </si>
  <si>
    <t>Sprint 5</t>
  </si>
  <si>
    <t>Sergio</t>
  </si>
  <si>
    <t>Indicador EV</t>
  </si>
  <si>
    <t>Correccion del Manual de Configuracion</t>
  </si>
  <si>
    <t>T-01002</t>
  </si>
  <si>
    <t>Tareas de administracion para el primer Sprint</t>
  </si>
  <si>
    <t>Scrolling en ABM de campaña</t>
  </si>
  <si>
    <t>S-01018</t>
  </si>
  <si>
    <t>Total Sprint 2</t>
  </si>
  <si>
    <t>Total Sprint 1</t>
  </si>
  <si>
    <t>Sacar campo codigo de la campaña</t>
  </si>
  <si>
    <t>S-01015</t>
  </si>
  <si>
    <t>Proceso archivo HF</t>
  </si>
  <si>
    <t>Se agregaron campos necesarios para validar umbrales de las métricas</t>
  </si>
  <si>
    <t>Se muestran unidades y signos de las métricas. Se agregaron campos descripción, fecha inicio y fecha fin de campañas</t>
  </si>
  <si>
    <t>Terminar fixes del ABM Campañas</t>
  </si>
  <si>
    <t>Crear, Modificar y Eliminar Campañas</t>
  </si>
  <si>
    <t>S-01011</t>
  </si>
  <si>
    <t>Procesar el archivo de Switchs de Telefonía</t>
  </si>
  <si>
    <t>S-01012</t>
  </si>
  <si>
    <t>Procesar el archivo AgentMonitor</t>
  </si>
  <si>
    <t>S-01013</t>
  </si>
  <si>
    <t>Procesar el archivo TTS (TimeTrackingSystem)</t>
  </si>
  <si>
    <t>S-01014</t>
  </si>
  <si>
    <t>Procesar el archivo STS (ScheduleTrackingSystem)</t>
  </si>
  <si>
    <t>Procesar el archivo HF (HumanForce)</t>
  </si>
  <si>
    <t>S-01016</t>
  </si>
  <si>
    <t>Procesar el archivo ClientData</t>
  </si>
  <si>
    <t>S-01017</t>
  </si>
  <si>
    <t>Crear, Modificar y Eliminar clientes</t>
  </si>
  <si>
    <t>Comenzada</t>
  </si>
  <si>
    <t>Nacho</t>
  </si>
  <si>
    <t xml:space="preserve">Se modifico el hibernate.xml junto a los test y se resolvio el issue de </t>
  </si>
  <si>
    <t>UAT Primer Sprint</t>
  </si>
  <si>
    <t>Funcionalidad completa</t>
  </si>
  <si>
    <t>Parseo archivo QA</t>
  </si>
  <si>
    <t>Corrección de defectos</t>
  </si>
  <si>
    <t>ABM Supervisores</t>
  </si>
  <si>
    <t>T-01003</t>
  </si>
  <si>
    <t>Tareas de administracion para el segundo Sprint</t>
  </si>
  <si>
    <t>Reporte de avance + minuta de reunion</t>
  </si>
  <si>
    <t>Resolucion de bug</t>
  </si>
  <si>
    <t>UAT Segundo Sprint</t>
  </si>
  <si>
    <t>BC</t>
  </si>
  <si>
    <t>Desarrollo Metricas Agentes</t>
  </si>
  <si>
    <t>Desarrollo métrica AUX_TM</t>
  </si>
  <si>
    <t>TK-01036</t>
  </si>
  <si>
    <t>Desarrollo metrica QA_PTS_POSSIBLE</t>
  </si>
  <si>
    <t>S-01020</t>
  </si>
  <si>
    <t>Framework de metricas y graficos</t>
  </si>
  <si>
    <t>Mostrando las métricas por pantalla</t>
  </si>
  <si>
    <t>Tests métricas QA</t>
  </si>
  <si>
    <t>Sueldo Hs extra</t>
  </si>
  <si>
    <t>Metricas para agentes: 6 métricas</t>
  </si>
  <si>
    <t>Correcciones ABM Supervisores</t>
  </si>
  <si>
    <t>S-01022</t>
  </si>
  <si>
    <t xml:space="preserve">Procesar el archivo TTS </t>
  </si>
  <si>
    <t>T-01004</t>
  </si>
  <si>
    <t>Tareas de administracion para el tercer Sprint</t>
  </si>
  <si>
    <t>Total Sprint 3</t>
  </si>
  <si>
    <t>Se agrego rango de fechas a la métricas</t>
  </si>
  <si>
    <t>Se cargaron datos de prueba y se corrigieron los tests</t>
  </si>
  <si>
    <t>Métrica AVG_TALK_TM</t>
  </si>
  <si>
    <t>S-01021</t>
  </si>
  <si>
    <t>Se modifica pantalla para mostrar las métricas de un agente</t>
  </si>
  <si>
    <t>Se corrige bug al agregar un supervisor a la campaña</t>
  </si>
  <si>
    <t>Métrica AUX_TM</t>
  </si>
  <si>
    <t>duilio</t>
  </si>
  <si>
    <t>Modificando pantalla de sueldo</t>
  </si>
  <si>
    <t>Agregando selección del período para el salario</t>
  </si>
  <si>
    <t>Sueldo Hs extra y Horas productivas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</si>
</sst>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</font>
    <font>
      <b/>
      <sz val="11"/>
      <color indexed="9"/>
      <name val="Calibri"/>
      <family val="2"/>
    </font>
    <font>
      <b/>
      <sz val="11"/>
      <color indexed="8"/>
      <name val="Calibri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8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16" fontId="0" fillId="0" borderId="0" xfId="0" applyNumberFormat="1"/>
    <xf numFmtId="0" fontId="0" fillId="0" borderId="0" xfId="0" applyAlignment="1">
      <alignment horizontal="left"/>
    </xf>
    <xf numFmtId="0" fontId="3" fillId="2" borderId="0" xfId="0" applyFont="1" applyFill="1"/>
    <xf numFmtId="0" fontId="3" fillId="3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0" fillId="0" borderId="0" xfId="0" applyAlignment="1">
      <alignment wrapText="1"/>
    </xf>
    <xf numFmtId="49" fontId="4" fillId="0" borderId="0" xfId="0" applyNumberFormat="1" applyFont="1" applyFill="1"/>
    <xf numFmtId="0" fontId="0" fillId="0" borderId="0" xfId="0" applyNumberFormat="1"/>
    <xf numFmtId="0" fontId="4" fillId="0" borderId="0" xfId="0" applyNumberFormat="1" applyFont="1" applyFill="1" applyAlignment="1">
      <alignment horizontal="right"/>
    </xf>
    <xf numFmtId="49" fontId="4" fillId="0" borderId="0" xfId="0" applyNumberFormat="1" applyFont="1" applyFill="1"/>
    <xf numFmtId="16" fontId="2" fillId="4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140280561122259E-2"/>
          <c:y val="4.8611111111111112E-2"/>
          <c:w val="0.70340681362725455"/>
          <c:h val="0.8298611111111116"/>
        </c:manualLayout>
      </c:layout>
      <c:lineChart>
        <c:grouping val="standard"/>
        <c:varyColors val="0"/>
        <c:ser>
          <c:idx val="0"/>
          <c:order val="0"/>
          <c:tx>
            <c:strRef>
              <c:f>Estadísticas!$C$19</c:f>
              <c:strCache>
                <c:ptCount val="1"/>
                <c:pt idx="0">
                  <c:v>PV</c:v>
                </c:pt>
              </c:strCache>
            </c:strRef>
          </c:tx>
          <c:cat>
            <c:strRef>
              <c:f>Estadísticas!$B$20:$B$24</c:f>
              <c:strCache>
                <c:ptCount val="5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  <c:pt idx="4">
                  <c:v>Sprint 5</c:v>
                </c:pt>
              </c:strCache>
            </c:strRef>
          </c:cat>
          <c:val>
            <c:numRef>
              <c:f>Estadísticas!$C$20:$C$24</c:f>
              <c:numCache>
                <c:formatCode>General</c:formatCode>
                <c:ptCount val="5"/>
                <c:pt idx="0">
                  <c:v>40</c:v>
                </c:pt>
                <c:pt idx="1">
                  <c:v>93</c:v>
                </c:pt>
                <c:pt idx="2">
                  <c:v>173</c:v>
                </c:pt>
                <c:pt idx="3">
                  <c:v>213</c:v>
                </c:pt>
                <c:pt idx="4">
                  <c:v>253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Estadísticas!$D$19</c:f>
              <c:strCache>
                <c:ptCount val="1"/>
                <c:pt idx="0">
                  <c:v>EV</c:v>
                </c:pt>
              </c:strCache>
            </c:strRef>
          </c:tx>
          <c:cat>
            <c:strRef>
              <c:f>Estadísticas!$B$20:$B$24</c:f>
              <c:strCache>
                <c:ptCount val="5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  <c:pt idx="4">
                  <c:v>Sprint 5</c:v>
                </c:pt>
              </c:strCache>
            </c:strRef>
          </c:cat>
          <c:val>
            <c:numRef>
              <c:f>Estadísticas!$D$20:$D$24</c:f>
              <c:numCache>
                <c:formatCode>General</c:formatCode>
                <c:ptCount val="5"/>
                <c:pt idx="0">
                  <c:v>40</c:v>
                </c:pt>
                <c:pt idx="1">
                  <c:v>80</c:v>
                </c:pt>
                <c:pt idx="2">
                  <c:v>110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Estadísticas!$E$19</c:f>
              <c:strCache>
                <c:ptCount val="1"/>
                <c:pt idx="0">
                  <c:v>AC</c:v>
                </c:pt>
              </c:strCache>
            </c:strRef>
          </c:tx>
          <c:cat>
            <c:strRef>
              <c:f>Estadísticas!$B$20:$B$24</c:f>
              <c:strCache>
                <c:ptCount val="5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  <c:pt idx="4">
                  <c:v>Sprint 5</c:v>
                </c:pt>
              </c:strCache>
            </c:strRef>
          </c:cat>
          <c:val>
            <c:numRef>
              <c:f>Estadísticas!$E$20:$E$24</c:f>
              <c:numCache>
                <c:formatCode>General</c:formatCode>
                <c:ptCount val="5"/>
                <c:pt idx="0">
                  <c:v>33.5</c:v>
                </c:pt>
                <c:pt idx="1">
                  <c:v>100</c:v>
                </c:pt>
                <c:pt idx="2">
                  <c:v>110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589824"/>
        <c:axId val="97620480"/>
      </c:lineChart>
      <c:catAx>
        <c:axId val="128589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ES"/>
          </a:p>
        </c:txPr>
        <c:crossAx val="97620480"/>
        <c:crosses val="autoZero"/>
        <c:auto val="1"/>
        <c:lblAlgn val="ctr"/>
        <c:lblOffset val="100"/>
        <c:noMultiLvlLbl val="0"/>
      </c:catAx>
      <c:valAx>
        <c:axId val="97620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858982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677354709418853"/>
          <c:y val="0.37152777777777879"/>
          <c:w val="0.11422845691382746"/>
          <c:h val="0.25"/>
        </c:manualLayout>
      </c:layout>
      <c:overlay val="0"/>
    </c:legend>
    <c:plotVisOnly val="1"/>
    <c:dispBlanksAs val="gap"/>
    <c:showDLblsOverMax val="0"/>
  </c:chart>
  <c:printSettings>
    <c:headerFooter/>
    <c:pageMargins b="0.75000000000000433" l="0.70000000000000062" r="0.70000000000000062" t="0.750000000000004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581025</xdr:colOff>
      <xdr:row>1</xdr:row>
      <xdr:rowOff>19050</xdr:rowOff>
    </xdr:from>
    <xdr:to>
      <xdr:col>11</xdr:col>
      <xdr:colOff>276225</xdr:colOff>
      <xdr:row>15</xdr:row>
      <xdr:rowOff>95250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tabSelected="1" workbookViewId="0">
      <selection activeCell="D15" sqref="D15"/>
    </sheetView>
  </sheetViews>
  <sheetFormatPr baseColWidth="10" defaultColWidth="9.140625" defaultRowHeight="15" x14ac:dyDescent="0.25"/>
  <cols>
    <col min="1" max="1" width="16.85546875" customWidth="1"/>
    <col min="2" max="2" width="51.85546875" customWidth="1"/>
    <col min="3" max="3" width="16.140625" customWidth="1"/>
    <col min="4" max="4" width="27.85546875" bestFit="1" customWidth="1"/>
    <col min="5" max="5" width="7.140625" style="9" customWidth="1"/>
    <col min="6" max="6" width="6" customWidth="1"/>
    <col min="7" max="7" width="7.28515625" customWidth="1"/>
    <col min="8" max="8" width="6.5703125" customWidth="1"/>
    <col min="9" max="9" width="7.710937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60</v>
      </c>
      <c r="E1" s="9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s="8" t="s">
        <v>10</v>
      </c>
      <c r="B2" s="8" t="s">
        <v>80</v>
      </c>
      <c r="C2" t="s">
        <v>59</v>
      </c>
      <c r="D2">
        <v>100</v>
      </c>
      <c r="E2" s="10">
        <f>40</f>
        <v>40</v>
      </c>
      <c r="F2">
        <v>40</v>
      </c>
      <c r="G2">
        <f>SUMIF('Horas insumidas'!$E$6:$E$135,A2,'Horas insumidas'!$F$6:$F$135)</f>
        <v>33.5</v>
      </c>
      <c r="H2">
        <f>F2-G2</f>
        <v>6.5</v>
      </c>
      <c r="I2">
        <f>F2-E2</f>
        <v>0</v>
      </c>
      <c r="J2">
        <f>F2/E2</f>
        <v>1</v>
      </c>
      <c r="K2">
        <f>F2/G2</f>
        <v>1.1940298507462686</v>
      </c>
    </row>
    <row r="3" spans="1:11" x14ac:dyDescent="0.25">
      <c r="A3" s="8" t="s">
        <v>11</v>
      </c>
      <c r="B3" s="8" t="s">
        <v>12</v>
      </c>
      <c r="C3" t="s">
        <v>13</v>
      </c>
      <c r="D3">
        <v>0</v>
      </c>
      <c r="E3" s="10">
        <f>40</f>
        <v>40</v>
      </c>
      <c r="F3">
        <v>0</v>
      </c>
      <c r="G3">
        <f>SUMIF('Horas insumidas'!$E$6:$E$135,A3,'Horas insumidas'!$F$6:$F$135)</f>
        <v>0</v>
      </c>
      <c r="H3">
        <f>F3-G3</f>
        <v>0</v>
      </c>
      <c r="I3">
        <f>F3-E3</f>
        <v>-40</v>
      </c>
      <c r="J3">
        <f>F3/E3</f>
        <v>0</v>
      </c>
      <c r="K3" t="e">
        <f>F3/G3</f>
        <v>#DIV/0!</v>
      </c>
    </row>
    <row r="4" spans="1:11" x14ac:dyDescent="0.25">
      <c r="A4" s="8" t="s">
        <v>14</v>
      </c>
      <c r="B4" s="8" t="s">
        <v>15</v>
      </c>
      <c r="C4" t="s">
        <v>13</v>
      </c>
      <c r="D4">
        <v>0</v>
      </c>
      <c r="E4" s="10">
        <f>40</f>
        <v>40</v>
      </c>
      <c r="F4">
        <v>0</v>
      </c>
      <c r="G4">
        <f>SUMIF('Horas insumidas'!$E$6:$E$135,A4,'Horas insumidas'!$F$6:$F$135)</f>
        <v>17</v>
      </c>
      <c r="H4">
        <f t="shared" ref="H4:H20" si="0">F4-G4</f>
        <v>-17</v>
      </c>
      <c r="I4">
        <f t="shared" ref="I4:I20" si="1">F4-E4</f>
        <v>-40</v>
      </c>
      <c r="J4">
        <f t="shared" ref="J4:J20" si="2">F4/E4</f>
        <v>0</v>
      </c>
      <c r="K4">
        <f t="shared" ref="K4:K20" si="3">F4/G4</f>
        <v>0</v>
      </c>
    </row>
    <row r="5" spans="1:11" x14ac:dyDescent="0.25">
      <c r="A5" s="8" t="s">
        <v>16</v>
      </c>
      <c r="B5" s="8" t="s">
        <v>17</v>
      </c>
      <c r="C5" t="s">
        <v>13</v>
      </c>
      <c r="D5">
        <v>0</v>
      </c>
      <c r="E5" s="10">
        <f>40</f>
        <v>40</v>
      </c>
      <c r="F5">
        <v>0</v>
      </c>
      <c r="G5">
        <f>SUMIF('Horas insumidas'!$E$6:$E$135,A5,'Horas insumidas'!$F$6:$F$135)</f>
        <v>0</v>
      </c>
      <c r="H5">
        <f t="shared" si="0"/>
        <v>0</v>
      </c>
      <c r="I5">
        <f t="shared" si="1"/>
        <v>-40</v>
      </c>
      <c r="J5">
        <f t="shared" si="2"/>
        <v>0</v>
      </c>
      <c r="K5" t="e">
        <f t="shared" si="3"/>
        <v>#DIV/0!</v>
      </c>
    </row>
    <row r="6" spans="1:11" x14ac:dyDescent="0.25">
      <c r="A6" s="8" t="s">
        <v>18</v>
      </c>
      <c r="B6" s="8" t="s">
        <v>19</v>
      </c>
      <c r="C6" t="s">
        <v>13</v>
      </c>
      <c r="D6">
        <v>0</v>
      </c>
      <c r="E6" s="10">
        <f>40</f>
        <v>40</v>
      </c>
      <c r="F6">
        <v>0</v>
      </c>
      <c r="G6">
        <f>SUMIF('Horas insumidas'!$E$6:$E$135,A6,'Horas insumidas'!$F$6:$F$135)</f>
        <v>0</v>
      </c>
      <c r="H6">
        <f t="shared" si="0"/>
        <v>0</v>
      </c>
      <c r="I6">
        <f t="shared" si="1"/>
        <v>-40</v>
      </c>
      <c r="J6">
        <f t="shared" si="2"/>
        <v>0</v>
      </c>
      <c r="K6" t="e">
        <f t="shared" si="3"/>
        <v>#DIV/0!</v>
      </c>
    </row>
    <row r="7" spans="1:11" x14ac:dyDescent="0.25">
      <c r="A7" s="8" t="s">
        <v>20</v>
      </c>
      <c r="B7" s="8" t="s">
        <v>21</v>
      </c>
      <c r="C7" t="s">
        <v>13</v>
      </c>
      <c r="D7">
        <v>0</v>
      </c>
      <c r="E7" s="10">
        <f>20</f>
        <v>20</v>
      </c>
      <c r="F7">
        <v>0</v>
      </c>
      <c r="G7">
        <f>SUMIF('Horas insumidas'!$E$6:$E$135,A7,'Horas insumidas'!$F$6:$F$135)</f>
        <v>21</v>
      </c>
      <c r="H7">
        <f t="shared" si="0"/>
        <v>-21</v>
      </c>
      <c r="I7">
        <f t="shared" si="1"/>
        <v>-20</v>
      </c>
      <c r="J7">
        <f t="shared" si="2"/>
        <v>0</v>
      </c>
      <c r="K7">
        <f t="shared" si="3"/>
        <v>0</v>
      </c>
    </row>
    <row r="8" spans="1:11" x14ac:dyDescent="0.25">
      <c r="A8" s="8" t="s">
        <v>22</v>
      </c>
      <c r="B8" s="8" t="s">
        <v>23</v>
      </c>
      <c r="C8" t="s">
        <v>13</v>
      </c>
      <c r="D8">
        <v>0</v>
      </c>
      <c r="E8" s="10">
        <f>20</f>
        <v>20</v>
      </c>
      <c r="F8">
        <v>0</v>
      </c>
      <c r="G8">
        <f>SUMIF('Horas insumidas'!$E$6:$E$135,A8,'Horas insumidas'!$F$6:$F$135)</f>
        <v>0</v>
      </c>
      <c r="H8">
        <f t="shared" si="0"/>
        <v>0</v>
      </c>
      <c r="I8">
        <f t="shared" si="1"/>
        <v>-20</v>
      </c>
      <c r="J8">
        <f t="shared" si="2"/>
        <v>0</v>
      </c>
      <c r="K8" t="e">
        <f t="shared" si="3"/>
        <v>#DIV/0!</v>
      </c>
    </row>
    <row r="9" spans="1:11" x14ac:dyDescent="0.25">
      <c r="A9" s="8" t="s">
        <v>24</v>
      </c>
      <c r="B9" s="8" t="s">
        <v>25</v>
      </c>
      <c r="C9" t="s">
        <v>13</v>
      </c>
      <c r="D9">
        <v>0</v>
      </c>
      <c r="E9" s="10">
        <f>40</f>
        <v>40</v>
      </c>
      <c r="F9">
        <v>0</v>
      </c>
      <c r="G9">
        <f>SUMIF('Horas insumidas'!$E$6:$E$135,A9,'Horas insumidas'!$F$6:$F$135)</f>
        <v>0</v>
      </c>
      <c r="H9">
        <f t="shared" si="0"/>
        <v>0</v>
      </c>
      <c r="I9">
        <f t="shared" si="1"/>
        <v>-40</v>
      </c>
      <c r="J9">
        <f t="shared" si="2"/>
        <v>0</v>
      </c>
      <c r="K9" t="e">
        <f t="shared" si="3"/>
        <v>#DIV/0!</v>
      </c>
    </row>
    <row r="10" spans="1:11" x14ac:dyDescent="0.25">
      <c r="A10" s="8" t="s">
        <v>26</v>
      </c>
      <c r="B10" s="8" t="s">
        <v>27</v>
      </c>
      <c r="C10" t="s">
        <v>13</v>
      </c>
      <c r="D10">
        <v>0</v>
      </c>
      <c r="E10" s="10">
        <f>20</f>
        <v>20</v>
      </c>
      <c r="F10">
        <v>0</v>
      </c>
      <c r="G10">
        <f>SUMIF('Horas insumidas'!$E$6:$E$135,A10,'Horas insumidas'!$F$6:$F$135)</f>
        <v>0</v>
      </c>
      <c r="H10">
        <f t="shared" si="0"/>
        <v>0</v>
      </c>
      <c r="I10">
        <f t="shared" si="1"/>
        <v>-20</v>
      </c>
      <c r="J10">
        <f t="shared" si="2"/>
        <v>0</v>
      </c>
      <c r="K10" t="e">
        <f t="shared" si="3"/>
        <v>#DIV/0!</v>
      </c>
    </row>
    <row r="11" spans="1:11" x14ac:dyDescent="0.25">
      <c r="A11" s="8" t="s">
        <v>81</v>
      </c>
      <c r="B11" s="8" t="s">
        <v>82</v>
      </c>
      <c r="C11" t="s">
        <v>13</v>
      </c>
      <c r="D11">
        <v>0</v>
      </c>
      <c r="E11" s="10">
        <f>20</f>
        <v>20</v>
      </c>
      <c r="F11">
        <v>0</v>
      </c>
      <c r="G11">
        <f>SUMIF('Horas insumidas'!$E$6:$E$135,A11,'Horas insumidas'!$F$6:$F$135)</f>
        <v>3.5</v>
      </c>
      <c r="H11">
        <f t="shared" si="0"/>
        <v>-3.5</v>
      </c>
      <c r="I11">
        <f t="shared" si="1"/>
        <v>-20</v>
      </c>
      <c r="J11">
        <f t="shared" si="2"/>
        <v>0</v>
      </c>
      <c r="K11">
        <f t="shared" si="3"/>
        <v>0</v>
      </c>
    </row>
    <row r="12" spans="1:11" x14ac:dyDescent="0.25">
      <c r="A12" s="8" t="s">
        <v>83</v>
      </c>
      <c r="B12" s="8" t="s">
        <v>84</v>
      </c>
      <c r="C12" t="s">
        <v>13</v>
      </c>
      <c r="D12">
        <v>0</v>
      </c>
      <c r="E12" s="10">
        <f>20</f>
        <v>20</v>
      </c>
      <c r="F12">
        <v>0</v>
      </c>
      <c r="G12">
        <f>SUMIF('Horas insumidas'!$E$6:$E$135,A12,'Horas insumidas'!$F$6:$F$135)</f>
        <v>5</v>
      </c>
      <c r="H12">
        <f t="shared" si="0"/>
        <v>-5</v>
      </c>
      <c r="I12">
        <f t="shared" si="1"/>
        <v>-20</v>
      </c>
      <c r="J12">
        <f t="shared" si="2"/>
        <v>0</v>
      </c>
      <c r="K12">
        <f t="shared" si="3"/>
        <v>0</v>
      </c>
    </row>
    <row r="13" spans="1:11" x14ac:dyDescent="0.25">
      <c r="A13" s="8" t="s">
        <v>85</v>
      </c>
      <c r="B13" s="8" t="s">
        <v>86</v>
      </c>
      <c r="C13" t="s">
        <v>13</v>
      </c>
      <c r="D13">
        <v>0</v>
      </c>
      <c r="E13" s="10">
        <f>20</f>
        <v>20</v>
      </c>
      <c r="F13">
        <v>0</v>
      </c>
      <c r="G13">
        <f>SUMIF('Horas insumidas'!$E$6:$E$135,A13,'Horas insumidas'!$F$6:$F$135)</f>
        <v>4.5</v>
      </c>
      <c r="H13">
        <f t="shared" si="0"/>
        <v>-4.5</v>
      </c>
      <c r="I13">
        <f t="shared" si="1"/>
        <v>-20</v>
      </c>
      <c r="J13">
        <f t="shared" si="2"/>
        <v>0</v>
      </c>
      <c r="K13">
        <f t="shared" si="3"/>
        <v>0</v>
      </c>
    </row>
    <row r="14" spans="1:11" x14ac:dyDescent="0.25">
      <c r="A14" s="8" t="s">
        <v>87</v>
      </c>
      <c r="B14" s="8" t="s">
        <v>88</v>
      </c>
      <c r="C14" t="s">
        <v>13</v>
      </c>
      <c r="D14">
        <v>0</v>
      </c>
      <c r="E14" s="10">
        <f>20</f>
        <v>20</v>
      </c>
      <c r="F14">
        <v>0</v>
      </c>
      <c r="G14">
        <f>SUMIF('Horas insumidas'!$E$6:$E$135,A14,'Horas insumidas'!$F$6:$F$135)</f>
        <v>0</v>
      </c>
      <c r="H14">
        <f t="shared" si="0"/>
        <v>0</v>
      </c>
      <c r="I14">
        <f t="shared" si="1"/>
        <v>-20</v>
      </c>
      <c r="J14">
        <f t="shared" si="2"/>
        <v>0</v>
      </c>
      <c r="K14" t="e">
        <f t="shared" si="3"/>
        <v>#DIV/0!</v>
      </c>
    </row>
    <row r="15" spans="1:11" x14ac:dyDescent="0.25">
      <c r="A15" s="8" t="s">
        <v>75</v>
      </c>
      <c r="B15" s="8" t="s">
        <v>89</v>
      </c>
      <c r="C15" t="s">
        <v>94</v>
      </c>
      <c r="D15">
        <v>50</v>
      </c>
      <c r="E15" s="10">
        <f>20</f>
        <v>20</v>
      </c>
      <c r="F15">
        <v>0</v>
      </c>
      <c r="G15">
        <f>SUMIF('Horas insumidas'!$E$6:$E$135,A15,'Horas insumidas'!$F$6:$F$135)</f>
        <v>8</v>
      </c>
      <c r="H15">
        <f t="shared" si="0"/>
        <v>-8</v>
      </c>
      <c r="I15">
        <f t="shared" si="1"/>
        <v>-20</v>
      </c>
      <c r="J15">
        <f t="shared" si="2"/>
        <v>0</v>
      </c>
      <c r="K15">
        <f t="shared" si="3"/>
        <v>0</v>
      </c>
    </row>
    <row r="16" spans="1:11" x14ac:dyDescent="0.25">
      <c r="A16" s="8" t="s">
        <v>90</v>
      </c>
      <c r="B16" s="8" t="s">
        <v>91</v>
      </c>
      <c r="C16" t="s">
        <v>13</v>
      </c>
      <c r="D16">
        <v>0</v>
      </c>
      <c r="E16" s="10">
        <f>20</f>
        <v>20</v>
      </c>
      <c r="F16">
        <v>0</v>
      </c>
      <c r="G16">
        <f>SUMIF('Horas insumidas'!$E$6:$E$135,A16,'Horas insumidas'!$F$6:$F$135)</f>
        <v>0</v>
      </c>
      <c r="H16">
        <f t="shared" si="0"/>
        <v>0</v>
      </c>
      <c r="I16">
        <f t="shared" si="1"/>
        <v>-20</v>
      </c>
      <c r="J16">
        <f t="shared" si="2"/>
        <v>0</v>
      </c>
      <c r="K16" t="e">
        <f t="shared" si="3"/>
        <v>#DIV/0!</v>
      </c>
    </row>
    <row r="17" spans="1:11" x14ac:dyDescent="0.25">
      <c r="A17" s="8" t="s">
        <v>92</v>
      </c>
      <c r="B17" s="8" t="s">
        <v>93</v>
      </c>
      <c r="C17" t="s">
        <v>13</v>
      </c>
      <c r="D17">
        <v>0</v>
      </c>
      <c r="E17" s="10">
        <f>20</f>
        <v>20</v>
      </c>
      <c r="F17">
        <v>0</v>
      </c>
      <c r="G17">
        <f>SUMIF('Horas insumidas'!$E$6:$E$135,A17,'Horas insumidas'!$F$6:$F$135)</f>
        <v>0</v>
      </c>
      <c r="H17">
        <f t="shared" si="0"/>
        <v>0</v>
      </c>
      <c r="I17">
        <f t="shared" si="1"/>
        <v>-20</v>
      </c>
      <c r="J17">
        <f t="shared" si="2"/>
        <v>0</v>
      </c>
      <c r="K17" t="e">
        <f t="shared" si="3"/>
        <v>#DIV/0!</v>
      </c>
    </row>
    <row r="18" spans="1:11" x14ac:dyDescent="0.25">
      <c r="A18" s="8" t="s">
        <v>71</v>
      </c>
      <c r="B18" s="8" t="s">
        <v>79</v>
      </c>
      <c r="C18" t="s">
        <v>94</v>
      </c>
      <c r="D18">
        <v>50</v>
      </c>
      <c r="E18" s="10">
        <f>13</f>
        <v>13</v>
      </c>
      <c r="F18">
        <v>0</v>
      </c>
      <c r="G18">
        <f>SUMIF('Horas insumidas'!$E$6:$E$135,A18,'Horas insumidas'!$F$6:$F$135)</f>
        <v>17.5</v>
      </c>
      <c r="H18">
        <f t="shared" si="0"/>
        <v>-17.5</v>
      </c>
      <c r="I18">
        <f t="shared" si="1"/>
        <v>-13</v>
      </c>
      <c r="J18">
        <f t="shared" si="2"/>
        <v>0</v>
      </c>
      <c r="K18">
        <f t="shared" si="3"/>
        <v>0</v>
      </c>
    </row>
    <row r="19" spans="1:11" x14ac:dyDescent="0.25">
      <c r="A19" t="s">
        <v>112</v>
      </c>
      <c r="B19" s="8" t="s">
        <v>117</v>
      </c>
      <c r="C19" t="s">
        <v>59</v>
      </c>
      <c r="D19">
        <v>100</v>
      </c>
      <c r="E19" s="10">
        <v>70</v>
      </c>
      <c r="F19">
        <v>70</v>
      </c>
      <c r="G19">
        <f>SUMIF('Horas insumidas'!$E$6:$E$135,A19,'Horas insumidas'!$F$6:$F$135)</f>
        <v>30</v>
      </c>
      <c r="H19">
        <f t="shared" si="0"/>
        <v>40</v>
      </c>
      <c r="I19">
        <f t="shared" si="1"/>
        <v>0</v>
      </c>
      <c r="J19">
        <f t="shared" si="2"/>
        <v>1</v>
      </c>
      <c r="K19">
        <f t="shared" si="3"/>
        <v>2.3333333333333335</v>
      </c>
    </row>
    <row r="20" spans="1:11" x14ac:dyDescent="0.25">
      <c r="A20" t="s">
        <v>119</v>
      </c>
      <c r="B20" s="8" t="s">
        <v>118</v>
      </c>
      <c r="C20" t="s">
        <v>59</v>
      </c>
      <c r="D20">
        <v>100</v>
      </c>
      <c r="E20" s="10">
        <v>10</v>
      </c>
      <c r="F20">
        <v>10</v>
      </c>
      <c r="G20">
        <f>SUMIF('Horas insumidas'!$E$6:$E$135,A20,'Horas insumidas'!$F$6:$F$135)</f>
        <v>2</v>
      </c>
      <c r="H20">
        <f t="shared" si="0"/>
        <v>8</v>
      </c>
      <c r="I20">
        <f t="shared" si="1"/>
        <v>0</v>
      </c>
      <c r="J20">
        <f t="shared" si="2"/>
        <v>1</v>
      </c>
      <c r="K20">
        <f t="shared" si="3"/>
        <v>5</v>
      </c>
    </row>
    <row r="21" spans="1:11" x14ac:dyDescent="0.25">
      <c r="A21" t="s">
        <v>68</v>
      </c>
      <c r="B21" t="s">
        <v>69</v>
      </c>
    </row>
    <row r="22" spans="1:11" x14ac:dyDescent="0.25">
      <c r="A22" s="8" t="s">
        <v>102</v>
      </c>
      <c r="B22" t="s">
        <v>103</v>
      </c>
    </row>
    <row r="23" spans="1:11" x14ac:dyDescent="0.25">
      <c r="A23" s="8" t="s">
        <v>121</v>
      </c>
      <c r="B23" s="11" t="s">
        <v>122</v>
      </c>
    </row>
    <row r="24" spans="1:11" x14ac:dyDescent="0.25">
      <c r="D24" t="s">
        <v>28</v>
      </c>
      <c r="E24" s="9">
        <f>SUM(E2:E20)</f>
        <v>533</v>
      </c>
      <c r="F24">
        <f>SUM(F2:F20)</f>
        <v>120</v>
      </c>
      <c r="G24">
        <f>SUM(G2:G20)</f>
        <v>142</v>
      </c>
      <c r="H24">
        <f>SUM(H2:H20)</f>
        <v>-22</v>
      </c>
      <c r="I24">
        <f>SUM(I2:I20)</f>
        <v>-413</v>
      </c>
    </row>
    <row r="27" spans="1:11" x14ac:dyDescent="0.25">
      <c r="B27" s="2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10"/>
  <sheetViews>
    <sheetView topLeftCell="A83" workbookViewId="0">
      <selection activeCell="F103" sqref="F103"/>
    </sheetView>
  </sheetViews>
  <sheetFormatPr baseColWidth="10" defaultColWidth="9.140625" defaultRowHeight="15" x14ac:dyDescent="0.25"/>
  <cols>
    <col min="1" max="1" width="5.140625" customWidth="1"/>
    <col min="3" max="3" width="19" customWidth="1"/>
    <col min="4" max="4" width="36.85546875" bestFit="1" customWidth="1"/>
    <col min="5" max="5" width="12.42578125" bestFit="1" customWidth="1"/>
    <col min="6" max="6" width="15.42578125" bestFit="1" customWidth="1"/>
  </cols>
  <sheetData>
    <row r="1" spans="2:6" ht="15.75" thickBot="1" x14ac:dyDescent="0.3"/>
    <row r="2" spans="2:6" ht="15.75" thickBot="1" x14ac:dyDescent="0.3">
      <c r="B2" s="4" t="s">
        <v>29</v>
      </c>
      <c r="C2" s="5" t="s">
        <v>30</v>
      </c>
      <c r="D2" s="5" t="s">
        <v>31</v>
      </c>
      <c r="E2" s="5" t="s">
        <v>48</v>
      </c>
      <c r="F2" s="6" t="s">
        <v>32</v>
      </c>
    </row>
    <row r="3" spans="2:6" x14ac:dyDescent="0.25">
      <c r="B3" s="1">
        <v>40428</v>
      </c>
      <c r="C3" t="s">
        <v>36</v>
      </c>
      <c r="D3" t="s">
        <v>37</v>
      </c>
      <c r="F3">
        <v>2</v>
      </c>
    </row>
    <row r="4" spans="2:6" x14ac:dyDescent="0.25">
      <c r="B4" s="1">
        <v>40429</v>
      </c>
      <c r="C4" t="s">
        <v>47</v>
      </c>
      <c r="D4" t="s">
        <v>50</v>
      </c>
      <c r="F4">
        <v>1</v>
      </c>
    </row>
    <row r="5" spans="2:6" x14ac:dyDescent="0.25">
      <c r="B5" s="1">
        <v>40429</v>
      </c>
      <c r="C5" t="s">
        <v>36</v>
      </c>
      <c r="D5" t="s">
        <v>38</v>
      </c>
      <c r="F5">
        <v>1.5</v>
      </c>
    </row>
    <row r="6" spans="2:6" x14ac:dyDescent="0.25">
      <c r="B6" s="1">
        <v>40431</v>
      </c>
      <c r="C6" t="s">
        <v>36</v>
      </c>
      <c r="D6" t="s">
        <v>39</v>
      </c>
      <c r="F6">
        <v>3</v>
      </c>
    </row>
    <row r="7" spans="2:6" x14ac:dyDescent="0.25">
      <c r="B7" s="1">
        <v>40432</v>
      </c>
      <c r="C7" t="s">
        <v>33</v>
      </c>
      <c r="D7" t="s">
        <v>35</v>
      </c>
      <c r="F7">
        <v>4</v>
      </c>
    </row>
    <row r="8" spans="2:6" x14ac:dyDescent="0.25">
      <c r="B8" s="1">
        <v>40432</v>
      </c>
      <c r="C8" t="s">
        <v>36</v>
      </c>
      <c r="D8" t="s">
        <v>40</v>
      </c>
      <c r="F8">
        <v>0.5</v>
      </c>
    </row>
    <row r="9" spans="2:6" x14ac:dyDescent="0.25">
      <c r="B9" s="1">
        <v>40432</v>
      </c>
      <c r="C9" t="s">
        <v>44</v>
      </c>
      <c r="D9" t="s">
        <v>37</v>
      </c>
      <c r="F9">
        <v>2</v>
      </c>
    </row>
    <row r="10" spans="2:6" x14ac:dyDescent="0.25">
      <c r="B10" s="1">
        <v>40432</v>
      </c>
      <c r="C10" t="s">
        <v>44</v>
      </c>
      <c r="D10" t="s">
        <v>38</v>
      </c>
      <c r="F10">
        <v>2</v>
      </c>
    </row>
    <row r="11" spans="2:6" x14ac:dyDescent="0.25">
      <c r="B11" s="1">
        <v>40433</v>
      </c>
      <c r="C11" t="s">
        <v>33</v>
      </c>
      <c r="D11" t="s">
        <v>35</v>
      </c>
      <c r="F11">
        <v>6</v>
      </c>
    </row>
    <row r="12" spans="2:6" x14ac:dyDescent="0.25">
      <c r="B12" s="12" t="s">
        <v>46</v>
      </c>
      <c r="C12" s="12"/>
      <c r="D12" s="12"/>
      <c r="E12" s="12"/>
      <c r="F12" s="12"/>
    </row>
    <row r="13" spans="2:6" x14ac:dyDescent="0.25">
      <c r="B13" s="1">
        <v>40435</v>
      </c>
      <c r="C13" t="s">
        <v>33</v>
      </c>
      <c r="D13" t="s">
        <v>34</v>
      </c>
      <c r="E13" t="s">
        <v>10</v>
      </c>
      <c r="F13">
        <v>3</v>
      </c>
    </row>
    <row r="14" spans="2:6" x14ac:dyDescent="0.25">
      <c r="B14" s="1">
        <v>40435</v>
      </c>
      <c r="C14" t="s">
        <v>36</v>
      </c>
      <c r="D14" t="s">
        <v>41</v>
      </c>
      <c r="E14" t="s">
        <v>68</v>
      </c>
      <c r="F14">
        <v>4</v>
      </c>
    </row>
    <row r="15" spans="2:6" x14ac:dyDescent="0.25">
      <c r="B15" s="1">
        <v>40435</v>
      </c>
      <c r="C15" t="s">
        <v>36</v>
      </c>
      <c r="D15" t="s">
        <v>42</v>
      </c>
      <c r="E15" t="s">
        <v>68</v>
      </c>
      <c r="F15">
        <v>1.5</v>
      </c>
    </row>
    <row r="16" spans="2:6" x14ac:dyDescent="0.25">
      <c r="B16" s="1">
        <v>40435</v>
      </c>
      <c r="C16" t="s">
        <v>44</v>
      </c>
      <c r="D16" t="s">
        <v>37</v>
      </c>
      <c r="E16" t="s">
        <v>68</v>
      </c>
      <c r="F16">
        <v>1</v>
      </c>
    </row>
    <row r="17" spans="2:6" x14ac:dyDescent="0.25">
      <c r="B17" s="1">
        <v>40435</v>
      </c>
      <c r="C17" t="s">
        <v>44</v>
      </c>
      <c r="D17" t="s">
        <v>38</v>
      </c>
      <c r="E17" t="s">
        <v>68</v>
      </c>
      <c r="F17">
        <v>1</v>
      </c>
    </row>
    <row r="18" spans="2:6" x14ac:dyDescent="0.25">
      <c r="B18" s="1">
        <v>40435</v>
      </c>
      <c r="C18" t="s">
        <v>47</v>
      </c>
      <c r="D18" t="s">
        <v>49</v>
      </c>
      <c r="E18" t="s">
        <v>68</v>
      </c>
      <c r="F18">
        <v>1.5</v>
      </c>
    </row>
    <row r="19" spans="2:6" x14ac:dyDescent="0.25">
      <c r="B19" s="1">
        <v>40436</v>
      </c>
      <c r="C19" t="s">
        <v>33</v>
      </c>
      <c r="D19" t="s">
        <v>34</v>
      </c>
      <c r="E19" t="s">
        <v>10</v>
      </c>
      <c r="F19">
        <v>2</v>
      </c>
    </row>
    <row r="20" spans="2:6" x14ac:dyDescent="0.25">
      <c r="B20" s="1">
        <v>40436</v>
      </c>
      <c r="C20" t="s">
        <v>36</v>
      </c>
      <c r="D20" t="s">
        <v>43</v>
      </c>
      <c r="E20" t="s">
        <v>10</v>
      </c>
      <c r="F20">
        <v>1</v>
      </c>
    </row>
    <row r="21" spans="2:6" x14ac:dyDescent="0.25">
      <c r="B21" s="1">
        <v>40436</v>
      </c>
      <c r="C21" t="s">
        <v>47</v>
      </c>
      <c r="D21" t="s">
        <v>51</v>
      </c>
      <c r="E21" t="s">
        <v>68</v>
      </c>
      <c r="F21">
        <v>2</v>
      </c>
    </row>
    <row r="22" spans="2:6" x14ac:dyDescent="0.25">
      <c r="B22" s="1">
        <v>40437</v>
      </c>
      <c r="C22" t="s">
        <v>33</v>
      </c>
      <c r="D22" t="s">
        <v>34</v>
      </c>
      <c r="E22" t="s">
        <v>10</v>
      </c>
      <c r="F22">
        <v>2</v>
      </c>
    </row>
    <row r="23" spans="2:6" x14ac:dyDescent="0.25">
      <c r="B23" s="1">
        <v>40438</v>
      </c>
      <c r="C23" t="s">
        <v>33</v>
      </c>
      <c r="D23" t="s">
        <v>34</v>
      </c>
      <c r="E23" t="s">
        <v>10</v>
      </c>
      <c r="F23">
        <v>3</v>
      </c>
    </row>
    <row r="24" spans="2:6" x14ac:dyDescent="0.25">
      <c r="B24" s="1">
        <v>40439</v>
      </c>
      <c r="C24" t="s">
        <v>33</v>
      </c>
      <c r="D24" t="s">
        <v>34</v>
      </c>
      <c r="E24" t="s">
        <v>10</v>
      </c>
      <c r="F24">
        <v>5</v>
      </c>
    </row>
    <row r="25" spans="2:6" x14ac:dyDescent="0.25">
      <c r="B25" s="1">
        <v>40439</v>
      </c>
      <c r="C25" t="s">
        <v>44</v>
      </c>
      <c r="D25" t="s">
        <v>41</v>
      </c>
      <c r="E25" t="s">
        <v>68</v>
      </c>
      <c r="F25">
        <v>1</v>
      </c>
    </row>
    <row r="26" spans="2:6" x14ac:dyDescent="0.25">
      <c r="B26" s="1">
        <v>40439</v>
      </c>
      <c r="C26" t="s">
        <v>44</v>
      </c>
      <c r="D26" t="s">
        <v>42</v>
      </c>
      <c r="E26" t="s">
        <v>68</v>
      </c>
      <c r="F26">
        <v>1</v>
      </c>
    </row>
    <row r="27" spans="2:6" x14ac:dyDescent="0.25">
      <c r="B27" s="1">
        <v>40441</v>
      </c>
      <c r="C27" t="s">
        <v>44</v>
      </c>
      <c r="D27" t="s">
        <v>45</v>
      </c>
      <c r="E27" t="s">
        <v>10</v>
      </c>
      <c r="F27">
        <v>4</v>
      </c>
    </row>
    <row r="28" spans="2:6" x14ac:dyDescent="0.25">
      <c r="B28" s="1">
        <v>40442</v>
      </c>
      <c r="C28" t="s">
        <v>44</v>
      </c>
      <c r="D28" t="s">
        <v>45</v>
      </c>
      <c r="E28" t="s">
        <v>10</v>
      </c>
      <c r="F28">
        <v>2</v>
      </c>
    </row>
    <row r="29" spans="2:6" x14ac:dyDescent="0.25">
      <c r="B29" s="1">
        <v>40442</v>
      </c>
      <c r="C29" t="s">
        <v>36</v>
      </c>
      <c r="D29" t="s">
        <v>52</v>
      </c>
      <c r="E29" t="s">
        <v>10</v>
      </c>
      <c r="F29">
        <v>2.5</v>
      </c>
    </row>
    <row r="30" spans="2:6" x14ac:dyDescent="0.25">
      <c r="B30" s="1">
        <v>40442</v>
      </c>
      <c r="C30" t="s">
        <v>36</v>
      </c>
      <c r="D30" t="s">
        <v>55</v>
      </c>
      <c r="E30" t="s">
        <v>68</v>
      </c>
      <c r="F30">
        <v>1</v>
      </c>
    </row>
    <row r="31" spans="2:6" x14ac:dyDescent="0.25">
      <c r="B31" s="1">
        <v>40442</v>
      </c>
      <c r="C31" t="s">
        <v>36</v>
      </c>
      <c r="D31" t="s">
        <v>54</v>
      </c>
      <c r="E31" t="s">
        <v>68</v>
      </c>
      <c r="F31">
        <v>1</v>
      </c>
    </row>
    <row r="32" spans="2:6" x14ac:dyDescent="0.25">
      <c r="B32" s="1">
        <v>40444</v>
      </c>
      <c r="C32" t="s">
        <v>36</v>
      </c>
      <c r="D32" t="s">
        <v>53</v>
      </c>
      <c r="E32" t="s">
        <v>68</v>
      </c>
      <c r="F32">
        <v>0.5</v>
      </c>
    </row>
    <row r="33" spans="2:6" x14ac:dyDescent="0.25">
      <c r="B33" s="1">
        <v>40444</v>
      </c>
      <c r="C33" t="s">
        <v>47</v>
      </c>
      <c r="D33" t="s">
        <v>41</v>
      </c>
      <c r="E33" t="s">
        <v>68</v>
      </c>
      <c r="F33">
        <v>1</v>
      </c>
    </row>
    <row r="34" spans="2:6" x14ac:dyDescent="0.25">
      <c r="B34" s="1">
        <v>40444</v>
      </c>
      <c r="C34" t="s">
        <v>47</v>
      </c>
      <c r="D34" t="s">
        <v>56</v>
      </c>
      <c r="E34" t="s">
        <v>68</v>
      </c>
      <c r="F34">
        <v>1</v>
      </c>
    </row>
    <row r="35" spans="2:6" x14ac:dyDescent="0.25">
      <c r="B35" s="1">
        <v>40444</v>
      </c>
      <c r="C35" t="s">
        <v>33</v>
      </c>
      <c r="D35" t="s">
        <v>34</v>
      </c>
      <c r="E35" t="s">
        <v>10</v>
      </c>
      <c r="F35">
        <v>3</v>
      </c>
    </row>
    <row r="36" spans="2:6" x14ac:dyDescent="0.25">
      <c r="B36" s="1">
        <v>40445</v>
      </c>
      <c r="C36" t="s">
        <v>44</v>
      </c>
      <c r="D36" t="s">
        <v>45</v>
      </c>
      <c r="E36" t="s">
        <v>10</v>
      </c>
      <c r="F36">
        <v>2</v>
      </c>
    </row>
    <row r="37" spans="2:6" x14ac:dyDescent="0.25">
      <c r="B37" s="1">
        <v>40445</v>
      </c>
      <c r="C37" t="s">
        <v>47</v>
      </c>
      <c r="D37" t="s">
        <v>57</v>
      </c>
      <c r="E37" t="s">
        <v>68</v>
      </c>
      <c r="F37">
        <v>0.25</v>
      </c>
    </row>
    <row r="38" spans="2:6" x14ac:dyDescent="0.25">
      <c r="B38" s="1">
        <v>40445</v>
      </c>
      <c r="C38" t="s">
        <v>47</v>
      </c>
      <c r="D38" t="s">
        <v>58</v>
      </c>
      <c r="E38" t="s">
        <v>10</v>
      </c>
      <c r="F38">
        <v>1</v>
      </c>
    </row>
    <row r="39" spans="2:6" x14ac:dyDescent="0.25">
      <c r="B39" s="1">
        <v>40445</v>
      </c>
      <c r="C39" t="s">
        <v>33</v>
      </c>
      <c r="D39" t="s">
        <v>34</v>
      </c>
      <c r="E39" t="s">
        <v>10</v>
      </c>
      <c r="F39">
        <v>3</v>
      </c>
    </row>
    <row r="40" spans="2:6" x14ac:dyDescent="0.25">
      <c r="B40" s="1">
        <v>40446</v>
      </c>
      <c r="C40" t="s">
        <v>65</v>
      </c>
      <c r="D40" t="s">
        <v>66</v>
      </c>
      <c r="E40" t="s">
        <v>68</v>
      </c>
      <c r="F40">
        <v>1</v>
      </c>
    </row>
    <row r="41" spans="2:6" x14ac:dyDescent="0.25">
      <c r="B41" s="1">
        <v>40448</v>
      </c>
      <c r="C41" t="s">
        <v>47</v>
      </c>
      <c r="D41" t="s">
        <v>67</v>
      </c>
      <c r="E41" t="s">
        <v>68</v>
      </c>
      <c r="F41">
        <v>0.25</v>
      </c>
    </row>
    <row r="42" spans="2:6" x14ac:dyDescent="0.25">
      <c r="B42" s="3"/>
      <c r="C42" s="3"/>
      <c r="D42" s="3"/>
      <c r="E42" s="3" t="s">
        <v>73</v>
      </c>
      <c r="F42" s="3">
        <f>SUM(F3:F41)</f>
        <v>74.5</v>
      </c>
    </row>
    <row r="43" spans="2:6" x14ac:dyDescent="0.25">
      <c r="B43" s="12" t="s">
        <v>61</v>
      </c>
      <c r="C43" s="12"/>
      <c r="D43" s="12"/>
      <c r="E43" s="12"/>
      <c r="F43" s="12"/>
    </row>
    <row r="44" spans="2:6" x14ac:dyDescent="0.25">
      <c r="B44" s="1">
        <v>40450</v>
      </c>
      <c r="C44" t="s">
        <v>33</v>
      </c>
      <c r="D44" t="s">
        <v>76</v>
      </c>
      <c r="E44" t="s">
        <v>75</v>
      </c>
      <c r="F44">
        <v>4</v>
      </c>
    </row>
    <row r="45" spans="2:6" x14ac:dyDescent="0.25">
      <c r="B45" s="1">
        <v>40450</v>
      </c>
      <c r="C45" t="s">
        <v>36</v>
      </c>
      <c r="D45" t="s">
        <v>55</v>
      </c>
      <c r="E45" t="s">
        <v>75</v>
      </c>
      <c r="F45">
        <v>1</v>
      </c>
    </row>
    <row r="46" spans="2:6" x14ac:dyDescent="0.25">
      <c r="B46" s="1">
        <v>40450</v>
      </c>
      <c r="C46" t="s">
        <v>36</v>
      </c>
      <c r="D46" t="s">
        <v>66</v>
      </c>
      <c r="E46" t="s">
        <v>75</v>
      </c>
      <c r="F46">
        <v>1</v>
      </c>
    </row>
    <row r="47" spans="2:6" x14ac:dyDescent="0.25">
      <c r="B47" s="1">
        <v>40451</v>
      </c>
      <c r="C47" t="s">
        <v>36</v>
      </c>
      <c r="D47" t="s">
        <v>97</v>
      </c>
      <c r="E47" t="s">
        <v>71</v>
      </c>
      <c r="F47">
        <v>1</v>
      </c>
    </row>
    <row r="48" spans="2:6" x14ac:dyDescent="0.25">
      <c r="B48" s="1">
        <v>40452</v>
      </c>
      <c r="C48" t="s">
        <v>47</v>
      </c>
      <c r="D48" t="s">
        <v>70</v>
      </c>
      <c r="E48" t="s">
        <v>71</v>
      </c>
      <c r="F48">
        <v>1</v>
      </c>
    </row>
    <row r="49" spans="2:6" x14ac:dyDescent="0.25">
      <c r="B49" s="1">
        <v>40453</v>
      </c>
      <c r="C49" t="s">
        <v>47</v>
      </c>
      <c r="D49" t="s">
        <v>74</v>
      </c>
      <c r="E49" t="s">
        <v>71</v>
      </c>
      <c r="F49">
        <v>2</v>
      </c>
    </row>
    <row r="50" spans="2:6" ht="30" x14ac:dyDescent="0.25">
      <c r="B50" s="1">
        <v>40452</v>
      </c>
      <c r="C50" t="s">
        <v>44</v>
      </c>
      <c r="D50" s="7" t="s">
        <v>77</v>
      </c>
      <c r="E50" t="s">
        <v>71</v>
      </c>
      <c r="F50">
        <v>4</v>
      </c>
    </row>
    <row r="51" spans="2:6" ht="60" x14ac:dyDescent="0.25">
      <c r="B51" s="1">
        <v>40453</v>
      </c>
      <c r="C51" t="s">
        <v>44</v>
      </c>
      <c r="D51" s="7" t="s">
        <v>78</v>
      </c>
      <c r="E51" t="s">
        <v>71</v>
      </c>
      <c r="F51">
        <v>6</v>
      </c>
    </row>
    <row r="52" spans="2:6" ht="18" customHeight="1" x14ac:dyDescent="0.25">
      <c r="B52" s="1">
        <v>40454</v>
      </c>
      <c r="C52" t="s">
        <v>95</v>
      </c>
      <c r="D52" t="s">
        <v>96</v>
      </c>
      <c r="E52" t="s">
        <v>71</v>
      </c>
      <c r="F52">
        <v>2.5</v>
      </c>
    </row>
    <row r="53" spans="2:6" x14ac:dyDescent="0.25">
      <c r="B53" s="1">
        <v>40454</v>
      </c>
      <c r="C53" t="s">
        <v>36</v>
      </c>
      <c r="D53" t="s">
        <v>53</v>
      </c>
      <c r="E53" t="s">
        <v>75</v>
      </c>
      <c r="F53">
        <v>1.5</v>
      </c>
    </row>
    <row r="54" spans="2:6" x14ac:dyDescent="0.25">
      <c r="B54" s="1">
        <v>40454</v>
      </c>
      <c r="C54" t="s">
        <v>36</v>
      </c>
      <c r="D54" t="s">
        <v>98</v>
      </c>
      <c r="E54" t="s">
        <v>75</v>
      </c>
      <c r="F54">
        <v>0.5</v>
      </c>
    </row>
    <row r="55" spans="2:6" x14ac:dyDescent="0.25">
      <c r="B55" s="1">
        <v>40454</v>
      </c>
      <c r="C55" t="s">
        <v>44</v>
      </c>
      <c r="D55" t="s">
        <v>101</v>
      </c>
      <c r="E55" t="s">
        <v>20</v>
      </c>
      <c r="F55">
        <v>6</v>
      </c>
    </row>
    <row r="56" spans="2:6" x14ac:dyDescent="0.25">
      <c r="B56" s="1">
        <v>40455</v>
      </c>
      <c r="C56" t="s">
        <v>36</v>
      </c>
      <c r="D56" t="s">
        <v>104</v>
      </c>
      <c r="E56" s="8" t="s">
        <v>102</v>
      </c>
      <c r="F56">
        <v>1.5</v>
      </c>
    </row>
    <row r="57" spans="2:6" x14ac:dyDescent="0.25">
      <c r="B57" s="1">
        <v>40455</v>
      </c>
      <c r="C57" t="s">
        <v>44</v>
      </c>
      <c r="D57" t="s">
        <v>101</v>
      </c>
      <c r="E57" t="s">
        <v>20</v>
      </c>
      <c r="F57">
        <v>2</v>
      </c>
    </row>
    <row r="58" spans="2:6" x14ac:dyDescent="0.25">
      <c r="B58" s="1">
        <v>40456</v>
      </c>
      <c r="C58" t="s">
        <v>36</v>
      </c>
      <c r="D58" t="s">
        <v>105</v>
      </c>
      <c r="E58" t="s">
        <v>71</v>
      </c>
      <c r="F58">
        <v>1</v>
      </c>
    </row>
    <row r="59" spans="2:6" x14ac:dyDescent="0.25">
      <c r="B59" s="1">
        <v>40456</v>
      </c>
      <c r="C59" t="s">
        <v>44</v>
      </c>
      <c r="D59" t="s">
        <v>101</v>
      </c>
      <c r="E59" t="s">
        <v>20</v>
      </c>
      <c r="F59">
        <v>2</v>
      </c>
    </row>
    <row r="60" spans="2:6" x14ac:dyDescent="0.25">
      <c r="B60" s="1">
        <v>40457</v>
      </c>
      <c r="C60" t="s">
        <v>44</v>
      </c>
      <c r="D60" t="s">
        <v>101</v>
      </c>
      <c r="E60" t="s">
        <v>20</v>
      </c>
      <c r="F60">
        <v>2</v>
      </c>
    </row>
    <row r="61" spans="2:6" x14ac:dyDescent="0.25">
      <c r="B61" s="1">
        <v>40458</v>
      </c>
      <c r="C61" t="s">
        <v>44</v>
      </c>
      <c r="D61" t="s">
        <v>101</v>
      </c>
      <c r="E61" t="s">
        <v>20</v>
      </c>
      <c r="F61">
        <v>2</v>
      </c>
    </row>
    <row r="62" spans="2:6" x14ac:dyDescent="0.25">
      <c r="B62" s="1">
        <v>40459</v>
      </c>
      <c r="C62" t="s">
        <v>44</v>
      </c>
      <c r="D62" t="s">
        <v>101</v>
      </c>
      <c r="E62" t="s">
        <v>20</v>
      </c>
      <c r="F62">
        <v>2</v>
      </c>
    </row>
    <row r="63" spans="2:6" x14ac:dyDescent="0.25">
      <c r="B63" s="1">
        <v>40460</v>
      </c>
      <c r="C63" t="s">
        <v>33</v>
      </c>
      <c r="D63" t="s">
        <v>100</v>
      </c>
      <c r="E63" t="s">
        <v>20</v>
      </c>
      <c r="F63">
        <v>5</v>
      </c>
    </row>
    <row r="64" spans="2:6" x14ac:dyDescent="0.25">
      <c r="B64" s="1">
        <v>40462</v>
      </c>
      <c r="C64" t="s">
        <v>36</v>
      </c>
      <c r="D64" t="s">
        <v>15</v>
      </c>
      <c r="E64" t="s">
        <v>14</v>
      </c>
      <c r="F64">
        <v>5</v>
      </c>
    </row>
    <row r="65" spans="2:6" x14ac:dyDescent="0.25">
      <c r="B65" s="1">
        <v>40463</v>
      </c>
      <c r="C65" t="s">
        <v>36</v>
      </c>
      <c r="D65" t="s">
        <v>15</v>
      </c>
      <c r="E65" t="s">
        <v>14</v>
      </c>
      <c r="F65">
        <v>3</v>
      </c>
    </row>
    <row r="66" spans="2:6" x14ac:dyDescent="0.25">
      <c r="B66" s="1">
        <v>40464</v>
      </c>
      <c r="C66" t="s">
        <v>33</v>
      </c>
      <c r="D66" t="s">
        <v>99</v>
      </c>
      <c r="E66" t="s">
        <v>83</v>
      </c>
      <c r="F66">
        <v>5</v>
      </c>
    </row>
    <row r="67" spans="2:6" x14ac:dyDescent="0.25">
      <c r="B67" s="1">
        <v>40465</v>
      </c>
      <c r="C67" t="s">
        <v>36</v>
      </c>
      <c r="D67" t="s">
        <v>106</v>
      </c>
      <c r="E67" s="8" t="s">
        <v>102</v>
      </c>
      <c r="F67">
        <v>1.5</v>
      </c>
    </row>
    <row r="68" spans="2:6" x14ac:dyDescent="0.25">
      <c r="B68" s="1">
        <v>40465</v>
      </c>
      <c r="C68" t="s">
        <v>36</v>
      </c>
      <c r="D68" t="s">
        <v>98</v>
      </c>
      <c r="E68" s="8" t="s">
        <v>102</v>
      </c>
      <c r="F68">
        <v>1</v>
      </c>
    </row>
    <row r="69" spans="2:6" x14ac:dyDescent="0.25">
      <c r="B69" s="1">
        <v>40465</v>
      </c>
      <c r="C69" t="s">
        <v>36</v>
      </c>
      <c r="D69" t="s">
        <v>107</v>
      </c>
      <c r="E69" s="8" t="s">
        <v>102</v>
      </c>
      <c r="F69">
        <v>1</v>
      </c>
    </row>
    <row r="70" spans="2:6" x14ac:dyDescent="0.25">
      <c r="B70" s="1">
        <v>40465</v>
      </c>
      <c r="C70" t="s">
        <v>47</v>
      </c>
      <c r="D70" t="s">
        <v>108</v>
      </c>
      <c r="E70" t="s">
        <v>14</v>
      </c>
      <c r="F70">
        <v>4</v>
      </c>
    </row>
    <row r="71" spans="2:6" x14ac:dyDescent="0.25">
      <c r="B71" s="1">
        <v>40466</v>
      </c>
      <c r="C71" t="s">
        <v>47</v>
      </c>
      <c r="D71" t="s">
        <v>108</v>
      </c>
      <c r="E71" t="s">
        <v>14</v>
      </c>
      <c r="F71">
        <v>4</v>
      </c>
    </row>
    <row r="72" spans="2:6" x14ac:dyDescent="0.25">
      <c r="B72" s="1">
        <v>40467</v>
      </c>
      <c r="C72" t="s">
        <v>47</v>
      </c>
      <c r="D72" t="s">
        <v>108</v>
      </c>
      <c r="E72" t="s">
        <v>14</v>
      </c>
      <c r="F72">
        <v>1</v>
      </c>
    </row>
    <row r="78" spans="2:6" x14ac:dyDescent="0.25">
      <c r="B78" s="3"/>
      <c r="C78" s="3"/>
      <c r="D78" s="3"/>
      <c r="E78" s="3" t="s">
        <v>72</v>
      </c>
      <c r="F78" s="3">
        <f>SUM(F48:F77)</f>
        <v>66.5</v>
      </c>
    </row>
    <row r="81" spans="2:6" x14ac:dyDescent="0.25">
      <c r="B81" s="12" t="s">
        <v>62</v>
      </c>
      <c r="C81" s="12"/>
      <c r="D81" s="12"/>
      <c r="E81" s="12"/>
      <c r="F81" s="12"/>
    </row>
    <row r="82" spans="2:6" x14ac:dyDescent="0.25">
      <c r="B82" s="1">
        <v>40471</v>
      </c>
      <c r="C82" t="s">
        <v>47</v>
      </c>
      <c r="D82" t="s">
        <v>111</v>
      </c>
      <c r="E82" t="s">
        <v>112</v>
      </c>
      <c r="F82">
        <v>4</v>
      </c>
    </row>
    <row r="83" spans="2:6" x14ac:dyDescent="0.25">
      <c r="B83" s="1">
        <v>40471</v>
      </c>
      <c r="C83" t="s">
        <v>95</v>
      </c>
      <c r="D83" t="s">
        <v>55</v>
      </c>
      <c r="E83" s="8" t="s">
        <v>121</v>
      </c>
      <c r="F83">
        <v>0.5</v>
      </c>
    </row>
    <row r="84" spans="2:6" x14ac:dyDescent="0.25">
      <c r="B84" s="1">
        <v>40472</v>
      </c>
      <c r="C84" t="s">
        <v>33</v>
      </c>
      <c r="D84" t="s">
        <v>109</v>
      </c>
      <c r="E84" t="s">
        <v>110</v>
      </c>
      <c r="F84">
        <v>5</v>
      </c>
    </row>
    <row r="85" spans="2:6" x14ac:dyDescent="0.25">
      <c r="B85" s="1">
        <v>40472</v>
      </c>
      <c r="C85" t="s">
        <v>47</v>
      </c>
      <c r="D85" t="s">
        <v>113</v>
      </c>
      <c r="E85" t="s">
        <v>112</v>
      </c>
      <c r="F85">
        <v>1</v>
      </c>
    </row>
    <row r="86" spans="2:6" x14ac:dyDescent="0.25">
      <c r="B86" s="1">
        <v>40472</v>
      </c>
      <c r="C86" t="s">
        <v>33</v>
      </c>
      <c r="D86" t="s">
        <v>114</v>
      </c>
      <c r="E86" t="s">
        <v>112</v>
      </c>
      <c r="F86">
        <v>3</v>
      </c>
    </row>
    <row r="87" spans="2:6" x14ac:dyDescent="0.25">
      <c r="B87" s="1">
        <v>40472</v>
      </c>
      <c r="C87" t="s">
        <v>65</v>
      </c>
      <c r="D87" t="s">
        <v>116</v>
      </c>
      <c r="E87" t="s">
        <v>112</v>
      </c>
      <c r="F87">
        <v>2</v>
      </c>
    </row>
    <row r="88" spans="2:6" x14ac:dyDescent="0.25">
      <c r="B88" s="1">
        <v>40473</v>
      </c>
      <c r="C88" t="s">
        <v>95</v>
      </c>
      <c r="D88" s="8" t="s">
        <v>120</v>
      </c>
      <c r="E88" s="8" t="s">
        <v>85</v>
      </c>
      <c r="F88">
        <v>4.5</v>
      </c>
    </row>
    <row r="89" spans="2:6" x14ac:dyDescent="0.25">
      <c r="B89" s="1">
        <v>40474</v>
      </c>
      <c r="C89" t="s">
        <v>95</v>
      </c>
      <c r="D89" s="8" t="s">
        <v>82</v>
      </c>
      <c r="E89" t="s">
        <v>81</v>
      </c>
      <c r="F89">
        <v>3.5</v>
      </c>
    </row>
    <row r="90" spans="2:6" x14ac:dyDescent="0.25">
      <c r="B90" s="1">
        <v>40474</v>
      </c>
      <c r="C90" t="s">
        <v>33</v>
      </c>
      <c r="D90" t="s">
        <v>115</v>
      </c>
      <c r="E90" t="s">
        <v>112</v>
      </c>
      <c r="F90">
        <v>2</v>
      </c>
    </row>
    <row r="91" spans="2:6" x14ac:dyDescent="0.25">
      <c r="B91" s="1">
        <v>40474</v>
      </c>
      <c r="C91" t="s">
        <v>65</v>
      </c>
      <c r="D91" t="s">
        <v>116</v>
      </c>
      <c r="E91" t="s">
        <v>112</v>
      </c>
      <c r="F91">
        <v>6</v>
      </c>
    </row>
    <row r="92" spans="2:6" x14ac:dyDescent="0.25">
      <c r="B92" s="1">
        <v>40474</v>
      </c>
      <c r="C92" t="s">
        <v>65</v>
      </c>
      <c r="D92" t="s">
        <v>118</v>
      </c>
      <c r="E92" t="s">
        <v>119</v>
      </c>
      <c r="F92">
        <v>1</v>
      </c>
    </row>
    <row r="93" spans="2:6" x14ac:dyDescent="0.25">
      <c r="B93" s="1">
        <v>40474</v>
      </c>
      <c r="C93" t="s">
        <v>95</v>
      </c>
      <c r="D93" t="s">
        <v>53</v>
      </c>
      <c r="E93" s="8" t="s">
        <v>121</v>
      </c>
      <c r="F93">
        <v>1</v>
      </c>
    </row>
    <row r="94" spans="2:6" x14ac:dyDescent="0.25">
      <c r="B94" s="1">
        <v>40475</v>
      </c>
      <c r="C94" t="s">
        <v>33</v>
      </c>
      <c r="D94" t="s">
        <v>124</v>
      </c>
      <c r="E94" t="s">
        <v>112</v>
      </c>
      <c r="F94">
        <v>3</v>
      </c>
    </row>
    <row r="95" spans="2:6" x14ac:dyDescent="0.25">
      <c r="B95" s="1">
        <v>40475</v>
      </c>
      <c r="C95" t="s">
        <v>33</v>
      </c>
      <c r="D95" t="s">
        <v>125</v>
      </c>
      <c r="E95" t="s">
        <v>112</v>
      </c>
      <c r="F95">
        <v>2</v>
      </c>
    </row>
    <row r="96" spans="2:6" x14ac:dyDescent="0.25">
      <c r="B96" s="1">
        <v>40475</v>
      </c>
      <c r="C96" t="s">
        <v>33</v>
      </c>
      <c r="D96" t="s">
        <v>126</v>
      </c>
      <c r="E96" t="s">
        <v>110</v>
      </c>
      <c r="F96">
        <v>3</v>
      </c>
    </row>
    <row r="97" spans="2:6" x14ac:dyDescent="0.25">
      <c r="B97" s="1">
        <v>40475</v>
      </c>
      <c r="C97" t="s">
        <v>33</v>
      </c>
      <c r="D97" t="s">
        <v>128</v>
      </c>
      <c r="E97" t="s">
        <v>127</v>
      </c>
      <c r="F97">
        <v>1</v>
      </c>
    </row>
    <row r="98" spans="2:6" x14ac:dyDescent="0.25">
      <c r="B98" s="1">
        <v>40476</v>
      </c>
      <c r="C98" t="s">
        <v>33</v>
      </c>
      <c r="D98" t="s">
        <v>129</v>
      </c>
      <c r="E98" t="s">
        <v>119</v>
      </c>
      <c r="F98">
        <v>1</v>
      </c>
    </row>
    <row r="99" spans="2:6" x14ac:dyDescent="0.25">
      <c r="B99" s="1">
        <v>40478</v>
      </c>
      <c r="C99" t="s">
        <v>33</v>
      </c>
      <c r="D99" t="s">
        <v>130</v>
      </c>
      <c r="E99" t="s">
        <v>112</v>
      </c>
      <c r="F99">
        <v>3</v>
      </c>
    </row>
    <row r="100" spans="2:6" x14ac:dyDescent="0.25">
      <c r="B100" s="1">
        <v>40478</v>
      </c>
      <c r="C100" t="s">
        <v>131</v>
      </c>
      <c r="D100" t="s">
        <v>132</v>
      </c>
      <c r="E100" t="s">
        <v>127</v>
      </c>
      <c r="F100">
        <v>2</v>
      </c>
    </row>
    <row r="101" spans="2:6" x14ac:dyDescent="0.25">
      <c r="B101" s="1">
        <v>40478</v>
      </c>
      <c r="C101" t="s">
        <v>33</v>
      </c>
      <c r="D101" t="s">
        <v>133</v>
      </c>
      <c r="E101" t="s">
        <v>127</v>
      </c>
      <c r="F101">
        <v>3</v>
      </c>
    </row>
    <row r="102" spans="2:6" x14ac:dyDescent="0.25">
      <c r="B102" s="1">
        <v>40478</v>
      </c>
      <c r="C102" t="s">
        <v>65</v>
      </c>
      <c r="D102" t="s">
        <v>134</v>
      </c>
      <c r="E102" t="s">
        <v>112</v>
      </c>
      <c r="F102">
        <v>4</v>
      </c>
    </row>
    <row r="110" spans="2:6" x14ac:dyDescent="0.25">
      <c r="B110" s="3"/>
      <c r="C110" s="3"/>
      <c r="D110" s="3"/>
      <c r="E110" s="3" t="s">
        <v>123</v>
      </c>
      <c r="F110" s="3">
        <f>SUM(F80:F109)</f>
        <v>55.5</v>
      </c>
    </row>
  </sheetData>
  <mergeCells count="3">
    <mergeCell ref="B12:F12"/>
    <mergeCell ref="B43:F43"/>
    <mergeCell ref="B81:F81"/>
  </mergeCells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I24"/>
  <sheetViews>
    <sheetView workbookViewId="0">
      <selection activeCell="H22" sqref="H22"/>
    </sheetView>
  </sheetViews>
  <sheetFormatPr baseColWidth="10" defaultColWidth="9.140625" defaultRowHeight="15" x14ac:dyDescent="0.25"/>
  <cols>
    <col min="3" max="3" width="11.85546875" bestFit="1" customWidth="1"/>
    <col min="9" max="9" width="11.85546875" bestFit="1" customWidth="1"/>
  </cols>
  <sheetData>
    <row r="19" spans="2:9" x14ac:dyDescent="0.25">
      <c r="C19" t="s">
        <v>3</v>
      </c>
      <c r="D19" t="s">
        <v>4</v>
      </c>
      <c r="E19" t="s">
        <v>5</v>
      </c>
      <c r="F19" t="s">
        <v>6</v>
      </c>
      <c r="G19" t="s">
        <v>7</v>
      </c>
      <c r="H19" t="s">
        <v>8</v>
      </c>
      <c r="I19" t="s">
        <v>9</v>
      </c>
    </row>
    <row r="20" spans="2:9" x14ac:dyDescent="0.25">
      <c r="B20" t="s">
        <v>46</v>
      </c>
      <c r="C20">
        <f>'Earned Value'!E2</f>
        <v>40</v>
      </c>
      <c r="D20">
        <f>'Earned Value'!F2</f>
        <v>40</v>
      </c>
      <c r="E20">
        <f>'Earned Value'!G2</f>
        <v>33.5</v>
      </c>
      <c r="F20">
        <f>D20-E20</f>
        <v>6.5</v>
      </c>
      <c r="G20">
        <f>D20-C20</f>
        <v>0</v>
      </c>
      <c r="H20">
        <f>D20/C20</f>
        <v>1</v>
      </c>
      <c r="I20">
        <f>D20/E20</f>
        <v>1.1940298507462686</v>
      </c>
    </row>
    <row r="21" spans="2:9" x14ac:dyDescent="0.25">
      <c r="B21" t="s">
        <v>61</v>
      </c>
      <c r="C21">
        <v>93</v>
      </c>
      <c r="D21">
        <v>80</v>
      </c>
      <c r="E21">
        <v>100</v>
      </c>
      <c r="F21">
        <f>D21-E21</f>
        <v>-20</v>
      </c>
      <c r="G21">
        <f>D21-C21</f>
        <v>-13</v>
      </c>
      <c r="H21">
        <f>D21/C21</f>
        <v>0.86021505376344087</v>
      </c>
      <c r="I21">
        <f>D21/E21</f>
        <v>0.8</v>
      </c>
    </row>
    <row r="22" spans="2:9" x14ac:dyDescent="0.25">
      <c r="B22" t="s">
        <v>62</v>
      </c>
      <c r="C22">
        <v>173</v>
      </c>
      <c r="D22">
        <v>110</v>
      </c>
      <c r="E22">
        <v>110</v>
      </c>
      <c r="F22">
        <f>D22-E22</f>
        <v>0</v>
      </c>
      <c r="G22">
        <f>D22-C22</f>
        <v>-63</v>
      </c>
      <c r="H22">
        <f>D22/C22</f>
        <v>0.63583815028901736</v>
      </c>
      <c r="I22">
        <f>D22/E22</f>
        <v>1</v>
      </c>
    </row>
    <row r="23" spans="2:9" x14ac:dyDescent="0.25">
      <c r="B23" t="s">
        <v>63</v>
      </c>
      <c r="C23">
        <f>C22+40</f>
        <v>213</v>
      </c>
      <c r="F23">
        <f>D23-E23</f>
        <v>0</v>
      </c>
      <c r="G23">
        <f>D23-C23</f>
        <v>-213</v>
      </c>
      <c r="H23">
        <f>D23/C23</f>
        <v>0</v>
      </c>
      <c r="I23" t="e">
        <f>D23/E23</f>
        <v>#DIV/0!</v>
      </c>
    </row>
    <row r="24" spans="2:9" x14ac:dyDescent="0.25">
      <c r="B24" t="s">
        <v>64</v>
      </c>
      <c r="C24">
        <f>C23+40</f>
        <v>253</v>
      </c>
      <c r="F24">
        <f>D24-E24</f>
        <v>0</v>
      </c>
      <c r="G24">
        <f>D24-C24</f>
        <v>-253</v>
      </c>
      <c r="H24">
        <f>D24/C24</f>
        <v>0</v>
      </c>
      <c r="I24" t="e">
        <f>D24/E24</f>
        <v>#DIV/0!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Earned Value</vt:lpstr>
      <vt:lpstr>Horas insumidas</vt:lpstr>
      <vt:lpstr>Estadísticas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2010-10-27T21:39:24Z</dcterms:modified>
</cp:coreProperties>
</file>