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D20" i="3"/>
  <c r="D21"/>
  <c r="E2" i="1"/>
  <c r="C20" i="3"/>
  <c r="E15" i="1"/>
  <c r="E18"/>
  <c r="H21" i="3"/>
  <c r="C22"/>
  <c r="H22"/>
  <c r="C23"/>
  <c r="H23"/>
  <c r="C24"/>
  <c r="H24"/>
  <c r="G2" i="1"/>
  <c r="H2" s="1"/>
  <c r="G15"/>
  <c r="K15" s="1"/>
  <c r="G18"/>
  <c r="H18" s="1"/>
  <c r="I22" i="3"/>
  <c r="I23"/>
  <c r="I24"/>
  <c r="H20"/>
  <c r="G21"/>
  <c r="G22"/>
  <c r="G23"/>
  <c r="G24"/>
  <c r="G20"/>
  <c r="F22"/>
  <c r="F23"/>
  <c r="F24"/>
  <c r="I2" i="1"/>
  <c r="G3"/>
  <c r="K3" s="1"/>
  <c r="G13"/>
  <c r="H13" s="1"/>
  <c r="G14"/>
  <c r="K14" s="1"/>
  <c r="G16"/>
  <c r="K16" s="1"/>
  <c r="G17"/>
  <c r="K17" s="1"/>
  <c r="H15"/>
  <c r="F21"/>
  <c r="I18"/>
  <c r="J18"/>
  <c r="E17"/>
  <c r="I17"/>
  <c r="J17"/>
  <c r="E16"/>
  <c r="I16"/>
  <c r="J16"/>
  <c r="I15"/>
  <c r="J15"/>
  <c r="E14"/>
  <c r="I14"/>
  <c r="J14"/>
  <c r="E13"/>
  <c r="I13"/>
  <c r="J13"/>
  <c r="E12"/>
  <c r="E11"/>
  <c r="E10"/>
  <c r="E9"/>
  <c r="E8"/>
  <c r="E7"/>
  <c r="E6"/>
  <c r="E5"/>
  <c r="E4"/>
  <c r="E3"/>
  <c r="G12"/>
  <c r="H12" s="1"/>
  <c r="I12"/>
  <c r="F78" i="2"/>
  <c r="G4" i="1"/>
  <c r="H4" s="1"/>
  <c r="G5"/>
  <c r="K5" s="1"/>
  <c r="G11"/>
  <c r="K11" s="1"/>
  <c r="G10"/>
  <c r="H10" s="1"/>
  <c r="G9"/>
  <c r="K9" s="1"/>
  <c r="G8"/>
  <c r="H8" s="1"/>
  <c r="G7"/>
  <c r="H7" s="1"/>
  <c r="G6"/>
  <c r="K6" s="1"/>
  <c r="J10"/>
  <c r="I9"/>
  <c r="I8"/>
  <c r="J6"/>
  <c r="J5"/>
  <c r="I4"/>
  <c r="E21"/>
  <c r="F42" i="2"/>
  <c r="J3" i="1"/>
  <c r="I3"/>
  <c r="J11"/>
  <c r="J8"/>
  <c r="J7"/>
  <c r="J4"/>
  <c r="I6"/>
  <c r="I21" s="1"/>
  <c r="I7"/>
  <c r="I11"/>
  <c r="J2"/>
  <c r="I10"/>
  <c r="J9"/>
  <c r="I5"/>
  <c r="J12"/>
  <c r="K10" l="1"/>
  <c r="H3"/>
  <c r="K8"/>
  <c r="H5"/>
  <c r="K2"/>
  <c r="H16"/>
  <c r="H6"/>
  <c r="H17"/>
  <c r="K12"/>
  <c r="E20" i="3"/>
  <c r="E21" s="1"/>
  <c r="I21" s="1"/>
  <c r="H11" i="1"/>
  <c r="K7"/>
  <c r="H9"/>
  <c r="K18"/>
  <c r="K13"/>
  <c r="G21"/>
  <c r="K4"/>
  <c r="H14"/>
  <c r="H21" l="1"/>
  <c r="F21" i="3"/>
  <c r="F20"/>
  <c r="I20"/>
</calcChain>
</file>

<file path=xl/sharedStrings.xml><?xml version="1.0" encoding="utf-8"?>
<sst xmlns="http://schemas.openxmlformats.org/spreadsheetml/2006/main" count="296" uniqueCount="116">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</sst>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6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133</c:v>
                </c:pt>
                <c:pt idx="3">
                  <c:v>173</c:v>
                </c:pt>
                <c:pt idx="4">
                  <c:v>213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59</c:v>
                </c:pt>
              </c:numCache>
            </c:numRef>
          </c:val>
        </c:ser>
        <c:marker val="1"/>
        <c:axId val="44565248"/>
        <c:axId val="44566784"/>
      </c:lineChart>
      <c:catAx>
        <c:axId val="4456524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44566784"/>
        <c:crosses val="autoZero"/>
        <c:auto val="1"/>
        <c:lblAlgn val="ctr"/>
        <c:lblOffset val="100"/>
      </c:catAx>
      <c:valAx>
        <c:axId val="44566784"/>
        <c:scaling>
          <c:orientation val="minMax"/>
        </c:scaling>
        <c:axPos val="l"/>
        <c:majorGridlines/>
        <c:numFmt formatCode="General" sourceLinked="1"/>
        <c:tickLblPos val="nextTo"/>
        <c:crossAx val="44565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6773547094188508"/>
          <c:y val="0.37152777777777868"/>
          <c:w val="0.98196392785571041"/>
          <c:h val="0.62152777777777779"/>
        </c:manualLayout>
      </c:layout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A19" sqref="A19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style="9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insumidas'!$E$6:$E$131,A2,'Horas insumidas'!$F$6:$F$131)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13</v>
      </c>
      <c r="D3">
        <v>0</v>
      </c>
      <c r="E3" s="10">
        <f>40</f>
        <v>40</v>
      </c>
      <c r="F3">
        <v>0</v>
      </c>
      <c r="G3">
        <f>SUMIF('Horas insumidas'!$E$6:$E$131,A3,'Horas insumidas'!$F$6:$F$131)</f>
        <v>0</v>
      </c>
      <c r="H3">
        <f>F3-G3</f>
        <v>0</v>
      </c>
      <c r="I3">
        <f>F3-E3</f>
        <v>-40</v>
      </c>
      <c r="J3">
        <f>F3/E3</f>
        <v>0</v>
      </c>
      <c r="K3" t="e">
        <f>F3/G3</f>
        <v>#DIV/0!</v>
      </c>
    </row>
    <row r="4" spans="1:11">
      <c r="A4" s="8" t="s">
        <v>14</v>
      </c>
      <c r="B4" s="8" t="s">
        <v>15</v>
      </c>
      <c r="C4" t="s">
        <v>13</v>
      </c>
      <c r="D4">
        <v>0</v>
      </c>
      <c r="E4" s="10">
        <f>40</f>
        <v>40</v>
      </c>
      <c r="F4">
        <v>0</v>
      </c>
      <c r="G4">
        <f>SUMIF('Horas insumidas'!$E$6:$E$131,A4,'Horas insumidas'!$F$6:$F$131)</f>
        <v>17</v>
      </c>
      <c r="H4">
        <f t="shared" ref="H4:H18" si="0">F4-G4</f>
        <v>-17</v>
      </c>
      <c r="I4">
        <f t="shared" ref="I4:I18" si="1">F4-E4</f>
        <v>-40</v>
      </c>
      <c r="J4">
        <f t="shared" ref="J4:J18" si="2">F4/E4</f>
        <v>0</v>
      </c>
      <c r="K4">
        <f t="shared" ref="K4:K18" si="3">F4/G4</f>
        <v>0</v>
      </c>
    </row>
    <row r="5" spans="1:11">
      <c r="A5" s="8" t="s">
        <v>16</v>
      </c>
      <c r="B5" s="8" t="s">
        <v>17</v>
      </c>
      <c r="C5" t="s">
        <v>13</v>
      </c>
      <c r="D5">
        <v>0</v>
      </c>
      <c r="E5" s="10">
        <f>40</f>
        <v>40</v>
      </c>
      <c r="F5">
        <v>0</v>
      </c>
      <c r="G5">
        <f>SUMIF('Horas insumidas'!$E$6:$E$131,A5,'Horas insumidas'!$F$6:$F$131)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s="8" t="s">
        <v>18</v>
      </c>
      <c r="B6" s="8" t="s">
        <v>19</v>
      </c>
      <c r="C6" t="s">
        <v>13</v>
      </c>
      <c r="D6">
        <v>0</v>
      </c>
      <c r="E6" s="10">
        <f>40</f>
        <v>40</v>
      </c>
      <c r="F6">
        <v>0</v>
      </c>
      <c r="G6">
        <f>SUMIF('Horas insumidas'!$E$6:$E$131,A6,'Horas insumidas'!$F$6:$F$131)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s="8" t="s">
        <v>20</v>
      </c>
      <c r="B7" s="8" t="s">
        <v>21</v>
      </c>
      <c r="C7" t="s">
        <v>13</v>
      </c>
      <c r="D7">
        <v>0</v>
      </c>
      <c r="E7" s="10">
        <f>20</f>
        <v>20</v>
      </c>
      <c r="F7">
        <v>0</v>
      </c>
      <c r="G7">
        <f>SUMIF('Horas insumidas'!$E$6:$E$131,A7,'Horas insumidas'!$F$6:$F$131)</f>
        <v>21</v>
      </c>
      <c r="H7">
        <f t="shared" si="0"/>
        <v>-21</v>
      </c>
      <c r="I7">
        <f t="shared" si="1"/>
        <v>-20</v>
      </c>
      <c r="J7">
        <f t="shared" si="2"/>
        <v>0</v>
      </c>
      <c r="K7">
        <f t="shared" si="3"/>
        <v>0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insumidas'!$E$6:$E$131,A8,'Horas insumidas'!$F$6:$F$131)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>SUMIF('Horas insumidas'!$E$6:$E$131,A9,'Horas insumidas'!$F$6:$F$131)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insumidas'!$E$6:$E$131,A10,'Horas insumidas'!$F$6:$F$131)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13</v>
      </c>
      <c r="D11">
        <v>0</v>
      </c>
      <c r="E11" s="10">
        <f>20</f>
        <v>20</v>
      </c>
      <c r="F11">
        <v>0</v>
      </c>
      <c r="G11">
        <f>SUMIF('Horas insumidas'!$E$6:$E$131,A11,'Horas insumidas'!$F$6:$F$131)</f>
        <v>0</v>
      </c>
      <c r="H11">
        <f t="shared" si="0"/>
        <v>0</v>
      </c>
      <c r="I11">
        <f t="shared" si="1"/>
        <v>-20</v>
      </c>
      <c r="J11">
        <f t="shared" si="2"/>
        <v>0</v>
      </c>
      <c r="K11" t="e">
        <f t="shared" si="3"/>
        <v>#DIV/0!</v>
      </c>
    </row>
    <row r="12" spans="1:11">
      <c r="A12" s="8" t="s">
        <v>83</v>
      </c>
      <c r="B12" s="8" t="s">
        <v>84</v>
      </c>
      <c r="C12" t="s">
        <v>13</v>
      </c>
      <c r="D12">
        <v>0</v>
      </c>
      <c r="E12" s="10">
        <f>20</f>
        <v>20</v>
      </c>
      <c r="F12">
        <v>0</v>
      </c>
      <c r="G12">
        <f>SUMIF('Horas insumidas'!$E$6:$E$131,A12,'Horas insumidas'!$F$6:$F$131)</f>
        <v>5</v>
      </c>
      <c r="H12">
        <f t="shared" si="0"/>
        <v>-5</v>
      </c>
      <c r="I12">
        <f t="shared" si="1"/>
        <v>-20</v>
      </c>
      <c r="J12">
        <f t="shared" si="2"/>
        <v>0</v>
      </c>
      <c r="K12">
        <f t="shared" si="3"/>
        <v>0</v>
      </c>
    </row>
    <row r="13" spans="1:11">
      <c r="A13" s="8" t="s">
        <v>85</v>
      </c>
      <c r="B13" s="8" t="s">
        <v>86</v>
      </c>
      <c r="C13" t="s">
        <v>13</v>
      </c>
      <c r="D13">
        <v>0</v>
      </c>
      <c r="E13" s="10">
        <f>20</f>
        <v>20</v>
      </c>
      <c r="F13">
        <v>0</v>
      </c>
      <c r="G13">
        <f>SUMIF('Horas insumidas'!$E$6:$E$131,A13,'Horas insumidas'!$F$6:$F$131)</f>
        <v>0</v>
      </c>
      <c r="H13">
        <f t="shared" si="0"/>
        <v>0</v>
      </c>
      <c r="I13">
        <f t="shared" si="1"/>
        <v>-20</v>
      </c>
      <c r="J13">
        <f t="shared" si="2"/>
        <v>0</v>
      </c>
      <c r="K13" t="e">
        <f t="shared" si="3"/>
        <v>#DIV/0!</v>
      </c>
    </row>
    <row r="14" spans="1:11">
      <c r="A14" s="8" t="s">
        <v>87</v>
      </c>
      <c r="B14" s="8" t="s">
        <v>88</v>
      </c>
      <c r="C14" t="s">
        <v>13</v>
      </c>
      <c r="D14">
        <v>0</v>
      </c>
      <c r="E14" s="10">
        <f>20</f>
        <v>20</v>
      </c>
      <c r="F14">
        <v>0</v>
      </c>
      <c r="G14">
        <f>SUMIF('Horas insumidas'!$E$6:$E$131,A14,'Horas insumidas'!$F$6:$F$131)</f>
        <v>0</v>
      </c>
      <c r="H14">
        <f t="shared" si="0"/>
        <v>0</v>
      </c>
      <c r="I14">
        <f t="shared" si="1"/>
        <v>-20</v>
      </c>
      <c r="J14">
        <f t="shared" si="2"/>
        <v>0</v>
      </c>
      <c r="K14" t="e">
        <f t="shared" si="3"/>
        <v>#DIV/0!</v>
      </c>
    </row>
    <row r="15" spans="1:11">
      <c r="A15" s="8" t="s">
        <v>75</v>
      </c>
      <c r="B15" s="8" t="s">
        <v>89</v>
      </c>
      <c r="C15" t="s">
        <v>94</v>
      </c>
      <c r="D15">
        <v>50</v>
      </c>
      <c r="E15" s="10">
        <f>20</f>
        <v>20</v>
      </c>
      <c r="F15">
        <v>0</v>
      </c>
      <c r="G15">
        <f>SUMIF('Horas insumidas'!$E$6:$E$131,A15,'Horas insumidas'!$F$6:$F$131)</f>
        <v>8</v>
      </c>
      <c r="H15">
        <f t="shared" si="0"/>
        <v>-8</v>
      </c>
      <c r="I15">
        <f t="shared" si="1"/>
        <v>-20</v>
      </c>
      <c r="J15">
        <f t="shared" si="2"/>
        <v>0</v>
      </c>
      <c r="K15">
        <f t="shared" si="3"/>
        <v>0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insumidas'!$E$6:$E$131,A16,'Horas insumidas'!$F$6:$F$131)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insumidas'!$E$6:$E$131,A17,'Horas insumidas'!$F$6:$F$131)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94</v>
      </c>
      <c r="D18">
        <v>50</v>
      </c>
      <c r="E18" s="10">
        <f>13</f>
        <v>13</v>
      </c>
      <c r="F18">
        <v>0</v>
      </c>
      <c r="G18">
        <f>SUMIF('Horas insumidas'!$E$6:$E$131,A18,'Horas insumidas'!$F$6:$F$131)</f>
        <v>17.5</v>
      </c>
      <c r="H18">
        <f t="shared" si="0"/>
        <v>-17.5</v>
      </c>
      <c r="I18">
        <f t="shared" si="1"/>
        <v>-13</v>
      </c>
      <c r="J18">
        <f t="shared" si="2"/>
        <v>0</v>
      </c>
      <c r="K18">
        <f t="shared" si="3"/>
        <v>0</v>
      </c>
    </row>
    <row r="19" spans="1:11">
      <c r="A19" t="s">
        <v>68</v>
      </c>
      <c r="B19" t="s">
        <v>69</v>
      </c>
    </row>
    <row r="20" spans="1:11">
      <c r="A20" s="8" t="s">
        <v>102</v>
      </c>
      <c r="B20" t="s">
        <v>103</v>
      </c>
    </row>
    <row r="21" spans="1:11">
      <c r="D21" t="s">
        <v>28</v>
      </c>
      <c r="E21" s="9">
        <f>SUM(E2:E11)</f>
        <v>320</v>
      </c>
      <c r="F21">
        <f>SUM(F2:F18)</f>
        <v>40</v>
      </c>
      <c r="G21">
        <f>SUM(G2:G11)</f>
        <v>71.5</v>
      </c>
      <c r="H21">
        <f>SUM(H2:H11)</f>
        <v>-31.5</v>
      </c>
      <c r="I21">
        <f>SUM(I2:I18)</f>
        <v>-413</v>
      </c>
    </row>
    <row r="24" spans="1:11">
      <c r="B2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86"/>
  <sheetViews>
    <sheetView tabSelected="1" topLeftCell="A73" workbookViewId="0">
      <selection activeCell="F87" sqref="F87"/>
    </sheetView>
  </sheetViews>
  <sheetFormatPr baseColWidth="10" defaultColWidth="9.140625" defaultRowHeight="15"/>
  <cols>
    <col min="1" max="1" width="5.140625" customWidth="1"/>
    <col min="3" max="3" width="19" customWidth="1"/>
    <col min="4" max="4" width="36.8554687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1" t="s">
        <v>46</v>
      </c>
      <c r="C12" s="11"/>
      <c r="D12" s="11"/>
      <c r="E12" s="11"/>
      <c r="F12" s="11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1" t="s">
        <v>61</v>
      </c>
      <c r="C43" s="11"/>
      <c r="D43" s="11"/>
      <c r="E43" s="11"/>
      <c r="F43" s="11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30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6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  <row r="81" spans="2:6">
      <c r="B81" s="11" t="s">
        <v>62</v>
      </c>
      <c r="C81" s="11"/>
      <c r="D81" s="11"/>
      <c r="E81" s="11"/>
      <c r="F81" s="11"/>
    </row>
    <row r="82" spans="2:6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>
      <c r="B83" s="1">
        <v>40472</v>
      </c>
      <c r="C83" t="s">
        <v>33</v>
      </c>
      <c r="D83" t="s">
        <v>109</v>
      </c>
      <c r="E83" t="s">
        <v>110</v>
      </c>
      <c r="F83">
        <v>5</v>
      </c>
    </row>
    <row r="84" spans="2:6">
      <c r="B84" s="1">
        <v>40472</v>
      </c>
      <c r="C84" t="s">
        <v>47</v>
      </c>
      <c r="D84" t="s">
        <v>113</v>
      </c>
      <c r="E84" t="s">
        <v>112</v>
      </c>
      <c r="F84">
        <v>1</v>
      </c>
    </row>
    <row r="85" spans="2:6">
      <c r="B85" s="1">
        <v>40472</v>
      </c>
      <c r="C85" t="s">
        <v>33</v>
      </c>
      <c r="D85" t="s">
        <v>114</v>
      </c>
      <c r="E85" t="s">
        <v>112</v>
      </c>
      <c r="F85">
        <v>3</v>
      </c>
    </row>
    <row r="86" spans="2:6">
      <c r="B86" s="1">
        <v>40474</v>
      </c>
      <c r="C86" t="s">
        <v>33</v>
      </c>
      <c r="D86" t="s">
        <v>115</v>
      </c>
      <c r="E86" t="s">
        <v>112</v>
      </c>
      <c r="F86">
        <v>2</v>
      </c>
    </row>
  </sheetData>
  <mergeCells count="3">
    <mergeCell ref="B12:F12"/>
    <mergeCell ref="B43:F43"/>
    <mergeCell ref="B81:F8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workbookViewId="0">
      <selection activeCell="D21" sqref="D21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2:9">
      <c r="B20" t="s">
        <v>46</v>
      </c>
      <c r="C20">
        <f>'Earned Value'!E2</f>
        <v>40</v>
      </c>
      <c r="D20">
        <f>'Earned Value'!F2</f>
        <v>40</v>
      </c>
      <c r="E20">
        <f>'Earned Value'!G2</f>
        <v>33.5</v>
      </c>
      <c r="F20">
        <f>D20-E20</f>
        <v>6.5</v>
      </c>
      <c r="G20">
        <f>D20-C20</f>
        <v>0</v>
      </c>
      <c r="H20">
        <f>D20/C20</f>
        <v>1</v>
      </c>
      <c r="I20">
        <f>D20/E20</f>
        <v>1.1940298507462686</v>
      </c>
    </row>
    <row r="21" spans="2:9">
      <c r="B21" t="s">
        <v>61</v>
      </c>
      <c r="C21">
        <v>93</v>
      </c>
      <c r="D21">
        <f>D20+'Earned Value'!F15+'Earned Value'!F18</f>
        <v>40</v>
      </c>
      <c r="E21">
        <f>E20+'Earned Value'!G15+'Earned Value'!G18</f>
        <v>59</v>
      </c>
      <c r="F21">
        <f>D21-E21</f>
        <v>-19</v>
      </c>
      <c r="G21">
        <f>D21-C21</f>
        <v>-53</v>
      </c>
      <c r="H21">
        <f>D21/C21</f>
        <v>0.43010752688172044</v>
      </c>
      <c r="I21">
        <f>D21/E21</f>
        <v>0.67796610169491522</v>
      </c>
    </row>
    <row r="22" spans="2:9">
      <c r="B22" t="s">
        <v>62</v>
      </c>
      <c r="C22">
        <f>C21+40</f>
        <v>133</v>
      </c>
      <c r="F22">
        <f>D22-E22</f>
        <v>0</v>
      </c>
      <c r="G22">
        <f>D22-C22</f>
        <v>-133</v>
      </c>
      <c r="H22">
        <f>D22/C22</f>
        <v>0</v>
      </c>
      <c r="I22" t="e">
        <f>D22/E22</f>
        <v>#DIV/0!</v>
      </c>
    </row>
    <row r="23" spans="2:9">
      <c r="B23" t="s">
        <v>63</v>
      </c>
      <c r="C23">
        <f>C22+40</f>
        <v>173</v>
      </c>
      <c r="F23">
        <f>D23-E23</f>
        <v>0</v>
      </c>
      <c r="G23">
        <f>D23-C23</f>
        <v>-173</v>
      </c>
      <c r="H23">
        <f>D23/C23</f>
        <v>0</v>
      </c>
      <c r="I23" t="e">
        <f>D23/E23</f>
        <v>#DIV/0!</v>
      </c>
    </row>
    <row r="24" spans="2:9">
      <c r="B24" t="s">
        <v>64</v>
      </c>
      <c r="C24">
        <f>C23+40</f>
        <v>213</v>
      </c>
      <c r="F24">
        <f>D24-E24</f>
        <v>0</v>
      </c>
      <c r="G24">
        <f>D24-C24</f>
        <v>-213</v>
      </c>
      <c r="H24">
        <f>D24/C24</f>
        <v>0</v>
      </c>
      <c r="I24" t="e">
        <f>D24/E24</f>
        <v>#DIV/0!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2010-10-23T16:16:37Z</dcterms:modified>
</cp:coreProperties>
</file>