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F110" i="2"/>
  <c r="G2" i="1"/>
  <c r="G3"/>
  <c r="K3" s="1"/>
  <c r="G4"/>
  <c r="G5"/>
  <c r="G6"/>
  <c r="K6" s="1"/>
  <c r="G7"/>
  <c r="K7" s="1"/>
  <c r="G8"/>
  <c r="G9"/>
  <c r="G10"/>
  <c r="G11"/>
  <c r="G12"/>
  <c r="G13"/>
  <c r="G14"/>
  <c r="H14" s="1"/>
  <c r="G15"/>
  <c r="K15" s="1"/>
  <c r="G16"/>
  <c r="G17"/>
  <c r="G18"/>
  <c r="H18" s="1"/>
  <c r="G19"/>
  <c r="K19" s="1"/>
  <c r="G20"/>
  <c r="K20" s="1"/>
  <c r="H2"/>
  <c r="H3"/>
  <c r="H4"/>
  <c r="H5"/>
  <c r="H6"/>
  <c r="H7"/>
  <c r="H8"/>
  <c r="H9"/>
  <c r="H10"/>
  <c r="H11"/>
  <c r="H12"/>
  <c r="H13"/>
  <c r="H16"/>
  <c r="H17"/>
  <c r="F24"/>
  <c r="I20"/>
  <c r="J20"/>
  <c r="J19"/>
  <c r="I19"/>
  <c r="D20" i="3"/>
  <c r="E2" i="1"/>
  <c r="E24" s="1"/>
  <c r="C20" i="3"/>
  <c r="E15" i="1"/>
  <c r="E18"/>
  <c r="H21" i="3"/>
  <c r="H22"/>
  <c r="C23"/>
  <c r="H23"/>
  <c r="C24"/>
  <c r="H24"/>
  <c r="I22"/>
  <c r="I23"/>
  <c r="I24"/>
  <c r="H20"/>
  <c r="G21"/>
  <c r="G22"/>
  <c r="G23"/>
  <c r="G24"/>
  <c r="G20"/>
  <c r="F22"/>
  <c r="F23"/>
  <c r="F24"/>
  <c r="I2" i="1"/>
  <c r="I24" s="1"/>
  <c r="K16"/>
  <c r="K17"/>
  <c r="I18"/>
  <c r="J18"/>
  <c r="E17"/>
  <c r="I17"/>
  <c r="J17"/>
  <c r="E16"/>
  <c r="I16"/>
  <c r="J16"/>
  <c r="I15"/>
  <c r="J15"/>
  <c r="E14"/>
  <c r="I14"/>
  <c r="J14"/>
  <c r="E13"/>
  <c r="I13"/>
  <c r="J13"/>
  <c r="E12"/>
  <c r="E11"/>
  <c r="E10"/>
  <c r="E9"/>
  <c r="E8"/>
  <c r="E7"/>
  <c r="E6"/>
  <c r="E5"/>
  <c r="E4"/>
  <c r="E3"/>
  <c r="I12"/>
  <c r="F78" i="2"/>
  <c r="K5" i="1"/>
  <c r="K11"/>
  <c r="K9"/>
  <c r="J10"/>
  <c r="I9"/>
  <c r="I8"/>
  <c r="J6"/>
  <c r="J5"/>
  <c r="I4"/>
  <c r="F42" i="2"/>
  <c r="J3" i="1"/>
  <c r="I3"/>
  <c r="J11"/>
  <c r="J8"/>
  <c r="J7"/>
  <c r="J4"/>
  <c r="I6"/>
  <c r="I7"/>
  <c r="I11"/>
  <c r="J2"/>
  <c r="I10"/>
  <c r="J9"/>
  <c r="I5"/>
  <c r="J12"/>
  <c r="K10"/>
  <c r="K8"/>
  <c r="K12"/>
  <c r="E20" i="3"/>
  <c r="F20" s="1"/>
  <c r="I21"/>
  <c r="K13" i="1"/>
  <c r="K4"/>
  <c r="F21" i="3"/>
  <c r="I20" l="1"/>
  <c r="K14" i="1"/>
  <c r="K18"/>
  <c r="H20"/>
  <c r="G24"/>
  <c r="H19"/>
  <c r="H15"/>
  <c r="K2"/>
  <c r="H24" l="1"/>
</calcChain>
</file>

<file path=xl/sharedStrings.xml><?xml version="1.0" encoding="utf-8"?>
<sst xmlns="http://schemas.openxmlformats.org/spreadsheetml/2006/main" count="350" uniqueCount="134">
  <si>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</si>
  <si>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</si>
  <si>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</si>
  <si>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</si>
  <si>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</si>
  <si>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</si>
  <si>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</si>
  <si>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</si>
  <si>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</si>
  <si>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</si>
  <si>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</si>
  <si>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</si>
  <si>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</si>
  <si>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</si>
  <si>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</si>
  <si>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</si>
  <si>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</si>
  <si>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</si>
  <si>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</si>
  <si>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</si>
  <si>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</si>
  <si>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</si>
  <si>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</si>
  <si>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</si>
  <si>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</si>
  <si>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</si>
  <si>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</si>
  <si>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</si>
  <si>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</si>
  <si>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</si>
  <si>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</si>
  <si>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</si>
  <si>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</si>
  <si>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</si>
  <si>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</si>
  <si>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</si>
  <si>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</si>
  <si>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</si>
  <si>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</si>
  <si>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</si>
  <si>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</si>
  <si>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</si>
  <si>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</si>
  <si>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</si>
  <si>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</si>
  <si>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</si>
  <si>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</si>
  <si>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</si>
  <si>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</si>
  <si>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</si>
  <si>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</si>
  <si>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</si>
  <si>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</si>
  <si>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</si>
  <si>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</si>
  <si>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</si>
  <si>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</si>
  <si>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</si>
  <si>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</si>
  <si>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</si>
  <si>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</si>
  <si>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</si>
  <si>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</si>
  <si>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</si>
  <si>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</si>
  <si>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</si>
  <si>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</si>
  <si>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</si>
  <si>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</si>
  <si>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</si>
  <si>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</si>
  <si>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</si>
  <si>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</si>
  <si>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</si>
  <si>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</si>
  <si>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</si>
  <si>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</si>
  <si>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</si>
  <si>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</si>
  <si>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</si>
  <si>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</si>
  <si>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</si>
  <si>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</si>
  <si>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</si>
  <si>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</si>
  <si>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</si>
  <si>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</si>
  <si>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</si>
  <si>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</si>
  <si>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</si>
  <si>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</si>
  <si>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</si>
  <si>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</si>
  <si>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</si>
  <si>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</si>
  <si>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</si>
  <si>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</si>
  <si>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</si>
  <si>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</si>
  <si>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</si>
  <si>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</si>
  <si>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</si>
  <si>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</si>
  <si>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</si>
  <si>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</si>
  <si>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</si>
  <si>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</si>
  <si>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</si>
  <si>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</si>
  <si>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</si>
  <si>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</si>
  <si>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</si>
  <si>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</si>
  <si>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</si>
  <si>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</si>
  <si>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</si>
  <si>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</si>
  <si>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</si>
  <si>
    <t>Correcciones ABM Supervisores</t>
  </si>
  <si>
    <t>S-01022</t>
  </si>
  <si>
    <t xml:space="preserve">Procesar el archivo TTS </t>
  </si>
  <si>
    <t>T-01004</t>
  </si>
  <si>
    <t>Tareas de administracion para el tercer Sprint</t>
  </si>
  <si>
    <t>Total Sprint 3</t>
  </si>
  <si>
    <t>Se agrego rango de fechas a la métricas</t>
  </si>
  <si>
    <t>Se cargaron datos de prueba y se corrigieron los tests</t>
  </si>
  <si>
    <t>Métrica AVG_TALK_TM</t>
  </si>
  <si>
    <t>S-01021</t>
  </si>
  <si>
    <t>Se modifica pantalla para mostrar las métricas de un agente</t>
  </si>
  <si>
    <t>Se corrige bug al agregar un supervisor a la campaña</t>
  </si>
  <si>
    <t>Métrica AUX_TM</t>
  </si>
  <si>
    <t>duilio</t>
  </si>
  <si>
    <t>Modificando pantalla de sueldo</t>
  </si>
  <si>
    <t>Agregando selección del período para el salario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</si>
</sst>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49" fontId="4" fillId="0" borderId="0" xfId="0" applyNumberFormat="1" applyFont="1" applyFill="1"/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173</c:v>
                </c:pt>
                <c:pt idx="3">
                  <c:v>213</c:v>
                </c:pt>
                <c:pt idx="4">
                  <c:v>253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110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100</c:v>
                </c:pt>
                <c:pt idx="2">
                  <c:v>110</c:v>
                </c:pt>
              </c:numCache>
            </c:numRef>
          </c:val>
        </c:ser>
        <c:marker val="1"/>
        <c:axId val="79052800"/>
        <c:axId val="79054336"/>
      </c:lineChart>
      <c:catAx>
        <c:axId val="7905280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79054336"/>
        <c:crosses val="autoZero"/>
        <c:auto val="1"/>
        <c:lblAlgn val="ctr"/>
        <c:lblOffset val="100"/>
      </c:catAx>
      <c:valAx>
        <c:axId val="79054336"/>
        <c:scaling>
          <c:orientation val="minMax"/>
        </c:scaling>
        <c:axPos val="l"/>
        <c:majorGridlines/>
        <c:numFmt formatCode="General" sourceLinked="1"/>
        <c:tickLblPos val="nextTo"/>
        <c:crossAx val="79052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53"/>
          <c:y val="0.37152777777777879"/>
          <c:w val="0.11422845691382746"/>
          <c:h val="0.25"/>
        </c:manualLayout>
      </c:layout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opLeftCell="A4" workbookViewId="0">
      <selection activeCell="D19" sqref="D19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style="9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insumidas'!$E$6:$E$135,A2,'Horas insumidas'!$F$6:$F$135)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13</v>
      </c>
      <c r="D3">
        <v>0</v>
      </c>
      <c r="E3" s="10">
        <f>40</f>
        <v>40</v>
      </c>
      <c r="F3">
        <v>0</v>
      </c>
      <c r="G3">
        <f>SUMIF('Horas insumidas'!$E$6:$E$135,A3,'Horas insumidas'!$F$6:$F$135)</f>
        <v>0</v>
      </c>
      <c r="H3">
        <f>F3-G3</f>
        <v>0</v>
      </c>
      <c r="I3">
        <f>F3-E3</f>
        <v>-40</v>
      </c>
      <c r="J3">
        <f>F3/E3</f>
        <v>0</v>
      </c>
      <c r="K3" t="e">
        <f>F3/G3</f>
        <v>#DIV/0!</v>
      </c>
    </row>
    <row r="4" spans="1:11">
      <c r="A4" s="8" t="s">
        <v>14</v>
      </c>
      <c r="B4" s="8" t="s">
        <v>15</v>
      </c>
      <c r="C4" t="s">
        <v>13</v>
      </c>
      <c r="D4">
        <v>0</v>
      </c>
      <c r="E4" s="10">
        <f>40</f>
        <v>40</v>
      </c>
      <c r="F4">
        <v>0</v>
      </c>
      <c r="G4">
        <f>SUMIF('Horas insumidas'!$E$6:$E$135,A4,'Horas insumidas'!$F$6:$F$135)</f>
        <v>17</v>
      </c>
      <c r="H4">
        <f t="shared" ref="H4:H20" si="0">F4-G4</f>
        <v>-17</v>
      </c>
      <c r="I4">
        <f t="shared" ref="I4:I20" si="1">F4-E4</f>
        <v>-40</v>
      </c>
      <c r="J4">
        <f t="shared" ref="J4:J20" si="2">F4/E4</f>
        <v>0</v>
      </c>
      <c r="K4">
        <f t="shared" ref="K4:K20" si="3">F4/G4</f>
        <v>0</v>
      </c>
    </row>
    <row r="5" spans="1:11">
      <c r="A5" s="8" t="s">
        <v>16</v>
      </c>
      <c r="B5" s="8" t="s">
        <v>17</v>
      </c>
      <c r="C5" t="s">
        <v>13</v>
      </c>
      <c r="D5">
        <v>0</v>
      </c>
      <c r="E5" s="10">
        <f>40</f>
        <v>40</v>
      </c>
      <c r="F5">
        <v>0</v>
      </c>
      <c r="G5">
        <f>SUMIF('Horas insumidas'!$E$6:$E$135,A5,'Horas insumidas'!$F$6:$F$135)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s="8" t="s">
        <v>18</v>
      </c>
      <c r="B6" s="8" t="s">
        <v>19</v>
      </c>
      <c r="C6" t="s">
        <v>13</v>
      </c>
      <c r="D6">
        <v>0</v>
      </c>
      <c r="E6" s="10">
        <f>40</f>
        <v>40</v>
      </c>
      <c r="F6">
        <v>0</v>
      </c>
      <c r="G6">
        <f>SUMIF('Horas insumidas'!$E$6:$E$135,A6,'Horas insumidas'!$F$6:$F$135)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s="8" t="s">
        <v>20</v>
      </c>
      <c r="B7" s="8" t="s">
        <v>21</v>
      </c>
      <c r="C7" t="s">
        <v>13</v>
      </c>
      <c r="D7">
        <v>0</v>
      </c>
      <c r="E7" s="10">
        <f>20</f>
        <v>20</v>
      </c>
      <c r="F7">
        <v>0</v>
      </c>
      <c r="G7">
        <f>SUMIF('Horas insumidas'!$E$6:$E$135,A7,'Horas insumidas'!$F$6:$F$135)</f>
        <v>21</v>
      </c>
      <c r="H7">
        <f t="shared" si="0"/>
        <v>-21</v>
      </c>
      <c r="I7">
        <f t="shared" si="1"/>
        <v>-20</v>
      </c>
      <c r="J7">
        <f t="shared" si="2"/>
        <v>0</v>
      </c>
      <c r="K7">
        <f t="shared" si="3"/>
        <v>0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insumidas'!$E$6:$E$135,A8,'Horas insumidas'!$F$6:$F$135)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>SUMIF('Horas insumidas'!$E$6:$E$135,A9,'Horas insumidas'!$F$6:$F$135)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insumidas'!$E$6:$E$135,A10,'Horas insumidas'!$F$6:$F$135)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13</v>
      </c>
      <c r="D11">
        <v>0</v>
      </c>
      <c r="E11" s="10">
        <f>20</f>
        <v>20</v>
      </c>
      <c r="F11">
        <v>0</v>
      </c>
      <c r="G11">
        <f>SUMIF('Horas insumidas'!$E$6:$E$135,A11,'Horas insumidas'!$F$6:$F$135)</f>
        <v>3.5</v>
      </c>
      <c r="H11">
        <f t="shared" si="0"/>
        <v>-3.5</v>
      </c>
      <c r="I11">
        <f t="shared" si="1"/>
        <v>-20</v>
      </c>
      <c r="J11">
        <f t="shared" si="2"/>
        <v>0</v>
      </c>
      <c r="K11">
        <f t="shared" si="3"/>
        <v>0</v>
      </c>
    </row>
    <row r="12" spans="1:11">
      <c r="A12" s="8" t="s">
        <v>83</v>
      </c>
      <c r="B12" s="8" t="s">
        <v>84</v>
      </c>
      <c r="C12" t="s">
        <v>13</v>
      </c>
      <c r="D12">
        <v>0</v>
      </c>
      <c r="E12" s="10">
        <f>20</f>
        <v>20</v>
      </c>
      <c r="F12">
        <v>0</v>
      </c>
      <c r="G12">
        <f>SUMIF('Horas insumidas'!$E$6:$E$135,A12,'Horas insumidas'!$F$6:$F$135)</f>
        <v>5</v>
      </c>
      <c r="H12">
        <f t="shared" si="0"/>
        <v>-5</v>
      </c>
      <c r="I12">
        <f t="shared" si="1"/>
        <v>-20</v>
      </c>
      <c r="J12">
        <f t="shared" si="2"/>
        <v>0</v>
      </c>
      <c r="K12">
        <f t="shared" si="3"/>
        <v>0</v>
      </c>
    </row>
    <row r="13" spans="1:11">
      <c r="A13" s="8" t="s">
        <v>85</v>
      </c>
      <c r="B13" s="8" t="s">
        <v>86</v>
      </c>
      <c r="C13" t="s">
        <v>13</v>
      </c>
      <c r="D13">
        <v>0</v>
      </c>
      <c r="E13" s="10">
        <f>20</f>
        <v>20</v>
      </c>
      <c r="F13">
        <v>0</v>
      </c>
      <c r="G13">
        <f>SUMIF('Horas insumidas'!$E$6:$E$135,A13,'Horas insumidas'!$F$6:$F$135)</f>
        <v>4.5</v>
      </c>
      <c r="H13">
        <f t="shared" si="0"/>
        <v>-4.5</v>
      </c>
      <c r="I13">
        <f t="shared" si="1"/>
        <v>-20</v>
      </c>
      <c r="J13">
        <f t="shared" si="2"/>
        <v>0</v>
      </c>
      <c r="K13">
        <f t="shared" si="3"/>
        <v>0</v>
      </c>
    </row>
    <row r="14" spans="1:11">
      <c r="A14" s="8" t="s">
        <v>87</v>
      </c>
      <c r="B14" s="8" t="s">
        <v>88</v>
      </c>
      <c r="C14" t="s">
        <v>13</v>
      </c>
      <c r="D14">
        <v>0</v>
      </c>
      <c r="E14" s="10">
        <f>20</f>
        <v>20</v>
      </c>
      <c r="F14">
        <v>0</v>
      </c>
      <c r="G14">
        <f>SUMIF('Horas insumidas'!$E$6:$E$135,A14,'Horas insumidas'!$F$6:$F$135)</f>
        <v>0</v>
      </c>
      <c r="H14">
        <f t="shared" si="0"/>
        <v>0</v>
      </c>
      <c r="I14">
        <f t="shared" si="1"/>
        <v>-20</v>
      </c>
      <c r="J14">
        <f t="shared" si="2"/>
        <v>0</v>
      </c>
      <c r="K14" t="e">
        <f t="shared" si="3"/>
        <v>#DIV/0!</v>
      </c>
    </row>
    <row r="15" spans="1:11">
      <c r="A15" s="8" t="s">
        <v>75</v>
      </c>
      <c r="B15" s="8" t="s">
        <v>89</v>
      </c>
      <c r="C15" t="s">
        <v>94</v>
      </c>
      <c r="D15">
        <v>50</v>
      </c>
      <c r="E15" s="10">
        <f>20</f>
        <v>20</v>
      </c>
      <c r="F15">
        <v>0</v>
      </c>
      <c r="G15">
        <f>SUMIF('Horas insumidas'!$E$6:$E$135,A15,'Horas insumidas'!$F$6:$F$135)</f>
        <v>8</v>
      </c>
      <c r="H15">
        <f t="shared" si="0"/>
        <v>-8</v>
      </c>
      <c r="I15">
        <f t="shared" si="1"/>
        <v>-20</v>
      </c>
      <c r="J15">
        <f t="shared" si="2"/>
        <v>0</v>
      </c>
      <c r="K15">
        <f t="shared" si="3"/>
        <v>0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insumidas'!$E$6:$E$135,A16,'Horas insumidas'!$F$6:$F$135)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insumidas'!$E$6:$E$135,A17,'Horas insumidas'!$F$6:$F$135)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94</v>
      </c>
      <c r="D18">
        <v>50</v>
      </c>
      <c r="E18" s="10">
        <f>13</f>
        <v>13</v>
      </c>
      <c r="F18">
        <v>0</v>
      </c>
      <c r="G18">
        <f>SUMIF('Horas insumidas'!$E$6:$E$135,A18,'Horas insumidas'!$F$6:$F$135)</f>
        <v>17.5</v>
      </c>
      <c r="H18">
        <f t="shared" si="0"/>
        <v>-17.5</v>
      </c>
      <c r="I18">
        <f t="shared" si="1"/>
        <v>-13</v>
      </c>
      <c r="J18">
        <f t="shared" si="2"/>
        <v>0</v>
      </c>
      <c r="K18">
        <f t="shared" si="3"/>
        <v>0</v>
      </c>
    </row>
    <row r="19" spans="1:11">
      <c r="A19" t="s">
        <v>112</v>
      </c>
      <c r="B19" s="8" t="s">
        <v>117</v>
      </c>
      <c r="C19" t="s">
        <v>59</v>
      </c>
      <c r="D19">
        <v>100</v>
      </c>
      <c r="E19" s="10">
        <v>70</v>
      </c>
      <c r="F19">
        <v>0</v>
      </c>
      <c r="G19">
        <f>SUMIF('Horas insumidas'!$E$6:$E$135,A19,'Horas insumidas'!$F$6:$F$135)</f>
        <v>26</v>
      </c>
      <c r="H19">
        <f t="shared" si="0"/>
        <v>-26</v>
      </c>
      <c r="I19">
        <f t="shared" si="1"/>
        <v>-70</v>
      </c>
      <c r="J19">
        <f t="shared" si="2"/>
        <v>0</v>
      </c>
      <c r="K19">
        <f t="shared" si="3"/>
        <v>0</v>
      </c>
    </row>
    <row r="20" spans="1:11">
      <c r="A20" t="s">
        <v>119</v>
      </c>
      <c r="B20" s="8" t="s">
        <v>118</v>
      </c>
      <c r="C20" t="s">
        <v>94</v>
      </c>
      <c r="D20">
        <v>50</v>
      </c>
      <c r="E20" s="10">
        <v>10</v>
      </c>
      <c r="F20">
        <v>0</v>
      </c>
      <c r="G20">
        <f>SUMIF('Horas insumidas'!$E$6:$E$135,A20,'Horas insumidas'!$F$6:$F$135)</f>
        <v>2</v>
      </c>
      <c r="H20">
        <f t="shared" si="0"/>
        <v>-2</v>
      </c>
      <c r="I20">
        <f t="shared" si="1"/>
        <v>-10</v>
      </c>
      <c r="J20">
        <f t="shared" si="2"/>
        <v>0</v>
      </c>
      <c r="K20">
        <f t="shared" si="3"/>
        <v>0</v>
      </c>
    </row>
    <row r="21" spans="1:11">
      <c r="A21" t="s">
        <v>68</v>
      </c>
      <c r="B21" t="s">
        <v>69</v>
      </c>
    </row>
    <row r="22" spans="1:11">
      <c r="A22" s="8" t="s">
        <v>102</v>
      </c>
      <c r="B22" t="s">
        <v>103</v>
      </c>
    </row>
    <row r="23" spans="1:11">
      <c r="A23" s="8" t="s">
        <v>121</v>
      </c>
      <c r="B23" s="11" t="s">
        <v>122</v>
      </c>
    </row>
    <row r="24" spans="1:11">
      <c r="D24" t="s">
        <v>28</v>
      </c>
      <c r="E24" s="9">
        <f>SUM(E2:E20)</f>
        <v>533</v>
      </c>
      <c r="F24">
        <f>SUM(F2:F20)</f>
        <v>40</v>
      </c>
      <c r="G24">
        <f>SUM(G2:G20)</f>
        <v>138</v>
      </c>
      <c r="H24">
        <f>SUM(H2:H20)</f>
        <v>-98</v>
      </c>
      <c r="I24">
        <f>SUM(I2:I20)</f>
        <v>-493</v>
      </c>
    </row>
    <row r="27" spans="1:11">
      <c r="B27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10"/>
  <sheetViews>
    <sheetView tabSelected="1" topLeftCell="A83" workbookViewId="0">
      <selection activeCell="F102" sqref="F102"/>
    </sheetView>
  </sheetViews>
  <sheetFormatPr baseColWidth="10" defaultColWidth="9.140625" defaultRowHeight="15"/>
  <cols>
    <col min="1" max="1" width="5.140625" customWidth="1"/>
    <col min="3" max="3" width="19" customWidth="1"/>
    <col min="4" max="4" width="36.8554687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2" t="s">
        <v>46</v>
      </c>
      <c r="C12" s="12"/>
      <c r="D12" s="12"/>
      <c r="E12" s="12"/>
      <c r="F12" s="12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2" t="s">
        <v>61</v>
      </c>
      <c r="C43" s="12"/>
      <c r="D43" s="12"/>
      <c r="E43" s="12"/>
      <c r="F43" s="12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30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6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2" t="s">
        <v>62</v>
      </c>
      <c r="C81" s="12"/>
      <c r="D81" s="12"/>
      <c r="E81" s="12"/>
      <c r="F81" s="12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40471</v>
      </c>
      <c r="C83" t="s">
        <v>95</v>
      </c>
      <c r="D83" t="s">
        <v>55</v>
      </c>
      <c r="E83" s="8" t="s">
        <v>121</v>
      </c>
      <c r="F83">
        <v>0.5</v>
      </c>
    </row>
    <row r="84" spans="2:6">
      <c r="B84" s="1">
        <v>40472</v>
      </c>
      <c r="C84" t="s">
        <v>33</v>
      </c>
      <c r="D84" t="s">
        <v>109</v>
      </c>
      <c r="E84" t="s">
        <v>110</v>
      </c>
      <c r="F84">
        <v>5</v>
      </c>
    </row>
    <row r="85" spans="2:6">
      <c r="B85" s="1">
        <v>40472</v>
      </c>
      <c r="C85" t="s">
        <v>47</v>
      </c>
      <c r="D85" t="s">
        <v>113</v>
      </c>
      <c r="E85" t="s">
        <v>112</v>
      </c>
      <c r="F85">
        <v>1</v>
      </c>
    </row>
    <row r="86" spans="2:6">
      <c r="B86" s="1">
        <v>40472</v>
      </c>
      <c r="C86" t="s">
        <v>33</v>
      </c>
      <c r="D86" t="s">
        <v>114</v>
      </c>
      <c r="E86" t="s">
        <v>112</v>
      </c>
      <c r="F86">
        <v>3</v>
      </c>
    </row>
    <row r="87" spans="2:6">
      <c r="B87" s="1">
        <v>40472</v>
      </c>
      <c r="C87" t="s">
        <v>65</v>
      </c>
      <c r="D87" t="s">
        <v>116</v>
      </c>
      <c r="E87" t="s">
        <v>112</v>
      </c>
      <c r="F87">
        <v>2</v>
      </c>
    </row>
    <row r="88" spans="2:6">
      <c r="B88" s="1">
        <v>40473</v>
      </c>
      <c r="C88" t="s">
        <v>95</v>
      </c>
      <c r="D88" s="8" t="s">
        <v>120</v>
      </c>
      <c r="E88" s="8" t="s">
        <v>85</v>
      </c>
      <c r="F88">
        <v>4.5</v>
      </c>
    </row>
    <row r="89" spans="2:6">
      <c r="B89" s="1">
        <v>40474</v>
      </c>
      <c r="C89" t="s">
        <v>95</v>
      </c>
      <c r="D89" s="8" t="s">
        <v>82</v>
      </c>
      <c r="E89" t="s">
        <v>81</v>
      </c>
      <c r="F89">
        <v>3.5</v>
      </c>
    </row>
    <row r="90" spans="2:6">
      <c r="B90" s="1">
        <v>40474</v>
      </c>
      <c r="C90" t="s">
        <v>33</v>
      </c>
      <c r="D90" t="s">
        <v>115</v>
      </c>
      <c r="E90" t="s">
        <v>112</v>
      </c>
      <c r="F90">
        <v>2</v>
      </c>
    </row>
    <row r="91" spans="2:6">
      <c r="B91" s="1">
        <v>40474</v>
      </c>
      <c r="C91" t="s">
        <v>65</v>
      </c>
      <c r="D91" t="s">
        <v>116</v>
      </c>
      <c r="E91" t="s">
        <v>112</v>
      </c>
      <c r="F91">
        <v>6</v>
      </c>
    </row>
    <row r="92" spans="2:6">
      <c r="B92" s="1">
        <v>40474</v>
      </c>
      <c r="C92" t="s">
        <v>65</v>
      </c>
      <c r="D92" t="s">
        <v>118</v>
      </c>
      <c r="E92" t="s">
        <v>119</v>
      </c>
      <c r="F92">
        <v>1</v>
      </c>
    </row>
    <row r="93" spans="2:6">
      <c r="B93" s="1">
        <v>40474</v>
      </c>
      <c r="C93" t="s">
        <v>95</v>
      </c>
      <c r="D93" t="s">
        <v>53</v>
      </c>
      <c r="E93" s="8" t="s">
        <v>121</v>
      </c>
      <c r="F93">
        <v>1</v>
      </c>
    </row>
    <row r="94" spans="2:6">
      <c r="B94" s="1">
        <v>40475</v>
      </c>
      <c r="C94" t="s">
        <v>33</v>
      </c>
      <c r="D94" t="s">
        <v>124</v>
      </c>
      <c r="E94" t="s">
        <v>112</v>
      </c>
      <c r="F94">
        <v>3</v>
      </c>
    </row>
    <row r="95" spans="2:6">
      <c r="B95" s="1">
        <v>40475</v>
      </c>
      <c r="C95" t="s">
        <v>33</v>
      </c>
      <c r="D95" t="s">
        <v>125</v>
      </c>
      <c r="E95" t="s">
        <v>112</v>
      </c>
      <c r="F95">
        <v>2</v>
      </c>
    </row>
    <row r="96" spans="2:6">
      <c r="B96" s="1">
        <v>40475</v>
      </c>
      <c r="C96" t="s">
        <v>33</v>
      </c>
      <c r="D96" t="s">
        <v>126</v>
      </c>
      <c r="E96" t="s">
        <v>110</v>
      </c>
      <c r="F96">
        <v>3</v>
      </c>
    </row>
    <row r="97" spans="2:6">
      <c r="B97" s="1">
        <v>40475</v>
      </c>
      <c r="C97" t="s">
        <v>33</v>
      </c>
      <c r="D97" t="s">
        <v>128</v>
      </c>
      <c r="E97" t="s">
        <v>127</v>
      </c>
      <c r="F97">
        <v>1</v>
      </c>
    </row>
    <row r="98" spans="2:6">
      <c r="B98" s="1">
        <v>40476</v>
      </c>
      <c r="C98" t="s">
        <v>33</v>
      </c>
      <c r="D98" t="s">
        <v>129</v>
      </c>
      <c r="E98" t="s">
        <v>119</v>
      </c>
      <c r="F98">
        <v>1</v>
      </c>
    </row>
    <row r="99" spans="2:6">
      <c r="B99" s="1">
        <v>40478</v>
      </c>
      <c r="C99" t="s">
        <v>33</v>
      </c>
      <c r="D99" t="s">
        <v>130</v>
      </c>
      <c r="E99" t="s">
        <v>112</v>
      </c>
      <c r="F99">
        <v>3</v>
      </c>
    </row>
    <row r="100" spans="2:6">
      <c r="B100" s="1">
        <v>40478</v>
      </c>
      <c r="C100" t="s">
        <v>131</v>
      </c>
      <c r="D100" t="s">
        <v>132</v>
      </c>
      <c r="E100" t="s">
        <v>127</v>
      </c>
      <c r="F100">
        <v>2</v>
      </c>
    </row>
    <row r="101" spans="2:6">
      <c r="B101" s="1">
        <v>40478</v>
      </c>
      <c r="C101" t="s">
        <v>33</v>
      </c>
      <c r="D101" t="s">
        <v>133</v>
      </c>
      <c r="E101" t="s">
        <v>127</v>
      </c>
      <c r="F101">
        <v>3</v>
      </c>
    </row>
    <row r="110" spans="2:6">
      <c r="B110" s="3"/>
      <c r="C110" s="3"/>
      <c r="D110" s="3"/>
      <c r="E110" s="3" t="s">
        <v>123</v>
      </c>
      <c r="F110" s="3">
        <f>SUM(F80:F109)</f>
        <v>51.5</v>
      </c>
    </row>
  </sheetData>
  <mergeCells count="3">
    <mergeCell ref="B12:F12"/>
    <mergeCell ref="B43:F43"/>
    <mergeCell ref="B81:F8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topLeftCell="A7" workbookViewId="0">
      <selection activeCell="H22" sqref="H22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2:9">
      <c r="B20" t="s">
        <v>46</v>
      </c>
      <c r="C20">
        <f>'Earned Value'!E2</f>
        <v>40</v>
      </c>
      <c r="D20">
        <f>'Earned Value'!F2</f>
        <v>40</v>
      </c>
      <c r="E20">
        <f>'Earned Value'!G2</f>
        <v>33.5</v>
      </c>
      <c r="F20">
        <f>D20-E20</f>
        <v>6.5</v>
      </c>
      <c r="G20">
        <f>D20-C20</f>
        <v>0</v>
      </c>
      <c r="H20">
        <f>D20/C20</f>
        <v>1</v>
      </c>
      <c r="I20">
        <f>D20/E20</f>
        <v>1.1940298507462686</v>
      </c>
    </row>
    <row r="21" spans="2:9">
      <c r="B21" t="s">
        <v>61</v>
      </c>
      <c r="C21">
        <v>93</v>
      </c>
      <c r="D21">
        <v>80</v>
      </c>
      <c r="E21">
        <v>100</v>
      </c>
      <c r="F21">
        <f>D21-E21</f>
        <v>-20</v>
      </c>
      <c r="G21">
        <f>D21-C21</f>
        <v>-13</v>
      </c>
      <c r="H21">
        <f>D21/C21</f>
        <v>0.86021505376344087</v>
      </c>
      <c r="I21">
        <f>D21/E21</f>
        <v>0.8</v>
      </c>
    </row>
    <row r="22" spans="2:9">
      <c r="B22" t="s">
        <v>62</v>
      </c>
      <c r="C22">
        <v>173</v>
      </c>
      <c r="D22">
        <v>110</v>
      </c>
      <c r="E22">
        <v>110</v>
      </c>
      <c r="F22">
        <f>D22-E22</f>
        <v>0</v>
      </c>
      <c r="G22">
        <f>D22-C22</f>
        <v>-63</v>
      </c>
      <c r="H22">
        <f>D22/C22</f>
        <v>0.63583815028901736</v>
      </c>
      <c r="I22">
        <f>D22/E22</f>
        <v>1</v>
      </c>
    </row>
    <row r="23" spans="2:9">
      <c r="B23" t="s">
        <v>63</v>
      </c>
      <c r="C23">
        <f>C22+40</f>
        <v>213</v>
      </c>
      <c r="F23">
        <f>D23-E23</f>
        <v>0</v>
      </c>
      <c r="G23">
        <f>D23-C23</f>
        <v>-213</v>
      </c>
      <c r="H23">
        <f>D23/C23</f>
        <v>0</v>
      </c>
      <c r="I23" t="e">
        <f>D23/E23</f>
        <v>#DIV/0!</v>
      </c>
    </row>
    <row r="24" spans="2:9">
      <c r="B24" t="s">
        <v>64</v>
      </c>
      <c r="C24">
        <f>C23+40</f>
        <v>253</v>
      </c>
      <c r="F24">
        <f>D24-E24</f>
        <v>0</v>
      </c>
      <c r="G24">
        <f>D24-C24</f>
        <v>-253</v>
      </c>
      <c r="H24">
        <f>D24/C24</f>
        <v>0</v>
      </c>
      <c r="I24" t="e">
        <f>D24/E24</f>
        <v>#DIV/0!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2010-10-27T20:46:14Z</dcterms:modified>
</cp:coreProperties>
</file>