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Tareas" sheetId="1" r:id="rId1"/>
    <sheet name="Semanas" sheetId="2" r:id="rId2"/>
  </sheets>
  <calcPr calcId="144525"/>
</workbook>
</file>

<file path=xl/sharedStrings.xml><?xml version="1.0" encoding="utf-8"?>
<sst xmlns="http://schemas.openxmlformats.org/spreadsheetml/2006/main" count="132" uniqueCount="72">
  <si>
    <t>Formato de Planeación y Seguimiento - Tareas</t>
  </si>
  <si>
    <t>Grupo:</t>
  </si>
  <si>
    <t>DevOps</t>
  </si>
  <si>
    <t>Líder:</t>
  </si>
  <si>
    <t>Alejandro</t>
  </si>
  <si>
    <t>Horas de trabajo semanal:</t>
  </si>
  <si>
    <t>Admon. de planeación:</t>
  </si>
  <si>
    <t>Estefania</t>
  </si>
  <si>
    <t>Admon. de calidad:</t>
  </si>
  <si>
    <t>David</t>
  </si>
  <si>
    <t>Admon.  de soporte:</t>
  </si>
  <si>
    <t>Nicolas</t>
  </si>
  <si>
    <t>Admon.  de desarrollo:</t>
  </si>
  <si>
    <t>Juan Jose</t>
  </si>
  <si>
    <t>|</t>
  </si>
  <si>
    <t>Ciclo:</t>
  </si>
  <si>
    <t>Total horas semana grupo:</t>
  </si>
  <si>
    <t>Fecha inicio:</t>
  </si>
  <si>
    <t>14/04/2022</t>
  </si>
  <si>
    <t>Fecha fin:</t>
  </si>
  <si>
    <t>21/04/2022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</si>
  <si>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</si>
  <si>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</si>
  <si>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</si>
  <si>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</si>
  <si>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</si>
  <si>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</si>
  <si>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</si>
  <si>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</si>
  <si>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</si>
  <si>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Admin. Desarrollo</t>
  </si>
  <si>
    <t>Minutos totales tarea</t>
  </si>
  <si>
    <t>Semana planeada terminación</t>
  </si>
  <si>
    <t>Valor planeado (VP)</t>
  </si>
  <si>
    <t>Semana real terminación</t>
  </si>
  <si>
    <t>Valor ganado (VG)</t>
  </si>
  <si>
    <t>Caso de Uso Registro de familiar</t>
  </si>
  <si>
    <t>Reunión de coordinación semana 1</t>
  </si>
  <si>
    <t>Actualizacion documento de lanzamiento</t>
  </si>
  <si>
    <t>actualizacion de las historias de usuario</t>
  </si>
  <si>
    <t>...</t>
  </si>
  <si>
    <t>Gestion de requisitos</t>
  </si>
  <si>
    <t>Obtencion de requerimientos funciones y no funcionales detallados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</si>
  <si>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</si>
  <si>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</si>
  <si>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</si>
  <si>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</si>
  <si>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</si>
  <si>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</si>
  <si>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</si>
  <si>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</si>
  <si>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Consolidar informe semanal</t>
  </si>
  <si>
    <t>Caso de Uso regitrar medico</t>
  </si>
  <si>
    <t>Caso de Uso regitrar paciente</t>
  </si>
  <si>
    <t>Realizar entrevista al coach</t>
  </si>
  <si>
    <t>…</t>
  </si>
  <si>
    <t>Total minutos por rol</t>
  </si>
  <si>
    <t>Total horas por rol</t>
  </si>
  <si>
    <t>Total min.:</t>
  </si>
  <si>
    <t>VP total:</t>
  </si>
  <si>
    <t>Total horas:</t>
  </si>
  <si>
    <t>Formato de Planeación y Seguimiento - Semanas</t>
  </si>
  <si>
    <t>Las casillas en gris tienen fórmulas para realizar los cálculos automáticamente. No deben ingresarse allí datos manuales.</t>
  </si>
  <si>
    <t>Los Ases</t>
  </si>
  <si>
    <t>Semana</t>
  </si>
  <si>
    <t>Horas</t>
  </si>
  <si>
    <t>Valor planeado</t>
  </si>
  <si>
    <t>Valor planeado acumulado</t>
  </si>
  <si>
    <t>Valor ganado</t>
  </si>
  <si>
    <t>Valor ganado acumulado</t>
  </si>
  <si>
    <t>%</t>
  </si>
  <si>
    <t>Las horas de cada semana no pueden superar las horas de trabajo del grupo por semana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</si>
</sst>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0.0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1"/>
      <color theme="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9" fillId="15" borderId="2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7" borderId="21" applyNumberFormat="0" applyFont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2" xfId="0" applyBorder="1"/>
    <xf numFmtId="177" fontId="0" fillId="3" borderId="2" xfId="0" applyNumberFormat="1" applyFill="1" applyBorder="1"/>
    <xf numFmtId="176" fontId="0" fillId="3" borderId="2" xfId="47" applyNumberFormat="1" applyFont="1" applyFill="1" applyBorder="1"/>
    <xf numFmtId="176" fontId="0" fillId="3" borderId="8" xfId="47" applyNumberFormat="1" applyFont="1" applyFill="1" applyBorder="1"/>
    <xf numFmtId="2" fontId="0" fillId="4" borderId="0" xfId="0" applyNumberFormat="1" applyFill="1"/>
    <xf numFmtId="177" fontId="0" fillId="4" borderId="0" xfId="0" applyNumberFormat="1" applyFill="1" applyBorder="1"/>
    <xf numFmtId="0" fontId="3" fillId="5" borderId="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0" xfId="0" applyBorder="1"/>
    <xf numFmtId="0" fontId="0" fillId="0" borderId="0" xfId="0" applyFill="1" applyBorder="1"/>
    <xf numFmtId="0" fontId="3" fillId="6" borderId="0" xfId="0" applyFont="1" applyFill="1"/>
    <xf numFmtId="0" fontId="5" fillId="6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5" fillId="7" borderId="3" xfId="0" applyFont="1" applyFill="1" applyBorder="1" applyAlignment="1">
      <alignment horizontal="center" wrapText="1"/>
    </xf>
    <xf numFmtId="0" fontId="0" fillId="0" borderId="2" xfId="0" applyFill="1" applyBorder="1"/>
    <xf numFmtId="0" fontId="6" fillId="0" borderId="3" xfId="0" applyFont="1" applyBorder="1" applyAlignment="1">
      <alignment wrapText="1" readingOrder="1"/>
    </xf>
    <xf numFmtId="0" fontId="6" fillId="0" borderId="2" xfId="0" applyFont="1" applyFill="1" applyBorder="1" applyAlignment="1">
      <alignment horizontal="right" wrapText="1" readingOrder="1"/>
    </xf>
    <xf numFmtId="0" fontId="0" fillId="0" borderId="3" xfId="0" applyBorder="1" applyAlignment="1">
      <alignment wrapText="1" readingOrder="1"/>
    </xf>
    <xf numFmtId="0" fontId="0" fillId="0" borderId="2" xfId="0" applyFill="1" applyBorder="1" applyAlignment="1">
      <alignment horizontal="right" wrapText="1" readingOrder="1"/>
    </xf>
    <xf numFmtId="0" fontId="0" fillId="0" borderId="3" xfId="0" applyBorder="1" applyAlignment="1">
      <alignment vertical="center" wrapText="1" readingOrder="1"/>
    </xf>
    <xf numFmtId="0" fontId="0" fillId="0" borderId="2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wrapText="1" readingOrder="1"/>
    </xf>
    <xf numFmtId="0" fontId="0" fillId="0" borderId="2" xfId="0" applyFill="1" applyBorder="1"/>
    <xf numFmtId="0" fontId="7" fillId="8" borderId="3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wrapText="1" readingOrder="1"/>
    </xf>
    <xf numFmtId="0" fontId="0" fillId="0" borderId="12" xfId="0" applyBorder="1" applyAlignment="1">
      <alignment wrapText="1" readingOrder="1"/>
    </xf>
    <xf numFmtId="0" fontId="0" fillId="0" borderId="12" xfId="0" applyBorder="1" applyAlignment="1">
      <alignment vertical="center" wrapText="1" readingOrder="1"/>
    </xf>
    <xf numFmtId="0" fontId="7" fillId="8" borderId="12" xfId="0" applyFont="1" applyFill="1" applyBorder="1" applyAlignment="1">
      <alignment horizontal="center" wrapText="1" readingOrder="1"/>
    </xf>
    <xf numFmtId="0" fontId="7" fillId="8" borderId="12" xfId="0" applyFont="1" applyFill="1" applyBorder="1" applyAlignment="1">
      <alignment horizontal="center" vertical="center" wrapText="1" readingOrder="1"/>
    </xf>
    <xf numFmtId="0" fontId="6" fillId="0" borderId="12" xfId="0" applyFont="1" applyBorder="1" applyAlignment="1">
      <alignment wrapText="1" readingOrder="1"/>
    </xf>
    <xf numFmtId="0" fontId="8" fillId="3" borderId="1" xfId="0" applyFont="1" applyFill="1" applyBorder="1"/>
    <xf numFmtId="0" fontId="0" fillId="3" borderId="0" xfId="0" applyFill="1"/>
    <xf numFmtId="1" fontId="0" fillId="9" borderId="2" xfId="0" applyNumberFormat="1" applyFill="1" applyBorder="1"/>
    <xf numFmtId="0" fontId="6" fillId="0" borderId="2" xfId="0" applyFont="1" applyFill="1" applyBorder="1"/>
    <xf numFmtId="0" fontId="4" fillId="0" borderId="0" xfId="0" applyFont="1" applyBorder="1"/>
    <xf numFmtId="58" fontId="0" fillId="0" borderId="1" xfId="0" applyNumberFormat="1" applyBorder="1"/>
    <xf numFmtId="0" fontId="4" fillId="0" borderId="0" xfId="0" applyFont="1"/>
    <xf numFmtId="0" fontId="3" fillId="2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176" fontId="0" fillId="9" borderId="2" xfId="47" applyNumberFormat="1" applyFont="1" applyFill="1" applyBorder="1"/>
    <xf numFmtId="0" fontId="0" fillId="0" borderId="2" xfId="0" applyFont="1" applyFill="1" applyBorder="1" applyAlignment="1">
      <alignment wrapText="1" readingOrder="1"/>
    </xf>
    <xf numFmtId="0" fontId="0" fillId="9" borderId="2" xfId="0" applyFill="1" applyBorder="1"/>
    <xf numFmtId="0" fontId="0" fillId="0" borderId="2" xfId="0" applyFill="1" applyBorder="1"/>
    <xf numFmtId="0" fontId="6" fillId="0" borderId="2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right"/>
    </xf>
    <xf numFmtId="0" fontId="0" fillId="10" borderId="2" xfId="0" applyFill="1" applyBorder="1"/>
    <xf numFmtId="177" fontId="0" fillId="10" borderId="2" xfId="0" applyNumberFormat="1" applyFill="1" applyBorder="1"/>
    <xf numFmtId="0" fontId="0" fillId="0" borderId="0" xfId="0" applyFill="1"/>
    <xf numFmtId="0" fontId="0" fillId="0" borderId="0" xfId="0" applyAlignment="1">
      <alignment horizontal="left"/>
    </xf>
    <xf numFmtId="1" fontId="0" fillId="3" borderId="2" xfId="0" applyNumberFormat="1" applyFill="1" applyBorder="1"/>
    <xf numFmtId="176" fontId="0" fillId="0" borderId="0" xfId="0" applyNumberFormat="1"/>
    <xf numFmtId="9" fontId="0" fillId="3" borderId="2" xfId="47" applyFont="1" applyFill="1" applyBorder="1"/>
    <xf numFmtId="0" fontId="9" fillId="0" borderId="0" xfId="0" applyFont="1"/>
    <xf numFmtId="177" fontId="0" fillId="3" borderId="0" xfId="0" applyNumberFormat="1" applyFill="1"/>
    <xf numFmtId="176" fontId="0" fillId="3" borderId="16" xfId="47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Valor</a:t>
            </a:r>
            <a:r>
              <a:rPr lang="es-CO" baseline="0"/>
              <a:t> planeado vs. Valor ganado</a:t>
            </a:r>
            <a:endParaRPr lang="es-CO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Semanas!$D$9</c:f>
              <c:strCache>
                <c:ptCount val="1"/>
                <c:pt idx="0">
                  <c:v>Valor planeado acumulado</c:v>
                </c:pt>
              </c:strCache>
            </c:strRef>
          </c:tx>
          <c:dLbls>
            <c:delete val="1"/>
          </c:dLbls>
          <c:val>
            <c:numRef>
              <c:f>Semanas!$D$10:$D$18</c:f>
              <c:numCache>
                <c:formatCode>0.0%</c:formatCode>
                <c:ptCount val="9"/>
                <c:pt idx="0">
                  <c:v>0.544270833333333</c:v>
                </c:pt>
                <c:pt idx="1">
                  <c:v>0.658854166666667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Semanas!$G$9</c:f>
              <c:strCache>
                <c:ptCount val="1"/>
                <c:pt idx="0">
                  <c:v>Valor ganado acumulado</c:v>
                </c:pt>
              </c:strCache>
            </c:strRef>
          </c:tx>
          <c:dLbls>
            <c:delete val="1"/>
          </c:dLbls>
          <c:val>
            <c:numRef>
              <c:f>Semanas!$G$10:$G$18</c:f>
              <c:numCache>
                <c:formatCode>0.0%</c:formatCode>
                <c:ptCount val="9"/>
                <c:pt idx="0">
                  <c:v>0.544270833333333</c:v>
                </c:pt>
                <c:pt idx="1">
                  <c:v>0.674479166666667</c:v>
                </c:pt>
                <c:pt idx="2">
                  <c:v>0.674479166666667</c:v>
                </c:pt>
                <c:pt idx="3">
                  <c:v>0.674479166666667</c:v>
                </c:pt>
                <c:pt idx="4">
                  <c:v>0.674479166666667</c:v>
                </c:pt>
                <c:pt idx="5">
                  <c:v>0.674479166666667</c:v>
                </c:pt>
                <c:pt idx="6">
                  <c:v>0.674479166666667</c:v>
                </c:pt>
                <c:pt idx="7">
                  <c:v>0.674479166666667</c:v>
                </c:pt>
                <c:pt idx="8">
                  <c:v>0.674479166666667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05664"/>
        <c:axId val="199907200"/>
      </c:lineChart>
      <c:catAx>
        <c:axId val="1999056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907200"/>
        <c:crosses val="autoZero"/>
        <c:auto val="1"/>
        <c:lblAlgn val="ctr"/>
        <c:lblOffset val="100"/>
        <c:noMultiLvlLbl val="0"/>
      </c:catAx>
      <c:valAx>
        <c:axId val="1999072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90566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38100</xdr:colOff>
      <xdr:row>6</xdr:row>
      <xdr:rowOff>9525</xdr:rowOff>
    </xdr:from>
    <xdr:to>
      <xdr:col>14</xdr:col>
      <xdr:colOff>38100</xdr:colOff>
      <xdr:row>24</xdr:row>
      <xdr:rowOff>76200</xdr:rowOff>
    </xdr:to>
    <xdr:graphicFrame>
      <xdr:nvGraphicFramePr>
        <xdr:cNvPr id="3" name="2 Gráfico"/>
        <xdr:cNvGraphicFramePr/>
      </xdr:nvGraphicFramePr>
      <xdr:xfrm>
        <a:off x="9072245" y="1257300"/>
        <a:ext cx="5223510" cy="3695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tabSelected="1" zoomScale="79" zoomScaleNormal="79" workbookViewId="0">
      <selection activeCell="A57" sqref="A57"/>
    </sheetView>
  </sheetViews>
  <sheetFormatPr defaultColWidth="11.425" defaultRowHeight="14.25"/>
  <cols>
    <col min="1" max="1" width="39.5666666666667" customWidth="1"/>
    <col min="2" max="2" width="12.1416666666667" customWidth="1"/>
    <col min="8" max="8" width="12.1416666666667" customWidth="1"/>
  </cols>
  <sheetData>
    <row r="1" ht="25.5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3:3">
      <c r="C2" s="2"/>
    </row>
    <row r="3" spans="3:3">
      <c r="C3" s="2"/>
    </row>
    <row r="4" spans="3:3">
      <c r="C4" s="2"/>
    </row>
    <row r="5" ht="15" spans="1:10">
      <c r="A5" s="3" t="s">
        <v>1</v>
      </c>
      <c r="B5" s="4" t="s">
        <v>2</v>
      </c>
      <c r="C5" s="4"/>
      <c r="D5" s="5"/>
      <c r="E5" s="5"/>
      <c r="F5" s="5"/>
      <c r="G5" s="5"/>
      <c r="H5" s="5"/>
      <c r="I5" s="5"/>
      <c r="J5" s="5"/>
    </row>
    <row r="6" ht="15" spans="1:10">
      <c r="A6" s="3" t="s">
        <v>3</v>
      </c>
      <c r="B6" s="4" t="s">
        <v>4</v>
      </c>
      <c r="C6" s="4"/>
      <c r="D6" s="5" t="s">
        <v>5</v>
      </c>
      <c r="E6" s="5"/>
      <c r="F6" s="5"/>
      <c r="G6" s="4">
        <v>4</v>
      </c>
      <c r="H6" s="5"/>
      <c r="I6" s="5"/>
      <c r="J6" s="5"/>
    </row>
    <row r="7" ht="15" spans="1:10">
      <c r="A7" s="3" t="s">
        <v>6</v>
      </c>
      <c r="B7" s="4" t="s">
        <v>7</v>
      </c>
      <c r="C7" s="4"/>
      <c r="D7" s="5" t="s">
        <v>5</v>
      </c>
      <c r="E7" s="5"/>
      <c r="F7" s="5"/>
      <c r="G7" s="4">
        <v>4</v>
      </c>
      <c r="H7" s="5"/>
      <c r="I7" s="5"/>
      <c r="J7" s="5"/>
    </row>
    <row r="8" ht="15" spans="1:10">
      <c r="A8" s="3" t="s">
        <v>8</v>
      </c>
      <c r="B8" s="4" t="s">
        <v>9</v>
      </c>
      <c r="C8" s="4"/>
      <c r="D8" s="5" t="s">
        <v>5</v>
      </c>
      <c r="E8" s="5"/>
      <c r="F8" s="5"/>
      <c r="G8" s="4">
        <v>4</v>
      </c>
      <c r="H8" s="5"/>
      <c r="I8" s="5"/>
      <c r="J8" s="5"/>
    </row>
    <row r="9" ht="15" spans="1:10">
      <c r="A9" s="3" t="s">
        <v>10</v>
      </c>
      <c r="B9" s="25" t="s">
        <v>11</v>
      </c>
      <c r="C9" s="4"/>
      <c r="D9" s="26" t="s">
        <v>5</v>
      </c>
      <c r="E9" s="5"/>
      <c r="F9" s="5"/>
      <c r="G9" s="4">
        <v>4</v>
      </c>
      <c r="H9" s="5"/>
      <c r="I9" s="5"/>
      <c r="J9" s="5"/>
    </row>
    <row r="10" ht="15" spans="1:10">
      <c r="A10" s="3" t="s">
        <v>12</v>
      </c>
      <c r="B10" s="25" t="s">
        <v>13</v>
      </c>
      <c r="C10" s="4"/>
      <c r="D10" s="26" t="s">
        <v>5</v>
      </c>
      <c r="E10" s="5"/>
      <c r="F10" s="5"/>
      <c r="G10" s="4">
        <v>4</v>
      </c>
      <c r="H10" s="5"/>
      <c r="I10" s="5"/>
      <c r="J10" s="5"/>
    </row>
    <row r="11" ht="15" spans="1:10">
      <c r="A11" s="3" t="s">
        <v>14</v>
      </c>
      <c r="B11" s="5"/>
      <c r="C11" s="5"/>
      <c r="D11" s="5"/>
      <c r="E11" s="5"/>
      <c r="F11" s="5"/>
      <c r="G11" s="5"/>
      <c r="H11" s="5"/>
      <c r="I11" s="5"/>
      <c r="J11" s="5"/>
    </row>
    <row r="12" ht="18" spans="1:13">
      <c r="A12" s="27" t="s">
        <v>15</v>
      </c>
      <c r="B12" s="28">
        <v>1</v>
      </c>
      <c r="C12" s="3"/>
      <c r="D12" s="29" t="s">
        <v>16</v>
      </c>
      <c r="E12" s="3"/>
      <c r="F12" s="3"/>
      <c r="G12" s="48">
        <f>SUM(G6:G10)</f>
        <v>20</v>
      </c>
      <c r="H12" s="3"/>
      <c r="I12" s="52" t="s">
        <v>17</v>
      </c>
      <c r="J12" s="53" t="s">
        <v>18</v>
      </c>
      <c r="L12" s="54" t="s">
        <v>19</v>
      </c>
      <c r="M12" s="53" t="s">
        <v>20</v>
      </c>
    </row>
    <row r="13" ht="15" spans="1:7">
      <c r="A13" s="3" t="s">
        <v>21</v>
      </c>
      <c r="B13" s="30">
        <v>2</v>
      </c>
      <c r="D13" s="26" t="s">
        <v>22</v>
      </c>
      <c r="G13" s="49">
        <f>G12*B13</f>
        <v>40</v>
      </c>
    </row>
    <row r="14" spans="8:8">
      <c r="H14" s="2"/>
    </row>
    <row r="15" ht="15" spans="2:17">
      <c r="B15" s="8" t="s">
        <v>23</v>
      </c>
      <c r="C15" s="8"/>
      <c r="D15" s="8"/>
      <c r="E15" s="8"/>
      <c r="F15" s="8"/>
      <c r="G15" s="8"/>
      <c r="H15" s="8"/>
      <c r="I15" s="55"/>
      <c r="J15" s="21" t="s">
        <v>24</v>
      </c>
      <c r="K15" s="22"/>
      <c r="L15" s="22"/>
      <c r="M15" s="22"/>
      <c r="N15" s="22"/>
      <c r="O15" s="22"/>
      <c r="P15" s="22"/>
      <c r="Q15" s="22"/>
    </row>
    <row r="16" s="24" customFormat="1" ht="42.75" spans="1:17">
      <c r="A16" s="11" t="s">
        <v>25</v>
      </c>
      <c r="B16" s="12" t="s">
        <v>26</v>
      </c>
      <c r="C16" s="12" t="s">
        <v>27</v>
      </c>
      <c r="D16" s="12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56" t="s">
        <v>33</v>
      </c>
      <c r="J16" s="57" t="s">
        <v>26</v>
      </c>
      <c r="K16" s="12" t="s">
        <v>27</v>
      </c>
      <c r="L16" s="12" t="s">
        <v>28</v>
      </c>
      <c r="M16" s="12" t="s">
        <v>29</v>
      </c>
      <c r="N16" s="12" t="s">
        <v>30</v>
      </c>
      <c r="O16" s="12" t="s">
        <v>31</v>
      </c>
      <c r="P16" s="11" t="s">
        <v>34</v>
      </c>
      <c r="Q16" s="11" t="s">
        <v>35</v>
      </c>
    </row>
    <row r="17" ht="18" spans="1:17">
      <c r="A17" s="31" t="s">
        <v>36</v>
      </c>
      <c r="B17" s="32"/>
      <c r="C17" s="32"/>
      <c r="D17" s="32"/>
      <c r="E17" s="32"/>
      <c r="F17" s="32"/>
      <c r="G17" s="50"/>
      <c r="H17" s="32"/>
      <c r="I17" s="58"/>
      <c r="J17" s="40"/>
      <c r="K17" s="40"/>
      <c r="L17" s="40"/>
      <c r="M17" s="40"/>
      <c r="N17" s="32"/>
      <c r="O17" s="60"/>
      <c r="P17" s="40"/>
      <c r="Q17" s="58"/>
    </row>
    <row r="18" ht="15" spans="1:17">
      <c r="A18" s="33" t="s">
        <v>37</v>
      </c>
      <c r="B18" s="32"/>
      <c r="C18" s="34">
        <v>60</v>
      </c>
      <c r="D18" s="32"/>
      <c r="E18" s="34">
        <v>60</v>
      </c>
      <c r="F18" s="32"/>
      <c r="G18" s="50">
        <f t="shared" ref="G18" si="0">SUM(B18:E18)</f>
        <v>120</v>
      </c>
      <c r="H18" s="32">
        <v>1</v>
      </c>
      <c r="I18" s="58">
        <f>G18/$G$74</f>
        <v>0.0625</v>
      </c>
      <c r="J18" s="40"/>
      <c r="K18" s="34">
        <v>30</v>
      </c>
      <c r="L18" s="40"/>
      <c r="M18" s="34">
        <v>30</v>
      </c>
      <c r="N18" s="61"/>
      <c r="O18" s="60">
        <f>SUM(J18:M18)</f>
        <v>60</v>
      </c>
      <c r="P18" s="32">
        <v>1</v>
      </c>
      <c r="Q18" s="58">
        <f>IF(P18&gt;0,I18,0)</f>
        <v>0.0625</v>
      </c>
    </row>
    <row r="19" ht="15" spans="1:17">
      <c r="A19" s="35" t="s">
        <v>38</v>
      </c>
      <c r="B19" s="32"/>
      <c r="C19" s="36">
        <v>20</v>
      </c>
      <c r="D19" s="32"/>
      <c r="E19" s="36">
        <v>20</v>
      </c>
      <c r="F19" s="32"/>
      <c r="G19" s="50">
        <f>SUM(B19:E19)</f>
        <v>40</v>
      </c>
      <c r="H19" s="32">
        <v>1</v>
      </c>
      <c r="I19" s="58">
        <f t="shared" ref="I19:I50" si="1">G19/$G$74</f>
        <v>0.0208333333333333</v>
      </c>
      <c r="J19" s="40"/>
      <c r="K19" s="36">
        <v>20</v>
      </c>
      <c r="L19" s="40"/>
      <c r="M19" s="36">
        <v>20</v>
      </c>
      <c r="N19" s="61"/>
      <c r="O19" s="60">
        <f>SUM(J19:M19)</f>
        <v>40</v>
      </c>
      <c r="P19" s="32">
        <v>1</v>
      </c>
      <c r="Q19" s="58">
        <f>IF(P19&gt;0,I19,0)</f>
        <v>0.0208333333333333</v>
      </c>
    </row>
    <row r="20" customHeight="1" spans="1:17">
      <c r="A20" s="37" t="s">
        <v>39</v>
      </c>
      <c r="B20" s="32"/>
      <c r="C20" s="36">
        <v>20</v>
      </c>
      <c r="D20" s="32"/>
      <c r="E20" s="36">
        <v>20</v>
      </c>
      <c r="F20" s="32"/>
      <c r="G20" s="50">
        <f>SUM(B20:E20)</f>
        <v>40</v>
      </c>
      <c r="H20" s="32">
        <v>1</v>
      </c>
      <c r="I20" s="58">
        <f t="shared" si="1"/>
        <v>0.0208333333333333</v>
      </c>
      <c r="J20" s="40"/>
      <c r="K20" s="36">
        <v>20</v>
      </c>
      <c r="L20" s="40"/>
      <c r="M20" s="36">
        <v>20</v>
      </c>
      <c r="N20" s="61"/>
      <c r="O20" s="60">
        <f>SUM(J20:M20)</f>
        <v>40</v>
      </c>
      <c r="P20" s="32">
        <v>1</v>
      </c>
      <c r="Q20" s="58">
        <f>IF(P20&gt;0,I20,0)</f>
        <v>0.0208333333333333</v>
      </c>
    </row>
    <row r="21" spans="1:17">
      <c r="A21" s="35" t="s">
        <v>40</v>
      </c>
      <c r="B21" s="32"/>
      <c r="C21" s="38"/>
      <c r="D21" s="32"/>
      <c r="E21" s="38"/>
      <c r="F21" s="32"/>
      <c r="G21" s="50"/>
      <c r="H21" s="32"/>
      <c r="I21" s="58"/>
      <c r="J21" s="40"/>
      <c r="K21" s="38"/>
      <c r="L21" s="40"/>
      <c r="M21" s="38"/>
      <c r="N21" s="61"/>
      <c r="O21" s="60"/>
      <c r="P21" s="32"/>
      <c r="Q21" s="58"/>
    </row>
    <row r="22" spans="1:17">
      <c r="A22" s="39" t="s">
        <v>41</v>
      </c>
      <c r="B22" s="40"/>
      <c r="C22" s="38"/>
      <c r="D22" s="32"/>
      <c r="E22" s="38"/>
      <c r="F22" s="40"/>
      <c r="G22" s="50"/>
      <c r="H22" s="32"/>
      <c r="I22" s="58"/>
      <c r="J22" s="40"/>
      <c r="K22" s="38"/>
      <c r="L22" s="40"/>
      <c r="M22" s="38"/>
      <c r="N22" s="61"/>
      <c r="O22" s="60"/>
      <c r="P22" s="32"/>
      <c r="Q22" s="58"/>
    </row>
    <row r="23" ht="28.5" spans="1:17">
      <c r="A23" s="35" t="s">
        <v>42</v>
      </c>
      <c r="B23" s="40"/>
      <c r="C23" s="36">
        <v>30</v>
      </c>
      <c r="D23" s="40"/>
      <c r="E23" s="36">
        <v>30</v>
      </c>
      <c r="F23" s="40"/>
      <c r="G23" s="50">
        <f t="shared" ref="G22:G33" si="2">SUM(B23:E23)</f>
        <v>60</v>
      </c>
      <c r="H23" s="32">
        <v>1</v>
      </c>
      <c r="I23" s="58">
        <f t="shared" si="1"/>
        <v>0.03125</v>
      </c>
      <c r="J23" s="40"/>
      <c r="K23" s="36">
        <v>20</v>
      </c>
      <c r="L23" s="40"/>
      <c r="M23" s="36">
        <v>20</v>
      </c>
      <c r="N23" s="61"/>
      <c r="O23" s="60">
        <f t="shared" ref="O22:O33" si="3">SUM(J23:M23)</f>
        <v>40</v>
      </c>
      <c r="P23" s="32">
        <v>1</v>
      </c>
      <c r="Q23" s="58">
        <f t="shared" ref="Q22:Q33" si="4">IF(P23&gt;0,I23,0)</f>
        <v>0.03125</v>
      </c>
    </row>
    <row r="24" ht="28.5" spans="1:17">
      <c r="A24" s="35" t="s">
        <v>43</v>
      </c>
      <c r="B24" s="40"/>
      <c r="C24" s="36">
        <v>120</v>
      </c>
      <c r="D24" s="32"/>
      <c r="E24" s="36">
        <v>120</v>
      </c>
      <c r="F24" s="40"/>
      <c r="G24" s="50">
        <f t="shared" si="2"/>
        <v>240</v>
      </c>
      <c r="H24" s="32">
        <v>1</v>
      </c>
      <c r="I24" s="58">
        <f t="shared" si="1"/>
        <v>0.125</v>
      </c>
      <c r="J24" s="40"/>
      <c r="K24" s="36">
        <v>180</v>
      </c>
      <c r="L24" s="40"/>
      <c r="M24" s="36">
        <v>180</v>
      </c>
      <c r="N24" s="61"/>
      <c r="O24" s="60">
        <f t="shared" si="3"/>
        <v>360</v>
      </c>
      <c r="P24" s="32">
        <v>1</v>
      </c>
      <c r="Q24" s="58">
        <f t="shared" si="4"/>
        <v>0.125</v>
      </c>
    </row>
    <row r="25" ht="15" spans="1:17">
      <c r="A25" s="41" t="s">
        <v>44</v>
      </c>
      <c r="B25" s="40"/>
      <c r="C25" s="38"/>
      <c r="D25" s="32"/>
      <c r="E25" s="38"/>
      <c r="F25" s="40"/>
      <c r="G25" s="50"/>
      <c r="H25" s="32"/>
      <c r="I25" s="58"/>
      <c r="J25" s="40"/>
      <c r="K25" s="38"/>
      <c r="L25" s="40"/>
      <c r="M25" s="38"/>
      <c r="N25" s="61"/>
      <c r="O25" s="60"/>
      <c r="P25" s="32"/>
      <c r="Q25" s="58"/>
    </row>
    <row r="26" ht="15" spans="1:17">
      <c r="A26" s="35" t="s">
        <v>45</v>
      </c>
      <c r="B26" s="40"/>
      <c r="C26" s="36">
        <v>20</v>
      </c>
      <c r="D26" s="40"/>
      <c r="E26" s="36">
        <v>20</v>
      </c>
      <c r="F26" s="40"/>
      <c r="G26" s="50">
        <f t="shared" si="2"/>
        <v>40</v>
      </c>
      <c r="H26" s="32">
        <v>2</v>
      </c>
      <c r="I26" s="58">
        <f t="shared" si="1"/>
        <v>0.0208333333333333</v>
      </c>
      <c r="J26" s="40"/>
      <c r="K26" s="36">
        <v>20</v>
      </c>
      <c r="L26" s="40"/>
      <c r="M26" s="36">
        <v>20</v>
      </c>
      <c r="N26" s="61"/>
      <c r="O26" s="60">
        <f t="shared" si="3"/>
        <v>40</v>
      </c>
      <c r="P26" s="32">
        <v>2</v>
      </c>
      <c r="Q26" s="58">
        <f t="shared" si="4"/>
        <v>0.0208333333333333</v>
      </c>
    </row>
    <row r="27" ht="15" spans="1:17">
      <c r="A27" s="35" t="s">
        <v>46</v>
      </c>
      <c r="B27" s="40"/>
      <c r="C27" s="36">
        <v>20</v>
      </c>
      <c r="D27" s="32"/>
      <c r="E27" s="36">
        <v>20</v>
      </c>
      <c r="F27" s="40"/>
      <c r="G27" s="50">
        <f t="shared" si="2"/>
        <v>40</v>
      </c>
      <c r="H27" s="32">
        <v>2</v>
      </c>
      <c r="I27" s="58">
        <f t="shared" si="1"/>
        <v>0.0208333333333333</v>
      </c>
      <c r="J27" s="40"/>
      <c r="K27" s="36">
        <v>30</v>
      </c>
      <c r="L27" s="40"/>
      <c r="M27" s="36">
        <v>30</v>
      </c>
      <c r="N27" s="61"/>
      <c r="O27" s="60">
        <f t="shared" si="3"/>
        <v>60</v>
      </c>
      <c r="P27" s="32">
        <v>2</v>
      </c>
      <c r="Q27" s="58">
        <f t="shared" si="4"/>
        <v>0.0208333333333333</v>
      </c>
    </row>
    <row r="28" ht="15" spans="1:17">
      <c r="A28" s="41" t="s">
        <v>47</v>
      </c>
      <c r="B28" s="40"/>
      <c r="C28" s="38"/>
      <c r="D28" s="32"/>
      <c r="E28" s="38"/>
      <c r="F28" s="40"/>
      <c r="G28" s="50"/>
      <c r="H28" s="32"/>
      <c r="I28" s="58"/>
      <c r="J28" s="40"/>
      <c r="K28" s="38"/>
      <c r="L28" s="40"/>
      <c r="M28" s="38"/>
      <c r="N28" s="61"/>
      <c r="O28" s="60"/>
      <c r="P28" s="40"/>
      <c r="Q28" s="58"/>
    </row>
    <row r="29" ht="15" spans="1:17">
      <c r="A29" s="35" t="s">
        <v>48</v>
      </c>
      <c r="B29" s="40"/>
      <c r="C29" s="36">
        <v>30</v>
      </c>
      <c r="D29" s="32"/>
      <c r="E29" s="36">
        <v>30</v>
      </c>
      <c r="F29" s="40"/>
      <c r="G29" s="50">
        <f t="shared" si="2"/>
        <v>60</v>
      </c>
      <c r="H29" s="32">
        <v>3</v>
      </c>
      <c r="I29" s="58">
        <f t="shared" si="1"/>
        <v>0.03125</v>
      </c>
      <c r="J29" s="40"/>
      <c r="K29" s="59"/>
      <c r="L29" s="40"/>
      <c r="M29" s="59"/>
      <c r="N29" s="61"/>
      <c r="O29" s="60">
        <f t="shared" si="3"/>
        <v>0</v>
      </c>
      <c r="P29" s="40"/>
      <c r="Q29" s="58">
        <f t="shared" si="4"/>
        <v>0</v>
      </c>
    </row>
    <row r="30" ht="15" spans="1:17">
      <c r="A30" s="37" t="s">
        <v>49</v>
      </c>
      <c r="B30" s="40"/>
      <c r="C30" s="36">
        <v>120</v>
      </c>
      <c r="D30" s="32"/>
      <c r="E30" s="36">
        <v>120</v>
      </c>
      <c r="F30" s="40"/>
      <c r="G30" s="50">
        <f t="shared" si="2"/>
        <v>240</v>
      </c>
      <c r="H30" s="32">
        <v>3</v>
      </c>
      <c r="I30" s="58">
        <f t="shared" si="1"/>
        <v>0.125</v>
      </c>
      <c r="J30" s="40"/>
      <c r="K30" s="59"/>
      <c r="L30" s="40"/>
      <c r="M30" s="59"/>
      <c r="N30" s="61"/>
      <c r="O30" s="60">
        <f t="shared" si="3"/>
        <v>0</v>
      </c>
      <c r="P30" s="40"/>
      <c r="Q30" s="58">
        <f t="shared" si="4"/>
        <v>0</v>
      </c>
    </row>
    <row r="31" ht="15" spans="1:17">
      <c r="A31" s="37" t="s">
        <v>40</v>
      </c>
      <c r="B31" s="40"/>
      <c r="C31" s="38"/>
      <c r="D31" s="32"/>
      <c r="E31" s="38"/>
      <c r="F31" s="40"/>
      <c r="G31" s="50"/>
      <c r="H31" s="32"/>
      <c r="I31" s="58"/>
      <c r="J31" s="40"/>
      <c r="K31" s="38"/>
      <c r="L31" s="40"/>
      <c r="M31" s="38"/>
      <c r="N31" s="61"/>
      <c r="O31" s="60"/>
      <c r="P31" s="40"/>
      <c r="Q31" s="58"/>
    </row>
    <row r="32" ht="15" spans="1:17">
      <c r="A32" s="35" t="s">
        <v>50</v>
      </c>
      <c r="B32" s="40"/>
      <c r="C32" s="36">
        <v>30</v>
      </c>
      <c r="D32" s="32"/>
      <c r="E32" s="36">
        <v>30</v>
      </c>
      <c r="F32" s="40"/>
      <c r="G32" s="50">
        <f t="shared" si="2"/>
        <v>60</v>
      </c>
      <c r="H32" s="32">
        <v>3</v>
      </c>
      <c r="I32" s="58">
        <f t="shared" si="1"/>
        <v>0.03125</v>
      </c>
      <c r="J32" s="40"/>
      <c r="K32" s="59"/>
      <c r="L32" s="40"/>
      <c r="M32" s="59"/>
      <c r="N32" s="61"/>
      <c r="O32" s="60">
        <f t="shared" si="3"/>
        <v>0</v>
      </c>
      <c r="P32" s="40"/>
      <c r="Q32" s="58">
        <f t="shared" si="4"/>
        <v>0</v>
      </c>
    </row>
    <row r="33" ht="15" spans="1:17">
      <c r="A33" s="33" t="s">
        <v>51</v>
      </c>
      <c r="B33" s="40"/>
      <c r="C33" s="34">
        <v>10</v>
      </c>
      <c r="D33" s="40"/>
      <c r="E33" s="34">
        <v>10</v>
      </c>
      <c r="F33" s="40"/>
      <c r="G33" s="50">
        <f t="shared" si="2"/>
        <v>20</v>
      </c>
      <c r="H33" s="51">
        <v>2</v>
      </c>
      <c r="I33" s="58">
        <f t="shared" si="1"/>
        <v>0.0104166666666667</v>
      </c>
      <c r="J33" s="40"/>
      <c r="K33" s="34">
        <v>20</v>
      </c>
      <c r="L33" s="40"/>
      <c r="M33" s="34">
        <v>20</v>
      </c>
      <c r="N33" s="61"/>
      <c r="O33" s="60">
        <f t="shared" si="3"/>
        <v>40</v>
      </c>
      <c r="P33" s="62">
        <v>2</v>
      </c>
      <c r="Q33" s="58">
        <f t="shared" si="4"/>
        <v>0.0104166666666667</v>
      </c>
    </row>
    <row r="34" ht="18" spans="1:17">
      <c r="A34" s="31" t="s">
        <v>52</v>
      </c>
      <c r="B34" s="40"/>
      <c r="C34" s="40"/>
      <c r="D34" s="40"/>
      <c r="E34" s="40"/>
      <c r="F34" s="40"/>
      <c r="G34" s="50"/>
      <c r="H34" s="32"/>
      <c r="I34" s="58"/>
      <c r="J34" s="40"/>
      <c r="K34" s="40"/>
      <c r="L34" s="40"/>
      <c r="M34" s="40"/>
      <c r="N34" s="32"/>
      <c r="O34" s="60"/>
      <c r="P34" s="40"/>
      <c r="Q34" s="58"/>
    </row>
    <row r="35" ht="15" spans="1:17">
      <c r="A35" s="42" t="s">
        <v>37</v>
      </c>
      <c r="B35" s="40"/>
      <c r="C35" s="40"/>
      <c r="D35" s="34">
        <v>60</v>
      </c>
      <c r="E35" s="40"/>
      <c r="F35" s="34">
        <v>60</v>
      </c>
      <c r="G35" s="50">
        <f t="shared" ref="G34:G69" si="5">SUM(B35:E35)</f>
        <v>60</v>
      </c>
      <c r="H35" s="34">
        <v>1</v>
      </c>
      <c r="I35" s="58">
        <f t="shared" si="1"/>
        <v>0.03125</v>
      </c>
      <c r="J35" s="40"/>
      <c r="K35" s="40"/>
      <c r="L35" s="34">
        <v>30</v>
      </c>
      <c r="M35" s="40"/>
      <c r="N35" s="34">
        <v>30</v>
      </c>
      <c r="O35" s="60">
        <f t="shared" ref="O34:O70" si="6">SUM(J35:M35)</f>
        <v>30</v>
      </c>
      <c r="P35" s="34">
        <v>1</v>
      </c>
      <c r="Q35" s="58">
        <f t="shared" ref="Q34:Q69" si="7">IF(P35&gt;0,I35,0)</f>
        <v>0.03125</v>
      </c>
    </row>
    <row r="36" ht="15" spans="1:17">
      <c r="A36" s="43" t="s">
        <v>38</v>
      </c>
      <c r="B36" s="40"/>
      <c r="C36" s="40"/>
      <c r="D36" s="36">
        <v>25</v>
      </c>
      <c r="E36" s="40"/>
      <c r="F36" s="36">
        <v>20</v>
      </c>
      <c r="G36" s="50">
        <f t="shared" si="5"/>
        <v>25</v>
      </c>
      <c r="H36" s="36">
        <v>1</v>
      </c>
      <c r="I36" s="58">
        <f t="shared" si="1"/>
        <v>0.0130208333333333</v>
      </c>
      <c r="J36" s="40"/>
      <c r="K36" s="40"/>
      <c r="L36" s="36">
        <v>15</v>
      </c>
      <c r="M36" s="40"/>
      <c r="N36" s="36">
        <v>15</v>
      </c>
      <c r="O36" s="60">
        <f t="shared" si="6"/>
        <v>15</v>
      </c>
      <c r="P36" s="36">
        <v>1</v>
      </c>
      <c r="Q36" s="58">
        <f t="shared" si="7"/>
        <v>0.0130208333333333</v>
      </c>
    </row>
    <row r="37" ht="15" spans="1:17">
      <c r="A37" s="44" t="s">
        <v>39</v>
      </c>
      <c r="B37" s="40"/>
      <c r="C37" s="40"/>
      <c r="D37" s="36">
        <v>25</v>
      </c>
      <c r="E37" s="40"/>
      <c r="F37" s="36">
        <v>20</v>
      </c>
      <c r="G37" s="50">
        <f t="shared" si="5"/>
        <v>25</v>
      </c>
      <c r="H37" s="36">
        <v>1</v>
      </c>
      <c r="I37" s="58">
        <f t="shared" si="1"/>
        <v>0.0130208333333333</v>
      </c>
      <c r="J37" s="40"/>
      <c r="K37" s="40"/>
      <c r="L37" s="36">
        <v>15</v>
      </c>
      <c r="M37" s="40"/>
      <c r="N37" s="36">
        <v>15</v>
      </c>
      <c r="O37" s="60">
        <f t="shared" si="6"/>
        <v>15</v>
      </c>
      <c r="P37" s="36">
        <v>1</v>
      </c>
      <c r="Q37" s="58">
        <f t="shared" si="7"/>
        <v>0.0130208333333333</v>
      </c>
    </row>
    <row r="38" ht="15" spans="1:17">
      <c r="A38" s="43" t="s">
        <v>40</v>
      </c>
      <c r="B38" s="40"/>
      <c r="C38" s="40"/>
      <c r="D38" s="38"/>
      <c r="E38" s="40"/>
      <c r="F38" s="38"/>
      <c r="G38" s="50"/>
      <c r="H38" s="38"/>
      <c r="I38" s="58"/>
      <c r="J38" s="40"/>
      <c r="K38" s="40"/>
      <c r="L38" s="38"/>
      <c r="M38" s="40"/>
      <c r="N38" s="38"/>
      <c r="O38" s="60"/>
      <c r="P38" s="38"/>
      <c r="Q38" s="58"/>
    </row>
    <row r="39" ht="15" spans="1:17">
      <c r="A39" s="45" t="s">
        <v>41</v>
      </c>
      <c r="B39" s="40"/>
      <c r="C39" s="40"/>
      <c r="D39" s="38"/>
      <c r="E39" s="40"/>
      <c r="F39" s="38"/>
      <c r="G39" s="50"/>
      <c r="H39" s="38"/>
      <c r="I39" s="58"/>
      <c r="J39" s="40"/>
      <c r="K39" s="40"/>
      <c r="L39" s="38"/>
      <c r="M39" s="40"/>
      <c r="N39" s="38"/>
      <c r="O39" s="60"/>
      <c r="P39" s="38"/>
      <c r="Q39" s="58"/>
    </row>
    <row r="40" ht="29.25" spans="1:17">
      <c r="A40" s="43" t="s">
        <v>42</v>
      </c>
      <c r="B40" s="40"/>
      <c r="C40" s="40"/>
      <c r="D40" s="36">
        <v>15</v>
      </c>
      <c r="E40" s="40"/>
      <c r="F40" s="36">
        <v>30</v>
      </c>
      <c r="G40" s="50">
        <f t="shared" si="5"/>
        <v>15</v>
      </c>
      <c r="H40" s="36">
        <v>1</v>
      </c>
      <c r="I40" s="58">
        <f t="shared" si="1"/>
        <v>0.0078125</v>
      </c>
      <c r="J40" s="40"/>
      <c r="K40" s="40"/>
      <c r="L40" s="36">
        <v>20</v>
      </c>
      <c r="M40" s="40"/>
      <c r="N40" s="36">
        <v>30</v>
      </c>
      <c r="O40" s="60">
        <f t="shared" si="6"/>
        <v>20</v>
      </c>
      <c r="P40" s="36">
        <v>1</v>
      </c>
      <c r="Q40" s="58">
        <f t="shared" si="7"/>
        <v>0.0078125</v>
      </c>
    </row>
    <row r="41" ht="28.5" spans="1:17">
      <c r="A41" s="43" t="s">
        <v>43</v>
      </c>
      <c r="B41" s="40"/>
      <c r="C41" s="40"/>
      <c r="D41" s="36">
        <v>120</v>
      </c>
      <c r="E41" s="40"/>
      <c r="F41" s="36">
        <v>70</v>
      </c>
      <c r="G41" s="50">
        <f t="shared" si="5"/>
        <v>120</v>
      </c>
      <c r="H41" s="36">
        <v>1</v>
      </c>
      <c r="I41" s="58">
        <f t="shared" si="1"/>
        <v>0.0625</v>
      </c>
      <c r="J41" s="40"/>
      <c r="K41" s="40"/>
      <c r="L41" s="36">
        <v>100</v>
      </c>
      <c r="M41" s="40"/>
      <c r="N41" s="36">
        <v>90</v>
      </c>
      <c r="O41" s="60">
        <f t="shared" si="6"/>
        <v>100</v>
      </c>
      <c r="P41" s="36">
        <v>1</v>
      </c>
      <c r="Q41" s="58">
        <f t="shared" si="7"/>
        <v>0.0625</v>
      </c>
    </row>
    <row r="42" ht="15" spans="1:17">
      <c r="A42" s="46" t="s">
        <v>44</v>
      </c>
      <c r="B42" s="40"/>
      <c r="C42" s="40"/>
      <c r="D42" s="38"/>
      <c r="E42" s="40"/>
      <c r="F42" s="38"/>
      <c r="G42" s="50"/>
      <c r="H42" s="38"/>
      <c r="I42" s="58"/>
      <c r="J42" s="40"/>
      <c r="K42" s="40"/>
      <c r="L42" s="38"/>
      <c r="M42" s="40"/>
      <c r="N42" s="38"/>
      <c r="O42" s="60"/>
      <c r="P42" s="38"/>
      <c r="Q42" s="58"/>
    </row>
    <row r="43" ht="15" spans="1:17">
      <c r="A43" s="43" t="s">
        <v>45</v>
      </c>
      <c r="B43" s="40"/>
      <c r="C43" s="40"/>
      <c r="D43" s="36">
        <v>20</v>
      </c>
      <c r="E43" s="40"/>
      <c r="F43" s="36">
        <v>20</v>
      </c>
      <c r="G43" s="50">
        <f t="shared" si="5"/>
        <v>20</v>
      </c>
      <c r="H43" s="36">
        <v>2</v>
      </c>
      <c r="I43" s="58">
        <f t="shared" si="1"/>
        <v>0.0104166666666667</v>
      </c>
      <c r="J43" s="40"/>
      <c r="K43" s="40"/>
      <c r="L43" s="36">
        <v>20</v>
      </c>
      <c r="M43" s="40"/>
      <c r="N43" s="36">
        <v>18</v>
      </c>
      <c r="O43" s="60">
        <f t="shared" si="6"/>
        <v>20</v>
      </c>
      <c r="P43" s="36">
        <v>2</v>
      </c>
      <c r="Q43" s="58">
        <f t="shared" si="7"/>
        <v>0.0104166666666667</v>
      </c>
    </row>
    <row r="44" ht="15" spans="1:17">
      <c r="A44" s="43" t="s">
        <v>46</v>
      </c>
      <c r="B44" s="40"/>
      <c r="C44" s="40"/>
      <c r="D44" s="36">
        <v>40</v>
      </c>
      <c r="E44" s="40"/>
      <c r="F44" s="36">
        <v>20</v>
      </c>
      <c r="G44" s="50">
        <f t="shared" si="5"/>
        <v>40</v>
      </c>
      <c r="H44" s="36">
        <v>2</v>
      </c>
      <c r="I44" s="58">
        <f t="shared" si="1"/>
        <v>0.0208333333333333</v>
      </c>
      <c r="J44" s="40"/>
      <c r="K44" s="40"/>
      <c r="L44" s="36">
        <v>60</v>
      </c>
      <c r="M44" s="40"/>
      <c r="N44" s="36">
        <v>25</v>
      </c>
      <c r="O44" s="60">
        <f t="shared" si="6"/>
        <v>60</v>
      </c>
      <c r="P44" s="36">
        <v>2</v>
      </c>
      <c r="Q44" s="58">
        <f t="shared" si="7"/>
        <v>0.0208333333333333</v>
      </c>
    </row>
    <row r="45" ht="15" spans="1:17">
      <c r="A45" s="46" t="s">
        <v>47</v>
      </c>
      <c r="B45" s="40"/>
      <c r="C45" s="40"/>
      <c r="D45" s="38"/>
      <c r="E45" s="40"/>
      <c r="F45" s="38"/>
      <c r="G45" s="50"/>
      <c r="H45" s="38"/>
      <c r="I45" s="58"/>
      <c r="J45" s="40"/>
      <c r="K45" s="40"/>
      <c r="L45" s="38"/>
      <c r="M45" s="40"/>
      <c r="N45" s="38"/>
      <c r="O45" s="60"/>
      <c r="P45" s="38"/>
      <c r="Q45" s="58"/>
    </row>
    <row r="46" ht="15" spans="1:17">
      <c r="A46" s="43" t="s">
        <v>48</v>
      </c>
      <c r="B46" s="40"/>
      <c r="C46" s="40"/>
      <c r="D46" s="36">
        <v>30</v>
      </c>
      <c r="E46" s="40"/>
      <c r="F46" s="36">
        <v>30</v>
      </c>
      <c r="G46" s="50">
        <f t="shared" si="5"/>
        <v>30</v>
      </c>
      <c r="H46" s="36">
        <v>3</v>
      </c>
      <c r="I46" s="58">
        <f t="shared" si="1"/>
        <v>0.015625</v>
      </c>
      <c r="J46" s="40"/>
      <c r="K46" s="40"/>
      <c r="L46" s="36">
        <v>30</v>
      </c>
      <c r="M46" s="40"/>
      <c r="N46" s="59"/>
      <c r="O46" s="60">
        <f t="shared" si="6"/>
        <v>30</v>
      </c>
      <c r="P46" s="36">
        <v>2</v>
      </c>
      <c r="Q46" s="58">
        <f t="shared" si="7"/>
        <v>0.015625</v>
      </c>
    </row>
    <row r="47" ht="15" spans="1:17">
      <c r="A47" s="44" t="s">
        <v>49</v>
      </c>
      <c r="B47" s="40"/>
      <c r="C47" s="40"/>
      <c r="D47" s="36">
        <v>120</v>
      </c>
      <c r="E47" s="40"/>
      <c r="F47" s="36">
        <v>170</v>
      </c>
      <c r="G47" s="50">
        <f t="shared" si="5"/>
        <v>120</v>
      </c>
      <c r="H47" s="36">
        <v>3</v>
      </c>
      <c r="I47" s="58">
        <f t="shared" si="1"/>
        <v>0.0625</v>
      </c>
      <c r="J47" s="40"/>
      <c r="K47" s="40"/>
      <c r="L47" s="59"/>
      <c r="M47" s="40"/>
      <c r="N47" s="59"/>
      <c r="O47" s="60">
        <f t="shared" si="6"/>
        <v>0</v>
      </c>
      <c r="P47" s="59"/>
      <c r="Q47" s="58">
        <f t="shared" si="7"/>
        <v>0</v>
      </c>
    </row>
    <row r="48" ht="15" spans="1:17">
      <c r="A48" s="44" t="s">
        <v>40</v>
      </c>
      <c r="B48" s="40"/>
      <c r="C48" s="40"/>
      <c r="D48" s="38"/>
      <c r="E48" s="40"/>
      <c r="F48" s="38"/>
      <c r="G48" s="50"/>
      <c r="H48" s="38"/>
      <c r="I48" s="58"/>
      <c r="J48" s="40"/>
      <c r="K48" s="40"/>
      <c r="L48" s="38"/>
      <c r="M48" s="40"/>
      <c r="N48" s="38"/>
      <c r="O48" s="60"/>
      <c r="P48" s="38"/>
      <c r="Q48" s="58"/>
    </row>
    <row r="49" ht="15" spans="1:17">
      <c r="A49" s="43" t="s">
        <v>50</v>
      </c>
      <c r="B49" s="40"/>
      <c r="C49" s="40"/>
      <c r="D49" s="36">
        <v>15</v>
      </c>
      <c r="E49" s="40"/>
      <c r="F49" s="36">
        <v>30</v>
      </c>
      <c r="G49" s="50">
        <f t="shared" si="5"/>
        <v>15</v>
      </c>
      <c r="H49" s="36">
        <v>3</v>
      </c>
      <c r="I49" s="58">
        <f t="shared" si="1"/>
        <v>0.0078125</v>
      </c>
      <c r="J49" s="40"/>
      <c r="K49" s="40"/>
      <c r="L49" s="59"/>
      <c r="M49" s="40"/>
      <c r="N49" s="59"/>
      <c r="O49" s="60">
        <f t="shared" si="6"/>
        <v>0</v>
      </c>
      <c r="P49" s="59"/>
      <c r="Q49" s="58">
        <f t="shared" si="7"/>
        <v>0</v>
      </c>
    </row>
    <row r="50" ht="15" spans="1:17">
      <c r="A50" s="47" t="s">
        <v>51</v>
      </c>
      <c r="B50" s="40"/>
      <c r="C50" s="40"/>
      <c r="D50" s="34">
        <v>10</v>
      </c>
      <c r="E50" s="40"/>
      <c r="F50" s="34">
        <v>10</v>
      </c>
      <c r="G50" s="50">
        <f t="shared" si="5"/>
        <v>10</v>
      </c>
      <c r="H50" s="34">
        <v>2</v>
      </c>
      <c r="I50" s="58">
        <f t="shared" si="1"/>
        <v>0.00520833333333333</v>
      </c>
      <c r="J50" s="40"/>
      <c r="K50" s="40"/>
      <c r="L50" s="34">
        <v>20</v>
      </c>
      <c r="M50" s="40"/>
      <c r="N50" s="34">
        <v>20</v>
      </c>
      <c r="O50" s="60">
        <f t="shared" si="6"/>
        <v>20</v>
      </c>
      <c r="P50" s="34">
        <v>2</v>
      </c>
      <c r="Q50" s="58">
        <f t="shared" si="7"/>
        <v>0.00520833333333333</v>
      </c>
    </row>
    <row r="51" ht="18" spans="1:17">
      <c r="A51" s="31" t="s">
        <v>53</v>
      </c>
      <c r="B51" s="40"/>
      <c r="C51" s="40"/>
      <c r="D51" s="40"/>
      <c r="E51" s="40"/>
      <c r="F51" s="40"/>
      <c r="G51" s="50"/>
      <c r="H51" s="32"/>
      <c r="I51" s="58"/>
      <c r="J51" s="40"/>
      <c r="K51" s="40"/>
      <c r="L51" s="40"/>
      <c r="M51" s="40"/>
      <c r="N51" s="32"/>
      <c r="O51" s="60"/>
      <c r="P51" s="40"/>
      <c r="Q51" s="58"/>
    </row>
    <row r="52" ht="15" spans="1:17">
      <c r="A52" s="42" t="s">
        <v>37</v>
      </c>
      <c r="B52" s="34">
        <v>60</v>
      </c>
      <c r="C52" s="40"/>
      <c r="D52" s="40"/>
      <c r="E52" s="40"/>
      <c r="F52" s="40"/>
      <c r="G52" s="50">
        <f t="shared" si="5"/>
        <v>60</v>
      </c>
      <c r="H52" s="34">
        <v>1</v>
      </c>
      <c r="I52" s="58">
        <f>G52/$G$74</f>
        <v>0.03125</v>
      </c>
      <c r="J52" s="34">
        <v>30</v>
      </c>
      <c r="K52" s="40"/>
      <c r="L52" s="40"/>
      <c r="M52" s="40"/>
      <c r="N52" s="32"/>
      <c r="O52" s="60">
        <f t="shared" si="6"/>
        <v>30</v>
      </c>
      <c r="P52" s="34">
        <v>1</v>
      </c>
      <c r="Q52" s="58">
        <f t="shared" si="7"/>
        <v>0.03125</v>
      </c>
    </row>
    <row r="53" ht="15" spans="1:17">
      <c r="A53" s="47" t="s">
        <v>54</v>
      </c>
      <c r="B53" s="34">
        <v>60</v>
      </c>
      <c r="C53" s="40"/>
      <c r="D53" s="40"/>
      <c r="E53" s="40"/>
      <c r="F53" s="40"/>
      <c r="G53" s="50">
        <f t="shared" si="5"/>
        <v>60</v>
      </c>
      <c r="H53" s="34">
        <v>1</v>
      </c>
      <c r="I53" s="58">
        <f>G53/$G$74</f>
        <v>0.03125</v>
      </c>
      <c r="J53" s="34">
        <v>30</v>
      </c>
      <c r="K53" s="40"/>
      <c r="L53" s="40"/>
      <c r="M53" s="40"/>
      <c r="N53" s="32"/>
      <c r="O53" s="60">
        <f t="shared" si="6"/>
        <v>30</v>
      </c>
      <c r="P53" s="34">
        <v>1</v>
      </c>
      <c r="Q53" s="58">
        <f t="shared" si="7"/>
        <v>0.03125</v>
      </c>
    </row>
    <row r="54" ht="15" spans="1:17">
      <c r="A54" s="43" t="s">
        <v>38</v>
      </c>
      <c r="B54" s="36">
        <v>20</v>
      </c>
      <c r="C54" s="40"/>
      <c r="D54" s="40"/>
      <c r="E54" s="40"/>
      <c r="F54" s="40"/>
      <c r="G54" s="50">
        <f t="shared" si="5"/>
        <v>20</v>
      </c>
      <c r="H54" s="36">
        <v>1</v>
      </c>
      <c r="I54" s="58">
        <f>G54/$G$74</f>
        <v>0.0104166666666667</v>
      </c>
      <c r="J54" s="36">
        <v>20</v>
      </c>
      <c r="K54" s="40"/>
      <c r="L54" s="40"/>
      <c r="M54" s="40"/>
      <c r="N54" s="32"/>
      <c r="O54" s="60">
        <f t="shared" si="6"/>
        <v>20</v>
      </c>
      <c r="P54" s="36">
        <v>1</v>
      </c>
      <c r="Q54" s="58">
        <f t="shared" si="7"/>
        <v>0.0104166666666667</v>
      </c>
    </row>
    <row r="55" ht="15" spans="1:17">
      <c r="A55" s="44" t="s">
        <v>39</v>
      </c>
      <c r="B55" s="36">
        <v>20</v>
      </c>
      <c r="C55" s="40"/>
      <c r="D55" s="40"/>
      <c r="E55" s="40"/>
      <c r="F55" s="40"/>
      <c r="G55" s="50">
        <f t="shared" si="5"/>
        <v>20</v>
      </c>
      <c r="H55" s="36">
        <v>1</v>
      </c>
      <c r="I55" s="58">
        <f>G55/$G$74</f>
        <v>0.0104166666666667</v>
      </c>
      <c r="J55" s="36">
        <v>30</v>
      </c>
      <c r="K55" s="40"/>
      <c r="L55" s="40"/>
      <c r="M55" s="40"/>
      <c r="N55" s="32"/>
      <c r="O55" s="60">
        <f t="shared" si="6"/>
        <v>30</v>
      </c>
      <c r="P55" s="36">
        <v>1</v>
      </c>
      <c r="Q55" s="58">
        <f t="shared" si="7"/>
        <v>0.0104166666666667</v>
      </c>
    </row>
    <row r="56" ht="15" spans="1:17">
      <c r="A56" s="43" t="s">
        <v>40</v>
      </c>
      <c r="B56" s="38"/>
      <c r="C56" s="40"/>
      <c r="D56" s="40"/>
      <c r="E56" s="40"/>
      <c r="F56" s="40"/>
      <c r="G56" s="50"/>
      <c r="H56" s="38"/>
      <c r="I56" s="58"/>
      <c r="J56" s="38"/>
      <c r="K56" s="40"/>
      <c r="L56" s="40"/>
      <c r="M56" s="40"/>
      <c r="N56" s="32"/>
      <c r="O56" s="60"/>
      <c r="P56" s="38"/>
      <c r="Q56" s="58"/>
    </row>
    <row r="57" ht="15" spans="1:17">
      <c r="A57" s="45" t="s">
        <v>41</v>
      </c>
      <c r="B57" s="38"/>
      <c r="C57" s="40"/>
      <c r="D57" s="40"/>
      <c r="E57" s="40"/>
      <c r="F57" s="40"/>
      <c r="G57" s="50"/>
      <c r="H57" s="38"/>
      <c r="I57" s="58"/>
      <c r="J57" s="38"/>
      <c r="K57" s="40"/>
      <c r="L57" s="40"/>
      <c r="M57" s="40"/>
      <c r="N57" s="32"/>
      <c r="O57" s="60"/>
      <c r="P57" s="38"/>
      <c r="Q57" s="58"/>
    </row>
    <row r="58" ht="29.25" spans="1:17">
      <c r="A58" s="43" t="s">
        <v>42</v>
      </c>
      <c r="B58" s="36">
        <v>20</v>
      </c>
      <c r="C58" s="40"/>
      <c r="D58" s="40"/>
      <c r="E58" s="40"/>
      <c r="F58" s="40"/>
      <c r="G58" s="50">
        <f>SUM(B58:E58)</f>
        <v>20</v>
      </c>
      <c r="H58" s="36">
        <v>1</v>
      </c>
      <c r="I58" s="58">
        <f t="shared" ref="I57:I68" si="8">G58/$G$74</f>
        <v>0.0104166666666667</v>
      </c>
      <c r="J58" s="36">
        <v>30</v>
      </c>
      <c r="K58" s="40"/>
      <c r="L58" s="40"/>
      <c r="M58" s="40"/>
      <c r="N58" s="32"/>
      <c r="O58" s="60">
        <f>SUM(J58:M58)</f>
        <v>30</v>
      </c>
      <c r="P58" s="36">
        <v>1</v>
      </c>
      <c r="Q58" s="58">
        <f>IF(P58&gt;0,I58,0)</f>
        <v>0.0104166666666667</v>
      </c>
    </row>
    <row r="59" ht="28.5" spans="1:17">
      <c r="A59" s="43" t="s">
        <v>43</v>
      </c>
      <c r="B59" s="36">
        <v>120</v>
      </c>
      <c r="C59" s="40"/>
      <c r="D59" s="40"/>
      <c r="E59" s="40"/>
      <c r="F59" s="40"/>
      <c r="G59" s="50">
        <f>SUM(B59:E59)</f>
        <v>120</v>
      </c>
      <c r="H59" s="36">
        <v>1</v>
      </c>
      <c r="I59" s="58">
        <f t="shared" si="8"/>
        <v>0.0625</v>
      </c>
      <c r="J59" s="36">
        <v>120</v>
      </c>
      <c r="K59" s="40"/>
      <c r="L59" s="40"/>
      <c r="M59" s="40"/>
      <c r="N59" s="32"/>
      <c r="O59" s="60">
        <f>SUM(J59:M59)</f>
        <v>120</v>
      </c>
      <c r="P59" s="36">
        <v>1</v>
      </c>
      <c r="Q59" s="58">
        <f>IF(P59&gt;0,I59,0)</f>
        <v>0.0625</v>
      </c>
    </row>
    <row r="60" ht="15" spans="1:17">
      <c r="A60" s="46" t="s">
        <v>44</v>
      </c>
      <c r="B60" s="38"/>
      <c r="C60" s="40"/>
      <c r="D60" s="40"/>
      <c r="E60" s="40"/>
      <c r="F60" s="40"/>
      <c r="G60" s="50"/>
      <c r="H60" s="38"/>
      <c r="I60" s="58"/>
      <c r="J60" s="38"/>
      <c r="K60" s="40"/>
      <c r="L60" s="40"/>
      <c r="M60" s="40"/>
      <c r="N60" s="32"/>
      <c r="O60" s="60"/>
      <c r="P60" s="38"/>
      <c r="Q60" s="58"/>
    </row>
    <row r="61" ht="15" spans="1:17">
      <c r="A61" s="43" t="s">
        <v>45</v>
      </c>
      <c r="B61" s="36">
        <v>20</v>
      </c>
      <c r="C61" s="40"/>
      <c r="D61" s="40"/>
      <c r="E61" s="40"/>
      <c r="F61" s="40"/>
      <c r="G61" s="50">
        <f>SUM(B61:E61)</f>
        <v>20</v>
      </c>
      <c r="H61" s="36">
        <v>2</v>
      </c>
      <c r="I61" s="58">
        <f t="shared" si="8"/>
        <v>0.0104166666666667</v>
      </c>
      <c r="J61" s="36">
        <v>10</v>
      </c>
      <c r="K61" s="40"/>
      <c r="L61" s="40"/>
      <c r="M61" s="40"/>
      <c r="N61" s="32"/>
      <c r="O61" s="60">
        <f>SUM(J61:M61)</f>
        <v>10</v>
      </c>
      <c r="P61" s="36">
        <v>2</v>
      </c>
      <c r="Q61" s="58">
        <f>IF(P61&gt;0,I61,0)</f>
        <v>0.0104166666666667</v>
      </c>
    </row>
    <row r="62" ht="15" spans="1:17">
      <c r="A62" s="43" t="s">
        <v>46</v>
      </c>
      <c r="B62" s="36">
        <v>20</v>
      </c>
      <c r="C62" s="40"/>
      <c r="D62" s="40"/>
      <c r="E62" s="40"/>
      <c r="F62" s="40"/>
      <c r="G62" s="50">
        <f>SUM(B62:E62)</f>
        <v>20</v>
      </c>
      <c r="H62" s="36">
        <v>2</v>
      </c>
      <c r="I62" s="58">
        <f t="shared" si="8"/>
        <v>0.0104166666666667</v>
      </c>
      <c r="J62" s="36">
        <v>30</v>
      </c>
      <c r="K62" s="40"/>
      <c r="L62" s="40"/>
      <c r="M62" s="40"/>
      <c r="N62" s="32"/>
      <c r="O62" s="60">
        <f>SUM(J62:M62)</f>
        <v>30</v>
      </c>
      <c r="P62" s="36">
        <v>2</v>
      </c>
      <c r="Q62" s="58">
        <f>IF(P62&gt;0,I62,0)</f>
        <v>0.0104166666666667</v>
      </c>
    </row>
    <row r="63" ht="15" spans="1:17">
      <c r="A63" s="46" t="s">
        <v>47</v>
      </c>
      <c r="B63" s="38"/>
      <c r="C63" s="40"/>
      <c r="D63" s="40"/>
      <c r="E63" s="40"/>
      <c r="F63" s="40"/>
      <c r="G63" s="50"/>
      <c r="H63" s="38"/>
      <c r="I63" s="58"/>
      <c r="J63" s="38"/>
      <c r="K63" s="40"/>
      <c r="L63" s="40"/>
      <c r="M63" s="40"/>
      <c r="N63" s="32"/>
      <c r="O63" s="60"/>
      <c r="P63" s="38"/>
      <c r="Q63" s="58"/>
    </row>
    <row r="64" ht="15" spans="1:17">
      <c r="A64" s="43" t="s">
        <v>48</v>
      </c>
      <c r="B64" s="36">
        <v>20</v>
      </c>
      <c r="C64" s="40"/>
      <c r="D64" s="40"/>
      <c r="E64" s="40"/>
      <c r="F64" s="40"/>
      <c r="G64" s="50">
        <f>SUM(B64:E64)</f>
        <v>20</v>
      </c>
      <c r="H64" s="36">
        <v>3</v>
      </c>
      <c r="I64" s="58">
        <f t="shared" si="8"/>
        <v>0.0104166666666667</v>
      </c>
      <c r="J64" s="59"/>
      <c r="K64" s="40"/>
      <c r="L64" s="40"/>
      <c r="M64" s="40"/>
      <c r="N64" s="32"/>
      <c r="O64" s="60">
        <f>SUM(J64:M64)</f>
        <v>0</v>
      </c>
      <c r="P64" s="59"/>
      <c r="Q64" s="58">
        <f>IF(P64&gt;0,I64,0)</f>
        <v>0</v>
      </c>
    </row>
    <row r="65" ht="15" spans="1:17">
      <c r="A65" s="44" t="s">
        <v>49</v>
      </c>
      <c r="B65" s="36">
        <v>90</v>
      </c>
      <c r="C65" s="40"/>
      <c r="D65" s="40"/>
      <c r="E65" s="40"/>
      <c r="F65" s="40"/>
      <c r="G65" s="50">
        <f>SUM(B65:E65)</f>
        <v>90</v>
      </c>
      <c r="H65" s="36">
        <v>3</v>
      </c>
      <c r="I65" s="58">
        <f t="shared" si="8"/>
        <v>0.046875</v>
      </c>
      <c r="J65" s="59"/>
      <c r="K65" s="40"/>
      <c r="L65" s="40"/>
      <c r="M65" s="40"/>
      <c r="N65" s="32"/>
      <c r="O65" s="60">
        <f>SUM(J65:M65)</f>
        <v>0</v>
      </c>
      <c r="P65" s="59"/>
      <c r="Q65" s="58">
        <f>IF(P65&gt;0,I65,0)</f>
        <v>0</v>
      </c>
    </row>
    <row r="66" ht="15" spans="1:17">
      <c r="A66" s="44" t="s">
        <v>40</v>
      </c>
      <c r="B66" s="38"/>
      <c r="C66" s="40"/>
      <c r="D66" s="40"/>
      <c r="E66" s="40"/>
      <c r="F66" s="40"/>
      <c r="G66" s="50"/>
      <c r="H66" s="38"/>
      <c r="I66" s="58"/>
      <c r="J66" s="38"/>
      <c r="K66" s="40"/>
      <c r="L66" s="40"/>
      <c r="M66" s="40"/>
      <c r="N66" s="32"/>
      <c r="O66" s="60"/>
      <c r="P66" s="38"/>
      <c r="Q66" s="58"/>
    </row>
    <row r="67" ht="15" spans="1:17">
      <c r="A67" s="43" t="s">
        <v>50</v>
      </c>
      <c r="B67" s="36">
        <v>20</v>
      </c>
      <c r="C67" s="40"/>
      <c r="D67" s="40"/>
      <c r="E67" s="40"/>
      <c r="F67" s="40"/>
      <c r="G67" s="50">
        <f>SUM(B67:E67)</f>
        <v>20</v>
      </c>
      <c r="H67" s="36">
        <v>3</v>
      </c>
      <c r="I67" s="58">
        <f t="shared" si="8"/>
        <v>0.0104166666666667</v>
      </c>
      <c r="J67" s="59"/>
      <c r="K67" s="40"/>
      <c r="L67" s="40"/>
      <c r="M67" s="40"/>
      <c r="N67" s="32"/>
      <c r="O67" s="60">
        <f>SUM(J67:M67)</f>
        <v>0</v>
      </c>
      <c r="P67" s="59"/>
      <c r="Q67" s="58">
        <f>IF(P67&gt;0,I67,0)</f>
        <v>0</v>
      </c>
    </row>
    <row r="68" ht="15" spans="1:17">
      <c r="A68" s="47" t="s">
        <v>51</v>
      </c>
      <c r="B68" s="34">
        <v>10</v>
      </c>
      <c r="C68" s="40"/>
      <c r="D68" s="40"/>
      <c r="E68" s="40"/>
      <c r="F68" s="40"/>
      <c r="G68" s="50">
        <f>SUM(B68:E68)</f>
        <v>10</v>
      </c>
      <c r="H68" s="34">
        <v>2</v>
      </c>
      <c r="I68" s="58">
        <f t="shared" si="8"/>
        <v>0.00520833333333333</v>
      </c>
      <c r="J68" s="34">
        <v>20</v>
      </c>
      <c r="K68" s="40"/>
      <c r="L68" s="40"/>
      <c r="M68" s="40"/>
      <c r="N68" s="32"/>
      <c r="O68" s="60">
        <f>SUM(J68:M68)</f>
        <v>20</v>
      </c>
      <c r="P68" s="34">
        <v>2</v>
      </c>
      <c r="Q68" s="58">
        <f>IF(P68&gt;0,I68,0)</f>
        <v>0.00520833333333333</v>
      </c>
    </row>
    <row r="69" spans="1:17">
      <c r="A69" s="63" t="s">
        <v>55</v>
      </c>
      <c r="B69" s="40"/>
      <c r="C69" s="40"/>
      <c r="D69" s="40"/>
      <c r="E69" s="40"/>
      <c r="F69" s="40"/>
      <c r="G69" s="50"/>
      <c r="H69" s="32"/>
      <c r="I69" s="58"/>
      <c r="J69" s="40"/>
      <c r="K69" s="40"/>
      <c r="L69" s="40"/>
      <c r="M69" s="40"/>
      <c r="N69" s="32"/>
      <c r="O69" s="60"/>
      <c r="P69" s="40"/>
      <c r="Q69" s="58"/>
    </row>
    <row r="70" spans="1:17">
      <c r="A70" s="63" t="s">
        <v>55</v>
      </c>
      <c r="B70" s="40"/>
      <c r="C70" s="40"/>
      <c r="D70" s="40"/>
      <c r="E70" s="40"/>
      <c r="F70" s="40"/>
      <c r="G70" s="50"/>
      <c r="H70" s="32"/>
      <c r="I70" s="58"/>
      <c r="J70" s="40"/>
      <c r="K70" s="40"/>
      <c r="L70" s="40"/>
      <c r="M70" s="40"/>
      <c r="N70" s="32"/>
      <c r="O70" s="60"/>
      <c r="P70" s="40"/>
      <c r="Q70" s="58"/>
    </row>
    <row r="71" spans="1:17">
      <c r="A71" s="64" t="s">
        <v>56</v>
      </c>
      <c r="B71" s="65">
        <f>SUM(B17:B70)</f>
        <v>480</v>
      </c>
      <c r="C71" s="65">
        <f>SUM(C17:C70)</f>
        <v>480</v>
      </c>
      <c r="D71" s="65">
        <f>SUM(D17:D70)</f>
        <v>480</v>
      </c>
      <c r="E71" s="65">
        <f>SUM(E17:E70)</f>
        <v>480</v>
      </c>
      <c r="F71" s="65">
        <f>SUM(F17:F70)</f>
        <v>480</v>
      </c>
      <c r="I71" s="70"/>
      <c r="Q71" s="74"/>
    </row>
    <row r="72" spans="1:6">
      <c r="A72" s="64" t="s">
        <v>57</v>
      </c>
      <c r="B72" s="66">
        <f>B71/60</f>
        <v>8</v>
      </c>
      <c r="C72" s="66">
        <f>C71/60</f>
        <v>8</v>
      </c>
      <c r="D72" s="66">
        <f>D71/60</f>
        <v>8</v>
      </c>
      <c r="E72" s="66">
        <f>E71/60</f>
        <v>8</v>
      </c>
      <c r="F72" s="66">
        <f>F71/60</f>
        <v>8</v>
      </c>
    </row>
    <row r="73" spans="2:6">
      <c r="B73" s="67"/>
      <c r="C73" s="67"/>
      <c r="D73" s="67"/>
      <c r="E73" s="67"/>
      <c r="F73" s="67"/>
    </row>
    <row r="74" spans="5:15">
      <c r="E74" s="68" t="s">
        <v>58</v>
      </c>
      <c r="F74" s="68"/>
      <c r="G74" s="69">
        <f>SUM(G17:G70)</f>
        <v>1920</v>
      </c>
      <c r="H74" s="64" t="s">
        <v>59</v>
      </c>
      <c r="I74" s="71">
        <f>SUM(I17:I71)</f>
        <v>1</v>
      </c>
      <c r="J74" s="72"/>
      <c r="M74" s="68" t="s">
        <v>58</v>
      </c>
      <c r="N74" s="73"/>
      <c r="O74" s="16">
        <f>SUM(O17:O70)</f>
        <v>1310</v>
      </c>
    </row>
    <row r="75" spans="5:15">
      <c r="E75" t="s">
        <v>60</v>
      </c>
      <c r="G75" s="16">
        <f>G74/60</f>
        <v>32</v>
      </c>
      <c r="I75" s="2"/>
      <c r="M75" t="s">
        <v>60</v>
      </c>
      <c r="N75" s="73"/>
      <c r="O75" s="16">
        <f>O74/60</f>
        <v>21.8333333333333</v>
      </c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</sheetData>
  <mergeCells count="3">
    <mergeCell ref="A1:Q1"/>
    <mergeCell ref="B15:I15"/>
    <mergeCell ref="J15:Q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opLeftCell="E1" workbookViewId="0">
      <selection activeCell="Q8" sqref="Q8:W13"/>
    </sheetView>
  </sheetViews>
  <sheetFormatPr defaultColWidth="11.425" defaultRowHeight="14.25"/>
  <cols>
    <col min="1" max="1" width="11.8583333333333" customWidth="1"/>
    <col min="2" max="2" width="14.1416666666667" customWidth="1"/>
    <col min="3" max="3" width="16" customWidth="1"/>
    <col min="4" max="4" width="14.8583333333333" customWidth="1"/>
    <col min="5" max="6" width="15.425" customWidth="1"/>
    <col min="7" max="7" width="19.425" customWidth="1"/>
  </cols>
  <sheetData>
    <row r="1" ht="25.5" spans="1:7">
      <c r="A1" s="1" t="s">
        <v>61</v>
      </c>
      <c r="B1" s="1"/>
      <c r="C1" s="1"/>
      <c r="D1" s="1"/>
      <c r="E1" s="1"/>
      <c r="F1" s="1"/>
      <c r="G1" s="1"/>
    </row>
    <row r="2" spans="2:2">
      <c r="B2" s="2" t="s">
        <v>62</v>
      </c>
    </row>
    <row r="3" spans="2:2">
      <c r="B3" s="2"/>
    </row>
    <row r="4" ht="15" spans="1:6">
      <c r="A4" s="3" t="s">
        <v>1</v>
      </c>
      <c r="B4" s="4" t="s">
        <v>63</v>
      </c>
      <c r="C4" s="4"/>
      <c r="D4" s="5"/>
      <c r="E4" s="5"/>
      <c r="F4" s="5"/>
    </row>
    <row r="5" ht="15" spans="1:4">
      <c r="A5" s="3" t="s">
        <v>15</v>
      </c>
      <c r="B5" s="6">
        <v>1</v>
      </c>
      <c r="C5" s="3"/>
      <c r="D5" s="7"/>
    </row>
    <row r="8" ht="15" spans="2:23">
      <c r="B8" s="8" t="s">
        <v>23</v>
      </c>
      <c r="C8" s="9"/>
      <c r="D8" s="10"/>
      <c r="E8" s="21" t="s">
        <v>24</v>
      </c>
      <c r="F8" s="21"/>
      <c r="G8" s="22"/>
      <c r="R8" s="8" t="s">
        <v>23</v>
      </c>
      <c r="S8" s="9"/>
      <c r="T8" s="10"/>
      <c r="U8" s="21" t="s">
        <v>24</v>
      </c>
      <c r="V8" s="21"/>
      <c r="W8" s="22"/>
    </row>
    <row r="9" ht="42.75" spans="1:23">
      <c r="A9" s="11" t="s">
        <v>64</v>
      </c>
      <c r="B9" s="12" t="s">
        <v>65</v>
      </c>
      <c r="C9" s="13" t="s">
        <v>66</v>
      </c>
      <c r="D9" s="14" t="s">
        <v>67</v>
      </c>
      <c r="E9" s="23" t="s">
        <v>65</v>
      </c>
      <c r="F9" s="23" t="s">
        <v>68</v>
      </c>
      <c r="G9" s="11" t="s">
        <v>69</v>
      </c>
      <c r="Q9" s="11" t="s">
        <v>64</v>
      </c>
      <c r="R9" s="12" t="s">
        <v>65</v>
      </c>
      <c r="S9" s="13" t="s">
        <v>66</v>
      </c>
      <c r="T9" s="14" t="s">
        <v>67</v>
      </c>
      <c r="U9" s="23" t="s">
        <v>65</v>
      </c>
      <c r="V9" s="23" t="s">
        <v>68</v>
      </c>
      <c r="W9" s="11" t="s">
        <v>69</v>
      </c>
    </row>
    <row r="10" spans="1:23">
      <c r="A10" s="15">
        <v>1</v>
      </c>
      <c r="B10" s="16">
        <f>(SUMIFS(Tareas!$G$17:$G$70,Tareas!$H$17:$H$70,Semanas!A10))/60</f>
        <v>17.4166666666667</v>
      </c>
      <c r="C10" s="17">
        <f>SUMIFS(Tareas!$I$17:$I$70,Tareas!$H$17:$H$70,Semanas!A10)</f>
        <v>0.544270833333333</v>
      </c>
      <c r="D10" s="18">
        <f>C10</f>
        <v>0.544270833333333</v>
      </c>
      <c r="E10" s="16">
        <f>(SUMIFS(Tareas!$O$17:$O$70,Tareas!$P$17:$P$70,Semanas!A10))/60</f>
        <v>16.3333333333333</v>
      </c>
      <c r="F10" s="17">
        <f>SUMIFS(Tareas!$Q$17:$Q$70,Tareas!$P$17:$P$70,Semanas!A10)</f>
        <v>0.544270833333333</v>
      </c>
      <c r="G10" s="17">
        <f>F10</f>
        <v>0.544270833333333</v>
      </c>
      <c r="Q10" s="15">
        <v>1</v>
      </c>
      <c r="R10" s="16">
        <v>10</v>
      </c>
      <c r="S10" s="17" t="s">
        <v>70</v>
      </c>
      <c r="T10" s="18"/>
      <c r="U10" s="16"/>
      <c r="V10" s="17"/>
      <c r="W10" s="17"/>
    </row>
    <row r="11" spans="1:23">
      <c r="A11" s="15">
        <v>2</v>
      </c>
      <c r="B11" s="16">
        <f>(SUMIFS(Tareas!$G$17:$G$70,Tareas!$H$17:$H$70,Semanas!A11))/60</f>
        <v>3.66666666666667</v>
      </c>
      <c r="C11" s="17">
        <f>SUMIFS(Tareas!$I$17:$I$70,Tareas!$H$17:$H$70,Semanas!A11)</f>
        <v>0.114583333333333</v>
      </c>
      <c r="D11" s="18">
        <f>D10+C11</f>
        <v>0.658854166666667</v>
      </c>
      <c r="E11" s="16">
        <f>(SUMIFS(Tareas!$O$17:$O$70,Tareas!$P$17:$P$70,Semanas!A11))/60</f>
        <v>5.5</v>
      </c>
      <c r="F11" s="17">
        <f>SUMIFS(Tareas!$Q$17:$Q$70,Tareas!$P$17:$P$70,Semanas!A11)</f>
        <v>0.130208333333333</v>
      </c>
      <c r="G11" s="17">
        <f t="shared" ref="G11:G17" si="0">G10+F11</f>
        <v>0.674479166666667</v>
      </c>
      <c r="Q11" s="15">
        <v>2</v>
      </c>
      <c r="R11" s="16">
        <v>12</v>
      </c>
      <c r="S11" s="17"/>
      <c r="T11" s="18"/>
      <c r="U11" s="16"/>
      <c r="V11" s="17"/>
      <c r="W11" s="17"/>
    </row>
    <row r="12" spans="1:23">
      <c r="A12" s="15">
        <v>3</v>
      </c>
      <c r="B12" s="16">
        <f>(SUMIFS(Tareas!$G$17:$G$70,Tareas!$H$17:$H$70,Semanas!A12))/60</f>
        <v>10.9166666666667</v>
      </c>
      <c r="C12" s="17">
        <f>SUMIFS(Tareas!$I$17:$I$70,Tareas!$H$17:$H$70,Semanas!A12)</f>
        <v>0.341145833333333</v>
      </c>
      <c r="D12" s="18">
        <f t="shared" ref="D12" si="1">D11+C12</f>
        <v>1</v>
      </c>
      <c r="E12" s="16">
        <f>(SUMIFS(Tareas!$O$17:$O$70,Tareas!$P$17:$P$70,Semanas!A12))/60</f>
        <v>0</v>
      </c>
      <c r="F12" s="17">
        <f>SUMIFS(Tareas!$Q$17:$Q$70,Tareas!$P$17:$P$70,Semanas!A12)</f>
        <v>0</v>
      </c>
      <c r="G12" s="17">
        <f t="shared" si="0"/>
        <v>0.674479166666667</v>
      </c>
      <c r="Q12" s="15">
        <v>3</v>
      </c>
      <c r="R12" s="16">
        <v>15</v>
      </c>
      <c r="S12" s="17"/>
      <c r="T12" s="18"/>
      <c r="U12" s="16"/>
      <c r="V12" s="17"/>
      <c r="W12" s="17"/>
    </row>
    <row r="13" spans="1:23">
      <c r="A13" s="15">
        <v>4</v>
      </c>
      <c r="B13" s="16">
        <f>(SUMIFS(Tareas!$G$17:$G$70,Tareas!$H$17:$H$70,Semanas!A13))/60</f>
        <v>0</v>
      </c>
      <c r="C13" s="17">
        <f>SUMIFS(Tareas!$I$17:$I$70,Tareas!$H$17:$H$70,Semanas!A13)</f>
        <v>0</v>
      </c>
      <c r="D13" s="18">
        <f t="shared" ref="D13:D17" si="2">D12+C13</f>
        <v>1</v>
      </c>
      <c r="E13" s="16">
        <f>(SUMIFS(Tareas!$O$17:$O$70,Tareas!$P$17:$P$70,Semanas!A13))/60</f>
        <v>0</v>
      </c>
      <c r="F13" s="17">
        <f>SUMIFS(Tareas!$Q$17:$Q$70,Tareas!$P$17:$P$70,Semanas!A13)</f>
        <v>0</v>
      </c>
      <c r="G13" s="17">
        <f t="shared" si="0"/>
        <v>0.674479166666667</v>
      </c>
      <c r="Q13" s="15">
        <v>4</v>
      </c>
      <c r="R13" s="16">
        <v>16</v>
      </c>
      <c r="S13" s="17"/>
      <c r="T13" s="18"/>
      <c r="U13" s="16"/>
      <c r="V13" s="17"/>
      <c r="W13" s="17"/>
    </row>
    <row r="14" spans="1:23">
      <c r="A14" s="15">
        <v>5</v>
      </c>
      <c r="B14" s="16">
        <f>(SUMIFS(Tareas!$G$17:$G$70,Tareas!$H$17:$H$70,Semanas!A14))/60</f>
        <v>0</v>
      </c>
      <c r="C14" s="17">
        <f>SUMIFS(Tareas!$I$17:$I$70,Tareas!$H$17:$H$70,Semanas!A14)</f>
        <v>0</v>
      </c>
      <c r="D14" s="18">
        <f t="shared" si="2"/>
        <v>1</v>
      </c>
      <c r="E14" s="16">
        <f>(SUMIFS(Tareas!$O$17:$O$70,Tareas!$P$17:$P$70,Semanas!A14))/60</f>
        <v>0</v>
      </c>
      <c r="F14" s="17">
        <f>SUMIFS(Tareas!$Q$17:$Q$70,Tareas!$P$17:$P$70,Semanas!A14)</f>
        <v>0</v>
      </c>
      <c r="G14" s="17">
        <f t="shared" si="0"/>
        <v>0.674479166666667</v>
      </c>
      <c r="Q14" s="15">
        <v>5</v>
      </c>
      <c r="R14" s="16">
        <f>(SUMIFS(Tareas!$G$17:$G$70,Tareas!$H$17:$H$70,Semanas!Q14))/60</f>
        <v>0</v>
      </c>
      <c r="S14" s="17"/>
      <c r="T14" s="18"/>
      <c r="U14" s="16"/>
      <c r="V14" s="17"/>
      <c r="W14" s="17"/>
    </row>
    <row r="15" spans="1:23">
      <c r="A15" s="15">
        <v>6</v>
      </c>
      <c r="B15" s="16">
        <f>(SUMIFS(Tareas!$G$17:$G$70,Tareas!$H$17:$H$70,Semanas!A15))/60</f>
        <v>0</v>
      </c>
      <c r="C15" s="17">
        <f>SUMIFS(Tareas!$I$17:$I$70,Tareas!$H$17:$H$70,Semanas!A15)</f>
        <v>0</v>
      </c>
      <c r="D15" s="18">
        <f t="shared" si="2"/>
        <v>1</v>
      </c>
      <c r="E15" s="16">
        <f>(SUMIFS(Tareas!$O$17:$O$70,Tareas!$P$17:$P$70,Semanas!A15))/60</f>
        <v>0</v>
      </c>
      <c r="F15" s="17">
        <f>SUMIFS(Tareas!$Q$17:$Q$70,Tareas!$P$17:$P$70,Semanas!A15)</f>
        <v>0</v>
      </c>
      <c r="G15" s="17">
        <f t="shared" si="0"/>
        <v>0.674479166666667</v>
      </c>
      <c r="Q15" s="15">
        <v>6</v>
      </c>
      <c r="R15" s="16">
        <f>(SUMIFS(Tareas!$G$17:$G$70,Tareas!$H$17:$H$70,Semanas!Q15))/60</f>
        <v>0</v>
      </c>
      <c r="S15" s="17"/>
      <c r="T15" s="18"/>
      <c r="U15" s="16"/>
      <c r="V15" s="17"/>
      <c r="W15" s="17"/>
    </row>
    <row r="16" spans="1:23">
      <c r="A16" s="15">
        <v>7</v>
      </c>
      <c r="B16" s="16">
        <f>(SUMIFS(Tareas!$G$17:$G$70,Tareas!$H$17:$H$70,Semanas!A16))/60</f>
        <v>0</v>
      </c>
      <c r="C16" s="17">
        <f>SUMIFS(Tareas!$I$17:$I$70,Tareas!$H$17:$H$70,Semanas!A16)</f>
        <v>0</v>
      </c>
      <c r="D16" s="18">
        <f t="shared" si="2"/>
        <v>1</v>
      </c>
      <c r="E16" s="16">
        <f>(SUMIFS(Tareas!$O$17:$O$70,Tareas!$P$17:$P$70,Semanas!A16))/60</f>
        <v>0</v>
      </c>
      <c r="F16" s="17">
        <f>SUMIFS(Tareas!$Q$17:$Q$70,Tareas!$P$17:$P$70,Semanas!A16)</f>
        <v>0</v>
      </c>
      <c r="G16" s="17">
        <f t="shared" si="0"/>
        <v>0.674479166666667</v>
      </c>
      <c r="Q16" s="15">
        <v>7</v>
      </c>
      <c r="R16" s="16">
        <f>(SUMIFS(Tareas!$G$17:$G$70,Tareas!$H$17:$H$70,Semanas!Q16))/60</f>
        <v>0</v>
      </c>
      <c r="S16" s="17"/>
      <c r="T16" s="18"/>
      <c r="U16" s="16"/>
      <c r="V16" s="17"/>
      <c r="W16" s="17"/>
    </row>
    <row r="17" spans="1:23">
      <c r="A17" s="15">
        <v>8</v>
      </c>
      <c r="B17" s="16">
        <f>(SUMIFS(Tareas!$G$17:$G$70,Tareas!$H$17:$H$70,Semanas!A17))/60</f>
        <v>0</v>
      </c>
      <c r="C17" s="17">
        <f>SUMIFS(Tareas!$I$17:$I$70,Tareas!$H$17:$H$70,Semanas!A17)</f>
        <v>0</v>
      </c>
      <c r="D17" s="18">
        <f t="shared" si="2"/>
        <v>1</v>
      </c>
      <c r="E17" s="16">
        <f>(SUMIFS(Tareas!$O$17:$O$70,Tareas!$P$17:$P$70,Semanas!A17))/60</f>
        <v>0</v>
      </c>
      <c r="F17" s="17">
        <f>SUMIFS(Tareas!$Q$17:$Q$70,Tareas!$P$17:$P$70,Semanas!A17)</f>
        <v>0</v>
      </c>
      <c r="G17" s="17">
        <f t="shared" si="0"/>
        <v>0.674479166666667</v>
      </c>
      <c r="Q17" s="15">
        <v>8</v>
      </c>
      <c r="R17" s="16">
        <f>(SUMIFS(Tareas!$G$17:$G$70,Tareas!$H$17:$H$70,Semanas!Q17))/60</f>
        <v>0</v>
      </c>
      <c r="S17" s="17"/>
      <c r="T17" s="18"/>
      <c r="U17" s="16"/>
      <c r="V17" s="17"/>
      <c r="W17" s="17"/>
    </row>
    <row r="18" spans="1:23">
      <c r="A18" s="15">
        <v>9</v>
      </c>
      <c r="B18" s="16">
        <f>(SUMIFS(Tareas!$G$17:$G$70,Tareas!$H$17:$H$70,Semanas!A18))/60</f>
        <v>0</v>
      </c>
      <c r="C18" s="17">
        <f>SUMIFS(Tareas!$I$17:$I$70,Tareas!$H$17:$H$70,Semanas!A18)</f>
        <v>0</v>
      </c>
      <c r="D18" s="18">
        <f>D12+C18</f>
        <v>1</v>
      </c>
      <c r="E18" s="16">
        <f>(SUMIFS(Tareas!$O$17:$O$70,Tareas!$P$17:$P$70,Semanas!A18))/60</f>
        <v>0</v>
      </c>
      <c r="F18" s="17">
        <f>SUMIFS(Tareas!$Q$17:$Q$70,Tareas!$P$17:$P$70,Semanas!A18)</f>
        <v>0</v>
      </c>
      <c r="G18" s="17">
        <f>G12+F18</f>
        <v>0.674479166666667</v>
      </c>
      <c r="Q18" s="15">
        <v>9</v>
      </c>
      <c r="R18" s="16">
        <f>(SUMIFS(Tareas!$G$17:$G$70,Tareas!$H$17:$H$70,Semanas!Q18))/60</f>
        <v>0</v>
      </c>
      <c r="S18" s="17"/>
      <c r="T18" s="18"/>
      <c r="U18" s="16"/>
      <c r="V18" s="17"/>
      <c r="W18" s="17"/>
    </row>
    <row r="19" spans="4:4">
      <c r="D19" s="19"/>
    </row>
    <row r="20" spans="2:7">
      <c r="B20" s="16">
        <f>SUM(B10:B18)</f>
        <v>32</v>
      </c>
      <c r="C20" s="20"/>
      <c r="D20" s="20"/>
      <c r="E20" s="16">
        <f>SUM(E10:E18)</f>
        <v>21.8333333333333</v>
      </c>
      <c r="F20" s="20"/>
      <c r="G20" s="20"/>
    </row>
    <row r="22" spans="3:3">
      <c r="C22" s="2"/>
    </row>
    <row r="23" spans="2:3">
      <c r="B23" s="2" t="s">
        <v>71</v>
      </c>
      <c r="C23" s="2"/>
    </row>
    <row r="25" spans="2:3">
      <c r="B25" s="2"/>
      <c r="C25" s="2"/>
    </row>
    <row r="26" spans="2:3">
      <c r="B26" s="2"/>
      <c r="C26" s="2"/>
    </row>
    <row r="28" spans="2:2">
      <c r="B28" s="2"/>
    </row>
    <row r="29" spans="2:2">
      <c r="B29" s="2"/>
    </row>
  </sheetData>
  <mergeCells count="5">
    <mergeCell ref="A1:G1"/>
    <mergeCell ref="B8:D8"/>
    <mergeCell ref="E8:G8"/>
    <mergeCell ref="R8:T8"/>
    <mergeCell ref="U8:W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Tareas</vt:lpstr>
      <vt:lpstr>Semanas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nico</cp:lastModifiedBy>
  <dcterms:created xsi:type="dcterms:W3CDTF">2014-09-18T20:15:00Z</dcterms:created>
  <dcterms:modified xsi:type="dcterms:W3CDTF">2023-04-21T11:07:56Z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