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1a1cd10a85c31d1/Desktop/ASL/"/>
    </mc:Choice>
  </mc:AlternateContent>
  <xr:revisionPtr revIDLastSave="0" documentId="8_{ACA39CAC-F8B5-4839-8385-C5D5B00DA955}" xr6:coauthVersionLast="47" xr6:coauthVersionMax="47" xr10:uidLastSave="{00000000-0000-0000-0000-000000000000}"/>
  <bookViews>
    <workbookView xWindow="-120" yWindow="-120" windowWidth="29040" windowHeight="15720" activeTab="1" xr2:uid="{4E14E1CA-D397-4452-8287-2EEB3DCBBFB9}"/>
  </bookViews>
  <sheets>
    <sheet name="Analyse" sheetId="1" r:id="rId1"/>
    <sheet name="Tabelle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  <c r="D49" i="1"/>
  <c r="C49" i="1"/>
  <c r="B49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E43" i="1"/>
  <c r="D43" i="1"/>
  <c r="C43" i="1"/>
  <c r="E42" i="1"/>
  <c r="D42" i="1"/>
  <c r="C42" i="1"/>
  <c r="B42" i="1"/>
  <c r="E41" i="1"/>
  <c r="D41" i="1"/>
  <c r="C41" i="1"/>
  <c r="C40" i="1" s="1"/>
  <c r="B41" i="1"/>
  <c r="E40" i="1"/>
  <c r="D40" i="1"/>
  <c r="B40" i="1"/>
  <c r="E39" i="1"/>
  <c r="D39" i="1"/>
  <c r="C39" i="1"/>
  <c r="B39" i="1"/>
  <c r="E38" i="1"/>
  <c r="D38" i="1"/>
  <c r="C38" i="1"/>
  <c r="B38" i="1"/>
  <c r="E37" i="1"/>
  <c r="D37" i="1"/>
  <c r="C37" i="1"/>
  <c r="C36" i="1" s="1"/>
  <c r="B37" i="1"/>
  <c r="E36" i="1"/>
  <c r="D36" i="1"/>
  <c r="B36" i="1"/>
  <c r="E35" i="1"/>
  <c r="D35" i="1"/>
  <c r="C35" i="1"/>
  <c r="B35" i="1"/>
  <c r="E34" i="1"/>
  <c r="E33" i="1"/>
  <c r="D33" i="1"/>
  <c r="C33" i="1"/>
  <c r="C28" i="1" s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E28" i="1" s="1"/>
  <c r="D29" i="1"/>
  <c r="C29" i="1"/>
  <c r="B29" i="1"/>
  <c r="D28" i="1"/>
  <c r="B28" i="1"/>
  <c r="E27" i="1"/>
  <c r="E16" i="1" s="1"/>
  <c r="D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D16" i="1" s="1"/>
  <c r="C17" i="1"/>
  <c r="C16" i="1" s="1"/>
  <c r="B17" i="1"/>
  <c r="B16" i="1"/>
  <c r="E13" i="1"/>
  <c r="D13" i="1"/>
  <c r="E12" i="1"/>
  <c r="D12" i="1"/>
  <c r="C12" i="1"/>
  <c r="B12" i="1"/>
  <c r="E11" i="1"/>
  <c r="D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D3" i="1" s="1"/>
  <c r="C7" i="1"/>
  <c r="E6" i="1"/>
  <c r="E5" i="1"/>
  <c r="D5" i="1"/>
  <c r="C5" i="1"/>
  <c r="E4" i="1"/>
  <c r="D4" i="1"/>
  <c r="C4" i="1"/>
  <c r="E3" i="1"/>
  <c r="C3" i="1"/>
  <c r="E2" i="1"/>
  <c r="D2" i="1"/>
  <c r="C2" i="1"/>
  <c r="B2" i="1"/>
</calcChain>
</file>

<file path=xl/sharedStrings.xml><?xml version="1.0" encoding="utf-8"?>
<sst xmlns="http://schemas.openxmlformats.org/spreadsheetml/2006/main" count="137" uniqueCount="46">
  <si>
    <t>Einnahmen</t>
  </si>
  <si>
    <t>Sponsoring Cash</t>
  </si>
  <si>
    <t>Sponsoring Leistungen</t>
  </si>
  <si>
    <t>Büro a+o</t>
  </si>
  <si>
    <t>Baranzini Fotografie + Texte</t>
  </si>
  <si>
    <t>Storyflow</t>
  </si>
  <si>
    <t>Diverses</t>
  </si>
  <si>
    <t>Sponsoring Preise</t>
  </si>
  <si>
    <t>Startgelder</t>
  </si>
  <si>
    <t>Festwirtschaft</t>
  </si>
  <si>
    <t>Merchandise Lauftag</t>
  </si>
  <si>
    <t>Taler</t>
  </si>
  <si>
    <t>Ausgaben</t>
  </si>
  <si>
    <t>Lauf</t>
  </si>
  <si>
    <t>Preise</t>
  </si>
  <si>
    <t>Medaillen</t>
  </si>
  <si>
    <t>Zeitmessung</t>
  </si>
  <si>
    <t>Werkhof</t>
  </si>
  <si>
    <t>AAR</t>
  </si>
  <si>
    <t>WC-Anlage</t>
  </si>
  <si>
    <t>Speaker-Anlage</t>
  </si>
  <si>
    <t>Gebühren Martkhalle/Turnhalle</t>
  </si>
  <si>
    <t>Helfer-Entschädigungen</t>
  </si>
  <si>
    <t>Diverses Lauf</t>
  </si>
  <si>
    <t>Mitgliedschaft Swiss Athletics</t>
  </si>
  <si>
    <t xml:space="preserve">Werbung  </t>
  </si>
  <si>
    <t>Drucksachen</t>
  </si>
  <si>
    <t>Website</t>
  </si>
  <si>
    <t>Promo</t>
  </si>
  <si>
    <t>Baranzini Fotografie &amp; Texte</t>
  </si>
  <si>
    <t>T-Shirts/Läufersäckli</t>
  </si>
  <si>
    <t>Aufwand + Entschädigung Vorstand</t>
  </si>
  <si>
    <t>Aufwand Vorstand</t>
  </si>
  <si>
    <t>Entschädigung Vorstand</t>
  </si>
  <si>
    <t>Aufwand OK</t>
  </si>
  <si>
    <t>Sponsoringaufwände</t>
  </si>
  <si>
    <t>Sponsoring Akquisition</t>
  </si>
  <si>
    <t>Sponsoring Vergütung Vorstand</t>
  </si>
  <si>
    <t>Sponsoring Cash Rückerstattung</t>
  </si>
  <si>
    <t>Startgelder Rückerstattung</t>
  </si>
  <si>
    <t>Abschlussevent/GV</t>
  </si>
  <si>
    <t>Marktumfrage</t>
  </si>
  <si>
    <t xml:space="preserve">Diverses  </t>
  </si>
  <si>
    <t>Gewinn</t>
  </si>
  <si>
    <t>Konto</t>
  </si>
  <si>
    <t>Kategorie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</si>
</sst>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1" applyNumberFormat="1" applyFont="1" applyFill="1" applyBorder="1"/>
    <xf numFmtId="0" fontId="0" fillId="0" borderId="0" xfId="0" quotePrefix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1" applyNumberFormat="1" applyFont="1" applyBorder="1"/>
    <xf numFmtId="43" fontId="0" fillId="0" borderId="0" xfId="0" applyNumberFormat="1"/>
    <xf numFmtId="9" fontId="0" fillId="0" borderId="0" xfId="2" applyFon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 b="1"/>
              <a:t>Einnahmen ASL letzte 3 Jahre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Analyse!$B$2:$B$9</c:f>
              <c:numCache>
                <c:formatCode>_ * #,##0_ ;_ * \-#,##0_ ;_ * "-"??_ ;_ @_ </c:formatCode>
                <c:ptCount val="8"/>
                <c:pt idx="0">
                  <c:v>62330</c:v>
                </c:pt>
                <c:pt idx="6">
                  <c:v>4300</c:v>
                </c:pt>
                <c:pt idx="7">
                  <c:v>11527.2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EC-4E1C-A573-297AACE4D377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Analyse!$C$2:$C$9</c:f>
              <c:numCache>
                <c:formatCode>_ * #,##0_ ;_ * \-#,##0_ ;_ * "-"??_ ;_ @_ </c:formatCode>
                <c:ptCount val="8"/>
                <c:pt idx="0">
                  <c:v>66750</c:v>
                </c:pt>
                <c:pt idx="1">
                  <c:v>13920</c:v>
                </c:pt>
                <c:pt idx="2">
                  <c:v>2500</c:v>
                </c:pt>
                <c:pt idx="3">
                  <c:v>2000</c:v>
                </c:pt>
                <c:pt idx="5">
                  <c:v>9420</c:v>
                </c:pt>
                <c:pt idx="6">
                  <c:v>3130</c:v>
                </c:pt>
                <c:pt idx="7">
                  <c:v>10502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EC-4E1C-A573-297AACE4D377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Analyse!$D$2:$D$9</c:f>
              <c:numCache>
                <c:formatCode>_ * #,##0_ ;_ * \-#,##0_ ;_ * "-"??_ ;_ @_ </c:formatCode>
                <c:ptCount val="8"/>
                <c:pt idx="0">
                  <c:v>72420.89</c:v>
                </c:pt>
                <c:pt idx="1">
                  <c:v>13552.75</c:v>
                </c:pt>
                <c:pt idx="2">
                  <c:v>5250</c:v>
                </c:pt>
                <c:pt idx="3">
                  <c:v>4550</c:v>
                </c:pt>
                <c:pt idx="5">
                  <c:v>3752.75</c:v>
                </c:pt>
                <c:pt idx="6">
                  <c:v>3775</c:v>
                </c:pt>
                <c:pt idx="7">
                  <c:v>10482.230000000001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EC-4E1C-A573-297AACE4D377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Analyse!$A$2:$A$9</c:f>
              <c:strCache>
                <c:ptCount val="8"/>
                <c:pt idx="0">
                  <c:v>Sponsoring Cash</c:v>
                </c:pt>
                <c:pt idx="1">
                  <c:v>Sponsoring Leistungen</c:v>
                </c:pt>
                <c:pt idx="2">
                  <c:v>Büro a+o</c:v>
                </c:pt>
                <c:pt idx="3">
                  <c:v>Baranzini Fotografie + Texte</c:v>
                </c:pt>
                <c:pt idx="4">
                  <c:v>Storyflow</c:v>
                </c:pt>
                <c:pt idx="5">
                  <c:v>Diverses</c:v>
                </c:pt>
                <c:pt idx="6">
                  <c:v>Sponsoring Preise</c:v>
                </c:pt>
                <c:pt idx="7">
                  <c:v>Startgelder</c:v>
                </c:pt>
              </c:strCache>
            </c:strRef>
          </c:cat>
          <c:val>
            <c:numRef>
              <c:f>Analyse!$E$2:$E$9</c:f>
              <c:numCache>
                <c:formatCode>_ * #,##0_ ;_ * \-#,##0_ ;_ * "-"??_ ;_ @_ </c:formatCode>
                <c:ptCount val="8"/>
                <c:pt idx="0">
                  <c:v>63240</c:v>
                </c:pt>
                <c:pt idx="1">
                  <c:v>16820.400000000001</c:v>
                </c:pt>
                <c:pt idx="2">
                  <c:v>5600</c:v>
                </c:pt>
                <c:pt idx="3">
                  <c:v>4550</c:v>
                </c:pt>
                <c:pt idx="4">
                  <c:v>3900</c:v>
                </c:pt>
                <c:pt idx="5">
                  <c:v>2770.4</c:v>
                </c:pt>
                <c:pt idx="6">
                  <c:v>900</c:v>
                </c:pt>
                <c:pt idx="7">
                  <c:v>12885.89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EC-4E1C-A573-297AACE4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038864"/>
        <c:axId val="953039504"/>
      </c:barChart>
      <c:catAx>
        <c:axId val="9530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39504"/>
        <c:crosses val="autoZero"/>
        <c:auto val="1"/>
        <c:lblAlgn val="ctr"/>
        <c:lblOffset val="100"/>
        <c:noMultiLvlLbl val="0"/>
      </c:catAx>
      <c:valAx>
        <c:axId val="9530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03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31937</xdr:colOff>
      <xdr:row>99</xdr:row>
      <xdr:rowOff>56030</xdr:rowOff>
    </xdr:from>
    <xdr:to>
      <xdr:col>9</xdr:col>
      <xdr:colOff>244848</xdr:colOff>
      <xdr:row>121</xdr:row>
      <xdr:rowOff>4762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0A0A72-6616-4F0F-875E-A82F6E697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Geteilte%20Ablagen\Aarauer_Altstadtlauf_Drive\Administration\Budgets%20+%20Jahresrechnungen\2023\Buchhaltung%202023.xlsx" TargetMode="External"/><Relationship Id="rId1" Type="http://schemas.openxmlformats.org/officeDocument/2006/relationships/externalLinkPath" Target="file:///G:\Geteilte%20Ablagen\Aarauer_Altstadtlauf_Drive\Administration\Budgets%20+%20Jahresrechnungen\2023\Buchhaltung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 2017"/>
      <sheetName val="Bilanz + Erfolgsrechnung 2017"/>
      <sheetName val="Budget 2018"/>
      <sheetName val="Verbuchung 2018"/>
      <sheetName val="Bilanz + Erfolgsrechnung 2018"/>
      <sheetName val="prov. Abschluss 2018"/>
      <sheetName val="Budget 2019"/>
      <sheetName val="Verbuchung 2019"/>
      <sheetName val="Bilanz + Erfolgsrechnung 2019"/>
      <sheetName val="prov. Abrechnung 2019"/>
      <sheetName val="Budget 2020"/>
      <sheetName val="Verbuchung 2020"/>
      <sheetName val="Bilanz + Erfolgsrechnung 2020"/>
      <sheetName val="prov. Abrechnung 2020"/>
      <sheetName val="Budget 2021"/>
      <sheetName val="Verbuchung 2021"/>
      <sheetName val="Bilanz + Erfolgsrechnung 2021"/>
      <sheetName val="prov. Abrechnung 2021"/>
      <sheetName val="Budget 2022"/>
      <sheetName val="Verbuchung 2022"/>
      <sheetName val="Bilanz + Erfolgsrechnung 2022"/>
      <sheetName val="prov. Abrechnung 2022"/>
      <sheetName val="Budget 2023"/>
      <sheetName val="Budget 2024"/>
      <sheetName val="Verbuchung 2023"/>
      <sheetName val="Bilanz + Erfolgsrechnung 2023"/>
      <sheetName val="Jahresabschluss 2023"/>
      <sheetName val="Analyse"/>
      <sheetName val="Kontenplan"/>
    </sheetNames>
    <sheetDataSet>
      <sheetData sheetId="0"/>
      <sheetData sheetId="1"/>
      <sheetData sheetId="2"/>
      <sheetData sheetId="3">
        <row r="56">
          <cell r="B56">
            <v>8046</v>
          </cell>
          <cell r="C56">
            <v>4300</v>
          </cell>
        </row>
        <row r="57">
          <cell r="G57">
            <v>1553.35</v>
          </cell>
          <cell r="K57">
            <v>5694.25</v>
          </cell>
          <cell r="O57">
            <v>2599.85</v>
          </cell>
          <cell r="S57">
            <v>1870</v>
          </cell>
          <cell r="W57">
            <v>883.1</v>
          </cell>
          <cell r="AE57">
            <v>1290</v>
          </cell>
        </row>
        <row r="58">
          <cell r="AA58">
            <v>1524.2</v>
          </cell>
        </row>
        <row r="61">
          <cell r="F61">
            <v>538.5</v>
          </cell>
        </row>
        <row r="70">
          <cell r="C70">
            <v>2422</v>
          </cell>
          <cell r="G70">
            <v>1357.8</v>
          </cell>
          <cell r="K70">
            <v>4599.1000000000004</v>
          </cell>
          <cell r="O70">
            <v>2629.2</v>
          </cell>
          <cell r="S70">
            <v>3732.65</v>
          </cell>
          <cell r="W70">
            <v>6462</v>
          </cell>
          <cell r="AE70">
            <v>1155.9000000000001</v>
          </cell>
        </row>
        <row r="71">
          <cell r="AA71">
            <v>7538.9999999999991</v>
          </cell>
        </row>
        <row r="84">
          <cell r="B84">
            <v>1173</v>
          </cell>
        </row>
        <row r="86">
          <cell r="C86">
            <v>3550.85</v>
          </cell>
          <cell r="G86">
            <v>3500</v>
          </cell>
          <cell r="S86">
            <v>7538</v>
          </cell>
        </row>
        <row r="87">
          <cell r="AA87">
            <v>118.55</v>
          </cell>
        </row>
        <row r="88">
          <cell r="O88">
            <v>1666.05</v>
          </cell>
        </row>
        <row r="91">
          <cell r="K91">
            <v>2561</v>
          </cell>
          <cell r="W91">
            <v>408.90000000000009</v>
          </cell>
        </row>
        <row r="104">
          <cell r="J104">
            <v>1424.6</v>
          </cell>
        </row>
        <row r="106">
          <cell r="F106">
            <v>11527.2</v>
          </cell>
        </row>
        <row r="110">
          <cell r="B110">
            <v>62330</v>
          </cell>
        </row>
      </sheetData>
      <sheetData sheetId="4"/>
      <sheetData sheetId="5"/>
      <sheetData sheetId="6"/>
      <sheetData sheetId="7">
        <row r="57">
          <cell r="C57">
            <v>6213.55</v>
          </cell>
          <cell r="G57">
            <v>4482.1000000000004</v>
          </cell>
          <cell r="K57">
            <v>5969.8</v>
          </cell>
          <cell r="O57">
            <v>2667.15</v>
          </cell>
          <cell r="S57">
            <v>0</v>
          </cell>
          <cell r="W57">
            <v>883.15</v>
          </cell>
          <cell r="AA57">
            <v>2024.2</v>
          </cell>
          <cell r="AE57">
            <v>1300.8</v>
          </cell>
        </row>
        <row r="70">
          <cell r="C70">
            <v>2960</v>
          </cell>
          <cell r="G70">
            <v>2682.15</v>
          </cell>
          <cell r="K70">
            <v>6560.1</v>
          </cell>
          <cell r="O70">
            <v>359</v>
          </cell>
          <cell r="S70">
            <v>4300</v>
          </cell>
          <cell r="W70">
            <v>9582</v>
          </cell>
          <cell r="AA70">
            <v>12408.4</v>
          </cell>
          <cell r="AE70">
            <v>639.77</v>
          </cell>
        </row>
        <row r="85">
          <cell r="AA85">
            <v>-134.29000000000002</v>
          </cell>
          <cell r="AE85">
            <v>7184.5</v>
          </cell>
          <cell r="AI85">
            <v>538.5</v>
          </cell>
        </row>
        <row r="86">
          <cell r="G86">
            <v>3500</v>
          </cell>
          <cell r="S86">
            <v>8173</v>
          </cell>
        </row>
        <row r="89">
          <cell r="C89">
            <v>2480.6999999999998</v>
          </cell>
          <cell r="O89">
            <v>998</v>
          </cell>
        </row>
        <row r="92">
          <cell r="K92">
            <v>2145.65</v>
          </cell>
          <cell r="W92">
            <v>313.90000000000009</v>
          </cell>
        </row>
        <row r="98">
          <cell r="G98">
            <v>1800</v>
          </cell>
        </row>
        <row r="99">
          <cell r="G99">
            <v>500</v>
          </cell>
        </row>
        <row r="100">
          <cell r="G100">
            <v>2500</v>
          </cell>
        </row>
        <row r="101">
          <cell r="G101">
            <v>3120</v>
          </cell>
        </row>
        <row r="102">
          <cell r="G102">
            <v>2000</v>
          </cell>
        </row>
        <row r="103">
          <cell r="G103">
            <v>3130</v>
          </cell>
        </row>
        <row r="105">
          <cell r="G105">
            <v>1000</v>
          </cell>
        </row>
        <row r="106">
          <cell r="G106">
            <v>500</v>
          </cell>
        </row>
        <row r="107">
          <cell r="G107">
            <v>500</v>
          </cell>
          <cell r="N107">
            <v>1626</v>
          </cell>
        </row>
        <row r="108">
          <cell r="J108">
            <v>10502</v>
          </cell>
        </row>
        <row r="111">
          <cell r="F111">
            <v>17050</v>
          </cell>
        </row>
        <row r="117">
          <cell r="B117">
            <v>66750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72">
          <cell r="F72">
            <v>7469.75</v>
          </cell>
          <cell r="L72">
            <v>7695.8699999999953</v>
          </cell>
          <cell r="N72">
            <v>6880.0500000000029</v>
          </cell>
        </row>
      </sheetData>
      <sheetData sheetId="19">
        <row r="59">
          <cell r="C59">
            <v>7570</v>
          </cell>
          <cell r="G59">
            <v>4434.25</v>
          </cell>
          <cell r="K59">
            <v>5618.15</v>
          </cell>
          <cell r="O59">
            <v>1227.0999999999999</v>
          </cell>
          <cell r="S59">
            <v>0</v>
          </cell>
          <cell r="W59">
            <v>937</v>
          </cell>
          <cell r="AA59">
            <v>1632.2</v>
          </cell>
          <cell r="AE59">
            <v>1255</v>
          </cell>
        </row>
        <row r="77">
          <cell r="C77">
            <v>6913.4</v>
          </cell>
          <cell r="G77">
            <v>196</v>
          </cell>
          <cell r="K77">
            <v>6322.05</v>
          </cell>
          <cell r="O77">
            <v>159</v>
          </cell>
          <cell r="S77">
            <v>2217.6999999999998</v>
          </cell>
          <cell r="W77">
            <v>8642.15</v>
          </cell>
          <cell r="AA77">
            <v>11550.45</v>
          </cell>
          <cell r="AE77">
            <v>12988.01</v>
          </cell>
        </row>
        <row r="99">
          <cell r="C99">
            <v>2169.1</v>
          </cell>
          <cell r="G99">
            <v>5000</v>
          </cell>
          <cell r="K99">
            <v>1053.1300000000001</v>
          </cell>
          <cell r="O99">
            <v>1061</v>
          </cell>
          <cell r="S99">
            <v>12137</v>
          </cell>
          <cell r="W99">
            <v>753.39999999999986</v>
          </cell>
          <cell r="AA99">
            <v>560</v>
          </cell>
          <cell r="AE99">
            <v>1274.7</v>
          </cell>
          <cell r="AI99">
            <v>0</v>
          </cell>
        </row>
        <row r="122">
          <cell r="C122">
            <v>0</v>
          </cell>
          <cell r="G122">
            <v>36.75</v>
          </cell>
          <cell r="K122">
            <v>1043.8499999999999</v>
          </cell>
        </row>
        <row r="155">
          <cell r="B155">
            <v>72420.89</v>
          </cell>
          <cell r="F155">
            <v>3752.75</v>
          </cell>
          <cell r="J155">
            <v>5250</v>
          </cell>
          <cell r="N155">
            <v>4550</v>
          </cell>
          <cell r="R155">
            <v>3775</v>
          </cell>
          <cell r="V155">
            <v>10482.230000000001</v>
          </cell>
          <cell r="Z155">
            <v>2961.5</v>
          </cell>
          <cell r="AD155">
            <v>700</v>
          </cell>
          <cell r="AH155">
            <v>328.77000000000004</v>
          </cell>
        </row>
      </sheetData>
      <sheetData sheetId="20"/>
      <sheetData sheetId="21"/>
      <sheetData sheetId="22">
        <row r="75">
          <cell r="F75">
            <v>11187.60000000002</v>
          </cell>
        </row>
      </sheetData>
      <sheetData sheetId="23"/>
      <sheetData sheetId="24">
        <row r="59">
          <cell r="C59">
            <v>3165</v>
          </cell>
          <cell r="G59">
            <v>4259.25</v>
          </cell>
          <cell r="K59">
            <v>7495.9</v>
          </cell>
          <cell r="O59">
            <v>757.6</v>
          </cell>
          <cell r="S59">
            <v>0</v>
          </cell>
          <cell r="W59">
            <v>0</v>
          </cell>
          <cell r="AA59">
            <v>740</v>
          </cell>
          <cell r="AE59">
            <v>595</v>
          </cell>
        </row>
        <row r="77">
          <cell r="C77">
            <v>6883.85</v>
          </cell>
          <cell r="G77">
            <v>1084</v>
          </cell>
          <cell r="K77">
            <v>5465.65</v>
          </cell>
          <cell r="O77">
            <v>359.04</v>
          </cell>
          <cell r="S77">
            <v>737.7</v>
          </cell>
          <cell r="W77">
            <v>7535.65</v>
          </cell>
          <cell r="AA77">
            <v>9908</v>
          </cell>
          <cell r="AE77">
            <v>250</v>
          </cell>
        </row>
        <row r="99">
          <cell r="C99">
            <v>3863.15</v>
          </cell>
          <cell r="G99">
            <v>6500</v>
          </cell>
          <cell r="K99">
            <v>1010.9</v>
          </cell>
          <cell r="O99">
            <v>188</v>
          </cell>
          <cell r="S99">
            <v>8301.5</v>
          </cell>
          <cell r="W99">
            <v>0</v>
          </cell>
          <cell r="AA99">
            <v>2984.2</v>
          </cell>
          <cell r="AE99">
            <v>3190</v>
          </cell>
          <cell r="AI99">
            <v>500</v>
          </cell>
        </row>
        <row r="122">
          <cell r="C122">
            <v>232.65</v>
          </cell>
          <cell r="G122">
            <v>63</v>
          </cell>
          <cell r="K122">
            <v>1044.3499999999999</v>
          </cell>
          <cell r="O122">
            <v>5904.3</v>
          </cell>
        </row>
        <row r="155">
          <cell r="B155">
            <v>63240</v>
          </cell>
          <cell r="F155">
            <v>2770.4</v>
          </cell>
          <cell r="J155">
            <v>5600</v>
          </cell>
          <cell r="N155">
            <v>4550</v>
          </cell>
          <cell r="R155">
            <v>900</v>
          </cell>
          <cell r="V155">
            <v>12885.89</v>
          </cell>
          <cell r="Z155">
            <v>360</v>
          </cell>
          <cell r="AD155">
            <v>0</v>
          </cell>
          <cell r="AP155">
            <v>3900</v>
          </cell>
        </row>
      </sheetData>
      <sheetData sheetId="25"/>
      <sheetData sheetId="26"/>
      <sheetData sheetId="27">
        <row r="1">
          <cell r="B1">
            <v>2018</v>
          </cell>
          <cell r="C1">
            <v>2019</v>
          </cell>
          <cell r="D1">
            <v>2022</v>
          </cell>
          <cell r="E1">
            <v>2023</v>
          </cell>
        </row>
        <row r="2">
          <cell r="A2" t="str">
            <v>Sponsoring Cash</v>
          </cell>
          <cell r="B2">
            <v>62330</v>
          </cell>
          <cell r="C2">
            <v>66750</v>
          </cell>
          <cell r="D2">
            <v>72420.89</v>
          </cell>
          <cell r="E2">
            <v>63240</v>
          </cell>
        </row>
        <row r="3">
          <cell r="A3" t="str">
            <v>Sponsoring Leistungen</v>
          </cell>
          <cell r="C3">
            <v>13920</v>
          </cell>
          <cell r="D3">
            <v>13552.75</v>
          </cell>
          <cell r="E3">
            <v>16820.400000000001</v>
          </cell>
        </row>
        <row r="4">
          <cell r="A4" t="str">
            <v>Büro a+o</v>
          </cell>
          <cell r="C4">
            <v>2500</v>
          </cell>
          <cell r="D4">
            <v>5250</v>
          </cell>
          <cell r="E4">
            <v>5600</v>
          </cell>
        </row>
        <row r="5">
          <cell r="A5" t="str">
            <v>Baranzini Fotografie + Texte</v>
          </cell>
          <cell r="C5">
            <v>2000</v>
          </cell>
          <cell r="D5">
            <v>4550</v>
          </cell>
          <cell r="E5">
            <v>4550</v>
          </cell>
        </row>
        <row r="6">
          <cell r="A6" t="str">
            <v>Storyflow</v>
          </cell>
          <cell r="E6">
            <v>3900</v>
          </cell>
        </row>
        <row r="7">
          <cell r="A7" t="str">
            <v>Diverses</v>
          </cell>
          <cell r="C7">
            <v>9420</v>
          </cell>
          <cell r="D7">
            <v>3752.75</v>
          </cell>
          <cell r="E7">
            <v>2770.4</v>
          </cell>
        </row>
        <row r="8">
          <cell r="A8" t="str">
            <v>Sponsoring Preise</v>
          </cell>
          <cell r="B8">
            <v>4300</v>
          </cell>
          <cell r="C8">
            <v>3130</v>
          </cell>
          <cell r="D8">
            <v>3775</v>
          </cell>
          <cell r="E8">
            <v>900</v>
          </cell>
        </row>
        <row r="9">
          <cell r="A9" t="str">
            <v>Startgelder</v>
          </cell>
          <cell r="B9">
            <v>11527.2</v>
          </cell>
          <cell r="C9">
            <v>10502</v>
          </cell>
          <cell r="D9">
            <v>10482.230000000001</v>
          </cell>
          <cell r="E9">
            <v>12885.89</v>
          </cell>
        </row>
        <row r="10">
          <cell r="A10" t="str">
            <v>Festwirtschaft</v>
          </cell>
          <cell r="B10">
            <v>-408.90000000000009</v>
          </cell>
          <cell r="C10">
            <v>-313.90000000000009</v>
          </cell>
          <cell r="D10">
            <v>-753.39999999999986</v>
          </cell>
          <cell r="E10">
            <v>0</v>
          </cell>
        </row>
        <row r="11">
          <cell r="A11" t="str">
            <v>Merchandise Lauftag</v>
          </cell>
          <cell r="B11">
            <v>0</v>
          </cell>
          <cell r="C11">
            <v>0</v>
          </cell>
          <cell r="D11">
            <v>328.77000000000004</v>
          </cell>
          <cell r="E11">
            <v>0</v>
          </cell>
        </row>
        <row r="12">
          <cell r="A12" t="str">
            <v>Taler</v>
          </cell>
          <cell r="B12">
            <v>1424.6</v>
          </cell>
          <cell r="C12">
            <v>1626</v>
          </cell>
          <cell r="D12">
            <v>2961.5</v>
          </cell>
          <cell r="E12">
            <v>360</v>
          </cell>
        </row>
        <row r="13">
          <cell r="A13" t="str">
            <v>Diverses</v>
          </cell>
          <cell r="B13">
            <v>0</v>
          </cell>
          <cell r="C13">
            <v>0</v>
          </cell>
          <cell r="D13">
            <v>700</v>
          </cell>
          <cell r="E13">
            <v>0</v>
          </cell>
        </row>
        <row r="16">
          <cell r="A16" t="str">
            <v>Lauf</v>
          </cell>
          <cell r="B16">
            <v>26702.05</v>
          </cell>
          <cell r="C16">
            <v>29182.900000000005</v>
          </cell>
          <cell r="D16">
            <v>30826.949999999997</v>
          </cell>
          <cell r="E16">
            <v>26024.949999999997</v>
          </cell>
        </row>
        <row r="17">
          <cell r="A17" t="str">
            <v>Preise</v>
          </cell>
          <cell r="B17">
            <v>8046</v>
          </cell>
          <cell r="C17">
            <v>6213.55</v>
          </cell>
          <cell r="D17">
            <v>7570</v>
          </cell>
          <cell r="E17">
            <v>3165</v>
          </cell>
        </row>
        <row r="18">
          <cell r="A18" t="str">
            <v>Medaillen</v>
          </cell>
          <cell r="B18">
            <v>1553.35</v>
          </cell>
          <cell r="C18">
            <v>4482.1000000000004</v>
          </cell>
          <cell r="D18">
            <v>4434.25</v>
          </cell>
          <cell r="E18">
            <v>4259.25</v>
          </cell>
        </row>
        <row r="19">
          <cell r="A19" t="str">
            <v>Zeitmessung</v>
          </cell>
          <cell r="B19">
            <v>5694.25</v>
          </cell>
          <cell r="C19">
            <v>5969.8</v>
          </cell>
          <cell r="D19">
            <v>5618.15</v>
          </cell>
          <cell r="E19">
            <v>7495.9</v>
          </cell>
        </row>
        <row r="20">
          <cell r="A20" t="str">
            <v>Werkhof</v>
          </cell>
          <cell r="B20">
            <v>2599.85</v>
          </cell>
          <cell r="C20">
            <v>2667.15</v>
          </cell>
          <cell r="D20">
            <v>1227.0999999999999</v>
          </cell>
          <cell r="E20">
            <v>757.6</v>
          </cell>
        </row>
        <row r="21">
          <cell r="A21" t="str">
            <v>AAR</v>
          </cell>
          <cell r="B21">
            <v>1870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WC-Anlage</v>
          </cell>
          <cell r="B22">
            <v>883.1</v>
          </cell>
          <cell r="C22">
            <v>883.15</v>
          </cell>
          <cell r="D22">
            <v>937</v>
          </cell>
          <cell r="E22">
            <v>0</v>
          </cell>
        </row>
        <row r="23">
          <cell r="A23" t="str">
            <v>Speaker-Anlage</v>
          </cell>
          <cell r="B23">
            <v>1524.2</v>
          </cell>
          <cell r="C23">
            <v>2024.2</v>
          </cell>
          <cell r="D23">
            <v>1632.2</v>
          </cell>
          <cell r="E23">
            <v>740</v>
          </cell>
        </row>
        <row r="24">
          <cell r="A24" t="str">
            <v>Gebühren Martkhalle/Turnhalle</v>
          </cell>
          <cell r="B24">
            <v>1290</v>
          </cell>
          <cell r="C24">
            <v>1300.8</v>
          </cell>
          <cell r="D24">
            <v>1255</v>
          </cell>
          <cell r="E24">
            <v>595</v>
          </cell>
        </row>
        <row r="25">
          <cell r="A25" t="str">
            <v>Helfer-Entschädigungen</v>
          </cell>
          <cell r="B25">
            <v>2422</v>
          </cell>
          <cell r="C25">
            <v>2960</v>
          </cell>
          <cell r="D25">
            <v>6913.4</v>
          </cell>
          <cell r="E25">
            <v>6883.85</v>
          </cell>
        </row>
        <row r="26">
          <cell r="A26" t="str">
            <v>Diverses Lauf</v>
          </cell>
          <cell r="B26">
            <v>819.3</v>
          </cell>
          <cell r="C26">
            <v>2682.15</v>
          </cell>
          <cell r="D26">
            <v>196</v>
          </cell>
          <cell r="E26">
            <v>1084</v>
          </cell>
        </row>
        <row r="27">
          <cell r="A27" t="str">
            <v>Mitgliedschaft Swiss Athletics</v>
          </cell>
          <cell r="D27">
            <v>1043.8499999999999</v>
          </cell>
          <cell r="E27">
            <v>1044.3499999999999</v>
          </cell>
        </row>
        <row r="28">
          <cell r="A28" t="str">
            <v xml:space="preserve">Werbung  </v>
          </cell>
          <cell r="B28">
            <v>26117.850000000002</v>
          </cell>
          <cell r="C28">
            <v>33849.269999999997</v>
          </cell>
          <cell r="D28">
            <v>41879.360000000001</v>
          </cell>
          <cell r="E28">
            <v>30160.34</v>
          </cell>
        </row>
        <row r="29">
          <cell r="A29" t="str">
            <v>Drucksachen</v>
          </cell>
          <cell r="B29">
            <v>4599.1000000000004</v>
          </cell>
          <cell r="C29">
            <v>6560.1</v>
          </cell>
          <cell r="D29">
            <v>6322.05</v>
          </cell>
          <cell r="E29">
            <v>5465.65</v>
          </cell>
        </row>
        <row r="30">
          <cell r="A30" t="str">
            <v>Website</v>
          </cell>
          <cell r="B30">
            <v>2629.2</v>
          </cell>
          <cell r="C30">
            <v>359</v>
          </cell>
          <cell r="D30">
            <v>159</v>
          </cell>
          <cell r="E30">
            <v>359.04</v>
          </cell>
        </row>
        <row r="31">
          <cell r="A31" t="str">
            <v>Promo</v>
          </cell>
          <cell r="B31">
            <v>3732.65</v>
          </cell>
          <cell r="C31">
            <v>4300</v>
          </cell>
          <cell r="D31">
            <v>2217.6999999999998</v>
          </cell>
          <cell r="E31">
            <v>737.7</v>
          </cell>
        </row>
        <row r="32">
          <cell r="A32" t="str">
            <v>Baranzini Fotografie &amp; Texte</v>
          </cell>
          <cell r="B32">
            <v>6462</v>
          </cell>
          <cell r="C32">
            <v>9582</v>
          </cell>
          <cell r="D32">
            <v>8642.15</v>
          </cell>
          <cell r="E32">
            <v>7535.65</v>
          </cell>
        </row>
        <row r="33">
          <cell r="A33" t="str">
            <v>Büro a+o</v>
          </cell>
          <cell r="B33">
            <v>7538.9999999999991</v>
          </cell>
          <cell r="C33">
            <v>12408.4</v>
          </cell>
          <cell r="D33">
            <v>11550.45</v>
          </cell>
          <cell r="E33">
            <v>9908</v>
          </cell>
        </row>
        <row r="34">
          <cell r="A34" t="str">
            <v>Storyflow</v>
          </cell>
          <cell r="E34">
            <v>5904.3</v>
          </cell>
        </row>
        <row r="35">
          <cell r="A35" t="str">
            <v>T-Shirts/Läufersäckli</v>
          </cell>
          <cell r="B35">
            <v>1155.9000000000001</v>
          </cell>
          <cell r="C35">
            <v>639.77</v>
          </cell>
          <cell r="D35">
            <v>12988.01</v>
          </cell>
          <cell r="E35">
            <v>250</v>
          </cell>
        </row>
        <row r="36">
          <cell r="A36" t="str">
            <v>Aufwand + Entschädigung Vorstand</v>
          </cell>
          <cell r="B36">
            <v>5877.85</v>
          </cell>
          <cell r="C36">
            <v>5980.7</v>
          </cell>
          <cell r="D36">
            <v>7169.1</v>
          </cell>
          <cell r="E36">
            <v>10363.15</v>
          </cell>
        </row>
        <row r="37">
          <cell r="A37" t="str">
            <v>Aufwand Vorstand</v>
          </cell>
          <cell r="B37">
            <v>2377.85</v>
          </cell>
          <cell r="C37">
            <v>2480.6999999999998</v>
          </cell>
          <cell r="D37">
            <v>2169.1</v>
          </cell>
          <cell r="E37">
            <v>3863.15</v>
          </cell>
        </row>
        <row r="38">
          <cell r="A38" t="str">
            <v>Entschädigung Vorstand</v>
          </cell>
          <cell r="B38">
            <v>3500</v>
          </cell>
          <cell r="C38">
            <v>3500</v>
          </cell>
          <cell r="D38">
            <v>5000</v>
          </cell>
          <cell r="E38">
            <v>6500</v>
          </cell>
        </row>
        <row r="39">
          <cell r="A39" t="str">
            <v>Aufwand OK</v>
          </cell>
          <cell r="B39">
            <v>2561</v>
          </cell>
          <cell r="C39">
            <v>2145.65</v>
          </cell>
          <cell r="D39">
            <v>1053.1300000000001</v>
          </cell>
          <cell r="E39">
            <v>1010.9</v>
          </cell>
        </row>
        <row r="40">
          <cell r="A40" t="str">
            <v>Sponsoringaufwände</v>
          </cell>
          <cell r="B40">
            <v>9204.0499999999993</v>
          </cell>
          <cell r="C40">
            <v>9171</v>
          </cell>
          <cell r="D40">
            <v>13234.75</v>
          </cell>
          <cell r="E40">
            <v>8785.15</v>
          </cell>
        </row>
        <row r="41">
          <cell r="A41" t="str">
            <v>Sponsoring Akquisition</v>
          </cell>
          <cell r="B41">
            <v>1666.05</v>
          </cell>
          <cell r="C41">
            <v>998</v>
          </cell>
          <cell r="D41">
            <v>1061</v>
          </cell>
          <cell r="E41">
            <v>188</v>
          </cell>
        </row>
        <row r="42">
          <cell r="A42" t="str">
            <v>Sponsoring Vergütung Vorstand</v>
          </cell>
          <cell r="B42">
            <v>7538</v>
          </cell>
          <cell r="C42">
            <v>8173</v>
          </cell>
          <cell r="D42">
            <v>12137</v>
          </cell>
          <cell r="E42">
            <v>8301.5</v>
          </cell>
        </row>
        <row r="43">
          <cell r="A43" t="str">
            <v>Sponsoring Cash Rückerstattung</v>
          </cell>
          <cell r="C43">
            <v>0</v>
          </cell>
          <cell r="D43">
            <v>0</v>
          </cell>
          <cell r="E43">
            <v>232.65</v>
          </cell>
        </row>
        <row r="44">
          <cell r="A44" t="str">
            <v>Startgelder Rückerstattung</v>
          </cell>
          <cell r="D44">
            <v>36.75</v>
          </cell>
          <cell r="E44">
            <v>63</v>
          </cell>
        </row>
        <row r="45">
          <cell r="A45" t="str">
            <v>Abschlussevent/GV</v>
          </cell>
          <cell r="B45">
            <v>1173</v>
          </cell>
          <cell r="C45">
            <v>7184.5</v>
          </cell>
          <cell r="D45">
            <v>1274.7</v>
          </cell>
          <cell r="E45">
            <v>3190</v>
          </cell>
        </row>
        <row r="46">
          <cell r="A46" t="str">
            <v>Marktumfrage</v>
          </cell>
          <cell r="B46">
            <v>538.5</v>
          </cell>
          <cell r="C46">
            <v>538.5</v>
          </cell>
          <cell r="D46">
            <v>0</v>
          </cell>
          <cell r="E46">
            <v>500</v>
          </cell>
        </row>
        <row r="47">
          <cell r="A47" t="str">
            <v xml:space="preserve">Diverses  </v>
          </cell>
          <cell r="B47">
            <v>118.55</v>
          </cell>
          <cell r="C47">
            <v>-134.29000000000002</v>
          </cell>
          <cell r="D47">
            <v>560</v>
          </cell>
          <cell r="E47">
            <v>2984.2</v>
          </cell>
        </row>
        <row r="49">
          <cell r="A49" t="str">
            <v>Gewinn</v>
          </cell>
          <cell r="B49">
            <v>6880.0500000000029</v>
          </cell>
          <cell r="C49">
            <v>7695.8699999999953</v>
          </cell>
          <cell r="D49">
            <v>7469.75</v>
          </cell>
          <cell r="E49">
            <v>11187.60000000002</v>
          </cell>
        </row>
      </sheetData>
      <sheetData sheetId="2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F94CD-52CA-49E8-B163-B57F58B8BCC8}">
  <sheetPr>
    <tabColor theme="5" tint="0.59999389629810485"/>
    <pageSetUpPr fitToPage="1"/>
  </sheetPr>
  <dimension ref="A1:H72"/>
  <sheetViews>
    <sheetView zoomScale="85" zoomScaleNormal="85" workbookViewId="0">
      <selection sqref="A1:E1048576"/>
    </sheetView>
  </sheetViews>
  <sheetFormatPr baseColWidth="10" defaultColWidth="11" defaultRowHeight="14.25" x14ac:dyDescent="0.2"/>
  <cols>
    <col min="1" max="1" width="38.875" customWidth="1"/>
    <col min="2" max="3" width="11" customWidth="1"/>
    <col min="4" max="4" width="11.625" customWidth="1"/>
  </cols>
  <sheetData>
    <row r="1" spans="1:8" ht="15" x14ac:dyDescent="0.25">
      <c r="A1" s="1" t="s">
        <v>0</v>
      </c>
      <c r="B1" s="2">
        <v>2018</v>
      </c>
      <c r="C1" s="2">
        <v>2019</v>
      </c>
      <c r="D1" s="2">
        <v>2022</v>
      </c>
      <c r="E1" s="2">
        <v>2023</v>
      </c>
      <c r="F1" s="3"/>
    </row>
    <row r="2" spans="1:8" x14ac:dyDescent="0.2">
      <c r="A2" t="s">
        <v>1</v>
      </c>
      <c r="B2" s="4">
        <f>'[1]Verbuchung 2018'!B110</f>
        <v>62330</v>
      </c>
      <c r="C2" s="4">
        <f>'[1]Verbuchung 2019'!B117</f>
        <v>66750</v>
      </c>
      <c r="D2" s="4">
        <f>'[1]Verbuchung 2022'!$B$155</f>
        <v>72420.89</v>
      </c>
      <c r="E2" s="4">
        <f>'[1]Verbuchung 2023'!$B$155</f>
        <v>63240</v>
      </c>
      <c r="H2" s="5"/>
    </row>
    <row r="3" spans="1:8" x14ac:dyDescent="0.2">
      <c r="A3" t="s">
        <v>2</v>
      </c>
      <c r="B3" s="4"/>
      <c r="C3" s="4">
        <f>'[1]Verbuchung 2019'!F111-'[1]Verbuchung 2019'!G103</f>
        <v>13920</v>
      </c>
      <c r="D3" s="4">
        <f>SUM(D4:D7)</f>
        <v>13552.75</v>
      </c>
      <c r="E3" s="4">
        <f>SUM(E4:E7)</f>
        <v>16820.400000000001</v>
      </c>
    </row>
    <row r="4" spans="1:8" x14ac:dyDescent="0.2">
      <c r="A4" s="6" t="s">
        <v>3</v>
      </c>
      <c r="B4" s="4"/>
      <c r="C4" s="4">
        <f>'[1]Verbuchung 2019'!G100</f>
        <v>2500</v>
      </c>
      <c r="D4" s="4">
        <f>'[1]Verbuchung 2022'!$J$155</f>
        <v>5250</v>
      </c>
      <c r="E4" s="4">
        <f>'[1]Verbuchung 2023'!$J$155</f>
        <v>5600</v>
      </c>
      <c r="H4" s="5"/>
    </row>
    <row r="5" spans="1:8" x14ac:dyDescent="0.2">
      <c r="A5" s="6" t="s">
        <v>4</v>
      </c>
      <c r="B5" s="4"/>
      <c r="C5" s="4">
        <f>'[1]Verbuchung 2019'!G102</f>
        <v>2000</v>
      </c>
      <c r="D5" s="4">
        <f>'[1]Verbuchung 2022'!$N$155</f>
        <v>4550</v>
      </c>
      <c r="E5" s="4">
        <f>'[1]Verbuchung 2023'!$N$155</f>
        <v>4550</v>
      </c>
      <c r="H5" s="5"/>
    </row>
    <row r="6" spans="1:8" x14ac:dyDescent="0.2">
      <c r="A6" s="6" t="s">
        <v>5</v>
      </c>
      <c r="B6" s="4"/>
      <c r="C6" s="4"/>
      <c r="D6" s="4"/>
      <c r="E6" s="4">
        <f>'[1]Verbuchung 2023'!AP155</f>
        <v>3900</v>
      </c>
      <c r="H6" s="5"/>
    </row>
    <row r="7" spans="1:8" x14ac:dyDescent="0.2">
      <c r="A7" s="6" t="s">
        <v>6</v>
      </c>
      <c r="B7" s="4"/>
      <c r="C7" s="4">
        <f>SUM('[1]Verbuchung 2019'!G98:G99,'[1]Verbuchung 2019'!G101:G102,'[1]Verbuchung 2019'!G105:G107)</f>
        <v>9420</v>
      </c>
      <c r="D7" s="4">
        <f>'[1]Verbuchung 2022'!$F$155</f>
        <v>3752.75</v>
      </c>
      <c r="E7" s="4">
        <f>'[1]Verbuchung 2023'!$F$155</f>
        <v>2770.4</v>
      </c>
    </row>
    <row r="8" spans="1:8" x14ac:dyDescent="0.2">
      <c r="A8" s="7" t="s">
        <v>7</v>
      </c>
      <c r="B8" s="4">
        <f>'[1]Verbuchung 2018'!C56</f>
        <v>4300</v>
      </c>
      <c r="C8" s="4">
        <f>'[1]Verbuchung 2019'!G103</f>
        <v>3130</v>
      </c>
      <c r="D8" s="4">
        <f>'[1]Verbuchung 2022'!$R$155</f>
        <v>3775</v>
      </c>
      <c r="E8" s="4">
        <f>'[1]Verbuchung 2023'!$R$155</f>
        <v>900</v>
      </c>
    </row>
    <row r="9" spans="1:8" x14ac:dyDescent="0.2">
      <c r="A9" t="s">
        <v>8</v>
      </c>
      <c r="B9" s="4">
        <f>'[1]Verbuchung 2018'!F106</f>
        <v>11527.2</v>
      </c>
      <c r="C9" s="4">
        <f>'[1]Verbuchung 2019'!J108</f>
        <v>10502</v>
      </c>
      <c r="D9" s="4">
        <f>'[1]Verbuchung 2022'!$V$155</f>
        <v>10482.230000000001</v>
      </c>
      <c r="E9" s="4">
        <f>'[1]Verbuchung 2023'!$V$155</f>
        <v>12885.89</v>
      </c>
      <c r="H9" s="5"/>
    </row>
    <row r="10" spans="1:8" x14ac:dyDescent="0.2">
      <c r="A10" s="7" t="s">
        <v>9</v>
      </c>
      <c r="B10" s="4">
        <f>'[1]Verbuchung 2018'!W91*-1</f>
        <v>-408.90000000000009</v>
      </c>
      <c r="C10" s="4">
        <f>'[1]Verbuchung 2019'!W92*-1</f>
        <v>-313.90000000000009</v>
      </c>
      <c r="D10" s="4">
        <f>'[1]Verbuchung 2022'!$W$99*-1</f>
        <v>-753.39999999999986</v>
      </c>
      <c r="E10" s="4">
        <f>'[1]Verbuchung 2023'!$W$99*-1</f>
        <v>0</v>
      </c>
      <c r="H10" s="5"/>
    </row>
    <row r="11" spans="1:8" x14ac:dyDescent="0.2">
      <c r="A11" t="s">
        <v>10</v>
      </c>
      <c r="B11" s="4">
        <v>0</v>
      </c>
      <c r="C11" s="4">
        <v>0</v>
      </c>
      <c r="D11" s="4">
        <f>'[1]Verbuchung 2022'!AH155</f>
        <v>328.77000000000004</v>
      </c>
      <c r="E11" s="4">
        <f>'[1]Verbuchung 2023'!AI155</f>
        <v>0</v>
      </c>
      <c r="H11" s="5"/>
    </row>
    <row r="12" spans="1:8" x14ac:dyDescent="0.2">
      <c r="A12" t="s">
        <v>11</v>
      </c>
      <c r="B12" s="4">
        <f>'[1]Verbuchung 2018'!J104</f>
        <v>1424.6</v>
      </c>
      <c r="C12" s="4">
        <f>'[1]Verbuchung 2019'!N107</f>
        <v>1626</v>
      </c>
      <c r="D12" s="4">
        <f>'[1]Verbuchung 2022'!$Z$155</f>
        <v>2961.5</v>
      </c>
      <c r="E12" s="4">
        <f>'[1]Verbuchung 2023'!$Z$155</f>
        <v>360</v>
      </c>
    </row>
    <row r="13" spans="1:8" x14ac:dyDescent="0.2">
      <c r="A13" t="s">
        <v>6</v>
      </c>
      <c r="B13" s="4">
        <v>0</v>
      </c>
      <c r="C13" s="4">
        <v>0</v>
      </c>
      <c r="D13" s="4">
        <f>'[1]Verbuchung 2022'!$AD$155</f>
        <v>700</v>
      </c>
      <c r="E13" s="4">
        <f>'[1]Verbuchung 2023'!$AD$155</f>
        <v>0</v>
      </c>
    </row>
    <row r="14" spans="1:8" x14ac:dyDescent="0.2">
      <c r="B14" s="8"/>
      <c r="C14" s="8"/>
      <c r="D14" s="8"/>
      <c r="E14" s="8"/>
    </row>
    <row r="15" spans="1:8" ht="15" x14ac:dyDescent="0.25">
      <c r="A15" s="1" t="s">
        <v>12</v>
      </c>
      <c r="B15" s="3">
        <v>2018</v>
      </c>
      <c r="C15" s="3">
        <v>2019</v>
      </c>
      <c r="D15" s="3">
        <v>2022</v>
      </c>
      <c r="E15" s="3">
        <v>2023</v>
      </c>
    </row>
    <row r="16" spans="1:8" x14ac:dyDescent="0.2">
      <c r="A16" s="7" t="s">
        <v>13</v>
      </c>
      <c r="B16" s="4">
        <f>SUM(B17:B27)</f>
        <v>26702.05</v>
      </c>
      <c r="C16" s="4">
        <f>SUM(C17:C27)</f>
        <v>29182.900000000005</v>
      </c>
      <c r="D16" s="4">
        <f>SUM(D17:D27)</f>
        <v>30826.949999999997</v>
      </c>
      <c r="E16" s="4">
        <f>SUM(E17:E27)</f>
        <v>26024.949999999997</v>
      </c>
    </row>
    <row r="17" spans="1:5" x14ac:dyDescent="0.2">
      <c r="A17" s="6" t="s">
        <v>14</v>
      </c>
      <c r="B17" s="4">
        <f>'[1]Verbuchung 2018'!B56</f>
        <v>8046</v>
      </c>
      <c r="C17" s="4">
        <f>'[1]Verbuchung 2019'!C57</f>
        <v>6213.55</v>
      </c>
      <c r="D17" s="4">
        <f>'[1]Verbuchung 2022'!$C$59</f>
        <v>7570</v>
      </c>
      <c r="E17" s="4">
        <f>'[1]Verbuchung 2023'!$C$59</f>
        <v>3165</v>
      </c>
    </row>
    <row r="18" spans="1:5" x14ac:dyDescent="0.2">
      <c r="A18" s="6" t="s">
        <v>15</v>
      </c>
      <c r="B18" s="4">
        <f>'[1]Verbuchung 2018'!G57</f>
        <v>1553.35</v>
      </c>
      <c r="C18" s="4">
        <f>'[1]Verbuchung 2019'!G57</f>
        <v>4482.1000000000004</v>
      </c>
      <c r="D18" s="4">
        <f>'[1]Verbuchung 2022'!$G$59</f>
        <v>4434.25</v>
      </c>
      <c r="E18" s="4">
        <f>'[1]Verbuchung 2023'!$G$59</f>
        <v>4259.25</v>
      </c>
    </row>
    <row r="19" spans="1:5" x14ac:dyDescent="0.2">
      <c r="A19" s="6" t="s">
        <v>16</v>
      </c>
      <c r="B19" s="4">
        <f>'[1]Verbuchung 2018'!K57</f>
        <v>5694.25</v>
      </c>
      <c r="C19" s="4">
        <f>'[1]Verbuchung 2019'!K57</f>
        <v>5969.8</v>
      </c>
      <c r="D19" s="4">
        <f>'[1]Verbuchung 2022'!$K$59</f>
        <v>5618.15</v>
      </c>
      <c r="E19" s="4">
        <f>'[1]Verbuchung 2023'!$K$59</f>
        <v>7495.9</v>
      </c>
    </row>
    <row r="20" spans="1:5" x14ac:dyDescent="0.2">
      <c r="A20" s="6" t="s">
        <v>17</v>
      </c>
      <c r="B20" s="4">
        <f>'[1]Verbuchung 2018'!O57</f>
        <v>2599.85</v>
      </c>
      <c r="C20" s="4">
        <f>'[1]Verbuchung 2019'!O57</f>
        <v>2667.15</v>
      </c>
      <c r="D20" s="4">
        <f>'[1]Verbuchung 2022'!$O$59</f>
        <v>1227.0999999999999</v>
      </c>
      <c r="E20" s="4">
        <f>'[1]Verbuchung 2023'!$O$59</f>
        <v>757.6</v>
      </c>
    </row>
    <row r="21" spans="1:5" x14ac:dyDescent="0.2">
      <c r="A21" s="6" t="s">
        <v>18</v>
      </c>
      <c r="B21" s="4">
        <f>'[1]Verbuchung 2018'!S57</f>
        <v>1870</v>
      </c>
      <c r="C21" s="4">
        <f>'[1]Verbuchung 2019'!S57</f>
        <v>0</v>
      </c>
      <c r="D21" s="4">
        <f>'[1]Verbuchung 2022'!$S$59</f>
        <v>0</v>
      </c>
      <c r="E21" s="4">
        <f>'[1]Verbuchung 2023'!$S$59</f>
        <v>0</v>
      </c>
    </row>
    <row r="22" spans="1:5" x14ac:dyDescent="0.2">
      <c r="A22" s="6" t="s">
        <v>19</v>
      </c>
      <c r="B22" s="4">
        <f>'[1]Verbuchung 2018'!W57</f>
        <v>883.1</v>
      </c>
      <c r="C22" s="4">
        <f>'[1]Verbuchung 2019'!W57</f>
        <v>883.15</v>
      </c>
      <c r="D22" s="4">
        <f>'[1]Verbuchung 2022'!$W$59</f>
        <v>937</v>
      </c>
      <c r="E22" s="4">
        <f>'[1]Verbuchung 2023'!$W$59</f>
        <v>0</v>
      </c>
    </row>
    <row r="23" spans="1:5" x14ac:dyDescent="0.2">
      <c r="A23" s="6" t="s">
        <v>20</v>
      </c>
      <c r="B23" s="4">
        <f>'[1]Verbuchung 2018'!AA58</f>
        <v>1524.2</v>
      </c>
      <c r="C23" s="4">
        <f>'[1]Verbuchung 2019'!AA57</f>
        <v>2024.2</v>
      </c>
      <c r="D23" s="4">
        <f>'[1]Verbuchung 2022'!$AA$59</f>
        <v>1632.2</v>
      </c>
      <c r="E23" s="4">
        <f>'[1]Verbuchung 2023'!$AA$59</f>
        <v>740</v>
      </c>
    </row>
    <row r="24" spans="1:5" x14ac:dyDescent="0.2">
      <c r="A24" s="6" t="s">
        <v>21</v>
      </c>
      <c r="B24" s="4">
        <f>'[1]Verbuchung 2018'!AE57</f>
        <v>1290</v>
      </c>
      <c r="C24" s="4">
        <f>'[1]Verbuchung 2019'!AE57</f>
        <v>1300.8</v>
      </c>
      <c r="D24" s="4">
        <f>'[1]Verbuchung 2022'!$AE$59</f>
        <v>1255</v>
      </c>
      <c r="E24" s="4">
        <f>'[1]Verbuchung 2023'!$AE$59</f>
        <v>595</v>
      </c>
    </row>
    <row r="25" spans="1:5" x14ac:dyDescent="0.2">
      <c r="A25" s="6" t="s">
        <v>22</v>
      </c>
      <c r="B25" s="4">
        <f>'[1]Verbuchung 2018'!C70</f>
        <v>2422</v>
      </c>
      <c r="C25" s="4">
        <f>'[1]Verbuchung 2019'!C70</f>
        <v>2960</v>
      </c>
      <c r="D25" s="4">
        <f>'[1]Verbuchung 2022'!$C$77</f>
        <v>6913.4</v>
      </c>
      <c r="E25" s="4">
        <f>'[1]Verbuchung 2023'!$C$77</f>
        <v>6883.85</v>
      </c>
    </row>
    <row r="26" spans="1:5" x14ac:dyDescent="0.2">
      <c r="A26" s="6" t="s">
        <v>23</v>
      </c>
      <c r="B26" s="4">
        <f>'[1]Verbuchung 2018'!G70-B46</f>
        <v>819.3</v>
      </c>
      <c r="C26" s="4">
        <f>'[1]Verbuchung 2019'!G70</f>
        <v>2682.15</v>
      </c>
      <c r="D26" s="4">
        <f>'[1]Verbuchung 2022'!$G$77</f>
        <v>196</v>
      </c>
      <c r="E26" s="4">
        <f>'[1]Verbuchung 2023'!$G$77</f>
        <v>1084</v>
      </c>
    </row>
    <row r="27" spans="1:5" x14ac:dyDescent="0.2">
      <c r="A27" s="6" t="s">
        <v>24</v>
      </c>
      <c r="B27" s="4"/>
      <c r="C27" s="4"/>
      <c r="D27" s="4">
        <f>'[1]Verbuchung 2022'!K122</f>
        <v>1043.8499999999999</v>
      </c>
      <c r="E27" s="4">
        <f>'[1]Verbuchung 2023'!K122</f>
        <v>1044.3499999999999</v>
      </c>
    </row>
    <row r="28" spans="1:5" x14ac:dyDescent="0.2">
      <c r="A28" t="s">
        <v>25</v>
      </c>
      <c r="B28" s="4">
        <f>SUM(B29:B33)+B35</f>
        <v>26117.850000000002</v>
      </c>
      <c r="C28" s="4">
        <f>SUM(C29:C32)+C33+C35</f>
        <v>33849.269999999997</v>
      </c>
      <c r="D28" s="4">
        <f>D29+D30+D31+D32+D33+D35</f>
        <v>41879.360000000001</v>
      </c>
      <c r="E28" s="4">
        <f>E29+E30+E31+E32+E33+E34+E35</f>
        <v>30160.34</v>
      </c>
    </row>
    <row r="29" spans="1:5" x14ac:dyDescent="0.2">
      <c r="A29" s="6" t="s">
        <v>26</v>
      </c>
      <c r="B29" s="9">
        <f>'[1]Verbuchung 2018'!K70</f>
        <v>4599.1000000000004</v>
      </c>
      <c r="C29" s="9">
        <f>'[1]Verbuchung 2019'!K70</f>
        <v>6560.1</v>
      </c>
      <c r="D29" s="9">
        <f>'[1]Verbuchung 2022'!$K$77</f>
        <v>6322.05</v>
      </c>
      <c r="E29" s="9">
        <f>'[1]Verbuchung 2023'!$K$77</f>
        <v>5465.65</v>
      </c>
    </row>
    <row r="30" spans="1:5" x14ac:dyDescent="0.2">
      <c r="A30" s="6" t="s">
        <v>27</v>
      </c>
      <c r="B30" s="4">
        <f>'[1]Verbuchung 2018'!O70</f>
        <v>2629.2</v>
      </c>
      <c r="C30" s="4">
        <f>'[1]Verbuchung 2019'!O70</f>
        <v>359</v>
      </c>
      <c r="D30" s="4">
        <f>'[1]Verbuchung 2022'!$O$77</f>
        <v>159</v>
      </c>
      <c r="E30" s="4">
        <f>'[1]Verbuchung 2023'!$O$77</f>
        <v>359.04</v>
      </c>
    </row>
    <row r="31" spans="1:5" x14ac:dyDescent="0.2">
      <c r="A31" s="6" t="s">
        <v>28</v>
      </c>
      <c r="B31" s="4">
        <f>'[1]Verbuchung 2018'!S70</f>
        <v>3732.65</v>
      </c>
      <c r="C31" s="4">
        <f>'[1]Verbuchung 2019'!S70</f>
        <v>4300</v>
      </c>
      <c r="D31" s="4">
        <f>'[1]Verbuchung 2022'!$S$77</f>
        <v>2217.6999999999998</v>
      </c>
      <c r="E31" s="4">
        <f>'[1]Verbuchung 2023'!$S$77</f>
        <v>737.7</v>
      </c>
    </row>
    <row r="32" spans="1:5" x14ac:dyDescent="0.2">
      <c r="A32" s="6" t="s">
        <v>29</v>
      </c>
      <c r="B32" s="4">
        <f>'[1]Verbuchung 2018'!W70</f>
        <v>6462</v>
      </c>
      <c r="C32" s="4">
        <f>'[1]Verbuchung 2019'!W70</f>
        <v>9582</v>
      </c>
      <c r="D32" s="4">
        <f>'[1]Verbuchung 2022'!$W$77</f>
        <v>8642.15</v>
      </c>
      <c r="E32" s="4">
        <f>'[1]Verbuchung 2023'!$W$77</f>
        <v>7535.65</v>
      </c>
    </row>
    <row r="33" spans="1:8" x14ac:dyDescent="0.2">
      <c r="A33" s="6" t="s">
        <v>3</v>
      </c>
      <c r="B33" s="4">
        <f>'[1]Verbuchung 2018'!AA71</f>
        <v>7538.9999999999991</v>
      </c>
      <c r="C33" s="4">
        <f>'[1]Verbuchung 2019'!AA70</f>
        <v>12408.4</v>
      </c>
      <c r="D33" s="4">
        <f>'[1]Verbuchung 2022'!$AA$77</f>
        <v>11550.45</v>
      </c>
      <c r="E33" s="4">
        <f>'[1]Verbuchung 2023'!$AA$77</f>
        <v>9908</v>
      </c>
    </row>
    <row r="34" spans="1:8" x14ac:dyDescent="0.2">
      <c r="A34" s="6" t="s">
        <v>5</v>
      </c>
      <c r="B34" s="4"/>
      <c r="C34" s="4"/>
      <c r="D34" s="4"/>
      <c r="E34" s="4">
        <f>'[1]Verbuchung 2023'!O122</f>
        <v>5904.3</v>
      </c>
    </row>
    <row r="35" spans="1:8" x14ac:dyDescent="0.2">
      <c r="A35" s="6" t="s">
        <v>30</v>
      </c>
      <c r="B35" s="4">
        <f>'[1]Verbuchung 2018'!AE70</f>
        <v>1155.9000000000001</v>
      </c>
      <c r="C35" s="4">
        <f>'[1]Verbuchung 2019'!AE70</f>
        <v>639.77</v>
      </c>
      <c r="D35" s="4">
        <f>'[1]Verbuchung 2022'!$AE$77</f>
        <v>12988.01</v>
      </c>
      <c r="E35" s="4">
        <f>'[1]Verbuchung 2023'!$AE$77</f>
        <v>250</v>
      </c>
    </row>
    <row r="36" spans="1:8" x14ac:dyDescent="0.2">
      <c r="A36" s="7" t="s">
        <v>31</v>
      </c>
      <c r="B36" s="4">
        <f>B37+B38</f>
        <v>5877.85</v>
      </c>
      <c r="C36" s="4">
        <f>C37+C38</f>
        <v>5980.7</v>
      </c>
      <c r="D36" s="4">
        <f>SUM(D37:D38)</f>
        <v>7169.1</v>
      </c>
      <c r="E36" s="4">
        <f>SUM(E37:E38)</f>
        <v>10363.15</v>
      </c>
    </row>
    <row r="37" spans="1:8" x14ac:dyDescent="0.2">
      <c r="A37" s="6" t="s">
        <v>32</v>
      </c>
      <c r="B37" s="4">
        <f>'[1]Verbuchung 2018'!C86-B45</f>
        <v>2377.85</v>
      </c>
      <c r="C37" s="4">
        <f>'[1]Verbuchung 2019'!C89</f>
        <v>2480.6999999999998</v>
      </c>
      <c r="D37" s="4">
        <f>'[1]Verbuchung 2022'!$C$99</f>
        <v>2169.1</v>
      </c>
      <c r="E37" s="4">
        <f>'[1]Verbuchung 2023'!$C$99</f>
        <v>3863.15</v>
      </c>
      <c r="H37" s="5"/>
    </row>
    <row r="38" spans="1:8" x14ac:dyDescent="0.2">
      <c r="A38" s="6" t="s">
        <v>33</v>
      </c>
      <c r="B38" s="4">
        <f>'[1]Verbuchung 2018'!G86</f>
        <v>3500</v>
      </c>
      <c r="C38" s="4">
        <f>'[1]Verbuchung 2019'!G86</f>
        <v>3500</v>
      </c>
      <c r="D38" s="4">
        <f>'[1]Verbuchung 2022'!$G$99</f>
        <v>5000</v>
      </c>
      <c r="E38" s="4">
        <f>'[1]Verbuchung 2023'!$G$99</f>
        <v>6500</v>
      </c>
    </row>
    <row r="39" spans="1:8" x14ac:dyDescent="0.2">
      <c r="A39" s="7" t="s">
        <v>34</v>
      </c>
      <c r="B39" s="4">
        <f>'[1]Verbuchung 2018'!K91</f>
        <v>2561</v>
      </c>
      <c r="C39" s="4">
        <f>'[1]Verbuchung 2019'!K92</f>
        <v>2145.65</v>
      </c>
      <c r="D39" s="4">
        <f>'[1]Verbuchung 2022'!$K$99</f>
        <v>1053.1300000000001</v>
      </c>
      <c r="E39" s="4">
        <f>'[1]Verbuchung 2023'!$K$99</f>
        <v>1010.9</v>
      </c>
    </row>
    <row r="40" spans="1:8" x14ac:dyDescent="0.2">
      <c r="A40" s="7" t="s">
        <v>35</v>
      </c>
      <c r="B40" s="4">
        <f>B41+B42</f>
        <v>9204.0499999999993</v>
      </c>
      <c r="C40" s="4">
        <f>C41+C42</f>
        <v>9171</v>
      </c>
      <c r="D40" s="4">
        <f>SUM(D41:D44)</f>
        <v>13234.75</v>
      </c>
      <c r="E40" s="4">
        <f>SUM(E41:E44)</f>
        <v>8785.15</v>
      </c>
    </row>
    <row r="41" spans="1:8" x14ac:dyDescent="0.2">
      <c r="A41" s="6" t="s">
        <v>36</v>
      </c>
      <c r="B41" s="4">
        <f>'[1]Verbuchung 2018'!O88</f>
        <v>1666.05</v>
      </c>
      <c r="C41" s="4">
        <f>'[1]Verbuchung 2019'!O89</f>
        <v>998</v>
      </c>
      <c r="D41" s="4">
        <f>'[1]Verbuchung 2022'!$O$99</f>
        <v>1061</v>
      </c>
      <c r="E41" s="4">
        <f>'[1]Verbuchung 2023'!$O$99</f>
        <v>188</v>
      </c>
    </row>
    <row r="42" spans="1:8" x14ac:dyDescent="0.2">
      <c r="A42" s="6" t="s">
        <v>37</v>
      </c>
      <c r="B42" s="4">
        <f>'[1]Verbuchung 2018'!S86</f>
        <v>7538</v>
      </c>
      <c r="C42" s="4">
        <f>'[1]Verbuchung 2019'!S86</f>
        <v>8173</v>
      </c>
      <c r="D42" s="4">
        <f>'[1]Verbuchung 2022'!$S$99</f>
        <v>12137</v>
      </c>
      <c r="E42" s="4">
        <f>'[1]Verbuchung 2023'!$S$99</f>
        <v>8301.5</v>
      </c>
    </row>
    <row r="43" spans="1:8" x14ac:dyDescent="0.2">
      <c r="A43" s="6" t="s">
        <v>38</v>
      </c>
      <c r="B43" s="4"/>
      <c r="C43" s="4">
        <f>'[1]Verbuchung 2019'!S87</f>
        <v>0</v>
      </c>
      <c r="D43" s="4">
        <f>'[1]Verbuchung 2022'!$C$122</f>
        <v>0</v>
      </c>
      <c r="E43" s="4">
        <f>'[1]Verbuchung 2023'!$C$122</f>
        <v>232.65</v>
      </c>
    </row>
    <row r="44" spans="1:8" x14ac:dyDescent="0.2">
      <c r="A44" s="6" t="s">
        <v>39</v>
      </c>
      <c r="B44" s="4"/>
      <c r="C44" s="4"/>
      <c r="D44" s="4">
        <f>'[1]Verbuchung 2022'!$G$122</f>
        <v>36.75</v>
      </c>
      <c r="E44" s="4">
        <f>'[1]Verbuchung 2023'!$G$122</f>
        <v>63</v>
      </c>
    </row>
    <row r="45" spans="1:8" x14ac:dyDescent="0.2">
      <c r="A45" s="7" t="s">
        <v>40</v>
      </c>
      <c r="B45" s="4">
        <f>'[1]Verbuchung 2018'!B84</f>
        <v>1173</v>
      </c>
      <c r="C45" s="4">
        <f>'[1]Verbuchung 2019'!AE85</f>
        <v>7184.5</v>
      </c>
      <c r="D45" s="4">
        <f>'[1]Verbuchung 2022'!AE99</f>
        <v>1274.7</v>
      </c>
      <c r="E45" s="4">
        <f>'[1]Verbuchung 2023'!AE99</f>
        <v>3190</v>
      </c>
    </row>
    <row r="46" spans="1:8" x14ac:dyDescent="0.2">
      <c r="A46" s="7" t="s">
        <v>41</v>
      </c>
      <c r="B46" s="4">
        <f>'[1]Verbuchung 2018'!F61</f>
        <v>538.5</v>
      </c>
      <c r="C46" s="4">
        <f>'[1]Verbuchung 2019'!AI85</f>
        <v>538.5</v>
      </c>
      <c r="D46" s="4">
        <f>'[1]Verbuchung 2022'!$AI$99</f>
        <v>0</v>
      </c>
      <c r="E46" s="4">
        <f>'[1]Verbuchung 2023'!$AI$99</f>
        <v>500</v>
      </c>
    </row>
    <row r="47" spans="1:8" x14ac:dyDescent="0.2">
      <c r="A47" s="7" t="s">
        <v>42</v>
      </c>
      <c r="B47" s="4">
        <f>'[1]Verbuchung 2018'!AA87</f>
        <v>118.55</v>
      </c>
      <c r="C47" s="4">
        <f>'[1]Verbuchung 2019'!AA85</f>
        <v>-134.29000000000002</v>
      </c>
      <c r="D47" s="4">
        <f>'[1]Verbuchung 2022'!$AA$99</f>
        <v>560</v>
      </c>
      <c r="E47" s="4">
        <f>'[1]Verbuchung 2023'!$AA$99</f>
        <v>2984.2</v>
      </c>
    </row>
    <row r="49" spans="1:5" x14ac:dyDescent="0.2">
      <c r="A49" s="7" t="s">
        <v>43</v>
      </c>
      <c r="B49">
        <f>'[1]Budget 2022'!N72</f>
        <v>6880.0500000000029</v>
      </c>
      <c r="C49">
        <f>'[1]Budget 2022'!L72</f>
        <v>7695.8699999999953</v>
      </c>
      <c r="D49">
        <f>'[1]Budget 2022'!F72</f>
        <v>7469.75</v>
      </c>
      <c r="E49">
        <f>'[1]Budget 2023'!F75</f>
        <v>11187.60000000002</v>
      </c>
    </row>
    <row r="51" spans="1:5" ht="15" x14ac:dyDescent="0.25">
      <c r="A51" s="1"/>
      <c r="B51" s="1"/>
      <c r="C51" s="1"/>
      <c r="D51" s="1"/>
      <c r="E51" s="1"/>
    </row>
    <row r="53" spans="1:5" x14ac:dyDescent="0.2">
      <c r="D53" s="10"/>
    </row>
    <row r="54" spans="1:5" x14ac:dyDescent="0.2">
      <c r="D54" s="8"/>
    </row>
    <row r="55" spans="1:5" ht="15" x14ac:dyDescent="0.25">
      <c r="A55" s="1"/>
      <c r="B55" s="2"/>
      <c r="C55" s="2"/>
      <c r="D55" s="2"/>
      <c r="E55" s="2"/>
    </row>
    <row r="56" spans="1:5" x14ac:dyDescent="0.2">
      <c r="D56" s="8"/>
    </row>
    <row r="57" spans="1:5" x14ac:dyDescent="0.2">
      <c r="B57" s="11"/>
      <c r="C57" s="11"/>
      <c r="D57" s="11"/>
      <c r="E57" s="11"/>
    </row>
    <row r="58" spans="1:5" x14ac:dyDescent="0.2">
      <c r="B58" s="11"/>
      <c r="C58" s="11"/>
      <c r="D58" s="11"/>
      <c r="E58" s="11"/>
    </row>
    <row r="59" spans="1:5" x14ac:dyDescent="0.2">
      <c r="B59" s="11"/>
      <c r="C59" s="11"/>
      <c r="D59" s="11"/>
      <c r="E59" s="11"/>
    </row>
    <row r="61" spans="1:5" x14ac:dyDescent="0.2">
      <c r="B61" s="11"/>
      <c r="C61" s="11"/>
      <c r="D61" s="11"/>
      <c r="E61" s="11"/>
    </row>
    <row r="62" spans="1:5" x14ac:dyDescent="0.2">
      <c r="B62" s="11"/>
      <c r="C62" s="11"/>
      <c r="D62" s="11"/>
      <c r="E62" s="11"/>
    </row>
    <row r="64" spans="1:5" x14ac:dyDescent="0.2">
      <c r="B64" s="11"/>
      <c r="C64" s="11"/>
      <c r="D64" s="11"/>
      <c r="E64" s="11"/>
    </row>
    <row r="65" spans="2:5" x14ac:dyDescent="0.2">
      <c r="B65" s="11"/>
      <c r="C65" s="11"/>
      <c r="D65" s="11"/>
      <c r="E65" s="11"/>
    </row>
    <row r="67" spans="2:5" x14ac:dyDescent="0.2">
      <c r="B67" s="11"/>
      <c r="C67" s="11"/>
      <c r="D67" s="11"/>
      <c r="E67" s="11"/>
    </row>
    <row r="68" spans="2:5" x14ac:dyDescent="0.2">
      <c r="B68" s="11"/>
      <c r="C68" s="11"/>
      <c r="D68" s="11"/>
      <c r="E68" s="11"/>
    </row>
    <row r="70" spans="2:5" x14ac:dyDescent="0.2">
      <c r="B70" s="11"/>
      <c r="C70" s="11"/>
      <c r="D70" s="11"/>
      <c r="E70" s="11"/>
    </row>
    <row r="71" spans="2:5" x14ac:dyDescent="0.2">
      <c r="B71" s="11"/>
      <c r="C71" s="11"/>
      <c r="D71" s="11"/>
      <c r="E71" s="11"/>
    </row>
    <row r="72" spans="2:5" x14ac:dyDescent="0.2">
      <c r="B72" s="11"/>
      <c r="C72" s="11"/>
      <c r="D72" s="11"/>
      <c r="E72" s="11"/>
    </row>
  </sheetData>
  <pageMargins left="0.7" right="0.7" top="0.78740157499999996" bottom="0.78740157499999996" header="0.3" footer="0.3"/>
  <pageSetup paperSize="9" scale="1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5E32-7F01-467D-921C-5ABF18E5C861}">
  <dimension ref="A1:F45"/>
  <sheetViews>
    <sheetView tabSelected="1" workbookViewId="0">
      <selection activeCell="H13" sqref="H13"/>
    </sheetView>
  </sheetViews>
  <sheetFormatPr baseColWidth="10" defaultRowHeight="14.25" x14ac:dyDescent="0.2"/>
  <cols>
    <col min="1" max="1" width="30.25" bestFit="1" customWidth="1"/>
    <col min="2" max="2" width="30.25" customWidth="1"/>
  </cols>
  <sheetData>
    <row r="1" spans="1:6" x14ac:dyDescent="0.2">
      <c r="A1" t="s">
        <v>44</v>
      </c>
      <c r="B1" t="s">
        <v>45</v>
      </c>
      <c r="C1">
        <v>2018</v>
      </c>
      <c r="D1">
        <v>2019</v>
      </c>
      <c r="E1">
        <v>2022</v>
      </c>
      <c r="F1">
        <v>2023</v>
      </c>
    </row>
    <row r="2" spans="1:6" x14ac:dyDescent="0.2">
      <c r="A2" t="s">
        <v>1</v>
      </c>
      <c r="B2" t="s">
        <v>0</v>
      </c>
      <c r="C2">
        <v>62330</v>
      </c>
      <c r="D2">
        <v>66750</v>
      </c>
      <c r="E2">
        <v>72420.89</v>
      </c>
      <c r="F2">
        <v>63240</v>
      </c>
    </row>
    <row r="3" spans="1:6" x14ac:dyDescent="0.2">
      <c r="A3" t="s">
        <v>2</v>
      </c>
      <c r="B3" t="s">
        <v>0</v>
      </c>
      <c r="C3">
        <v>0</v>
      </c>
      <c r="D3">
        <v>13920</v>
      </c>
      <c r="E3">
        <v>13552.75</v>
      </c>
      <c r="F3">
        <v>16820.400000000001</v>
      </c>
    </row>
    <row r="4" spans="1:6" x14ac:dyDescent="0.2">
      <c r="A4" t="s">
        <v>3</v>
      </c>
      <c r="B4" t="s">
        <v>0</v>
      </c>
      <c r="C4">
        <v>0</v>
      </c>
      <c r="D4">
        <v>2500</v>
      </c>
      <c r="E4">
        <v>5250</v>
      </c>
      <c r="F4">
        <v>5600</v>
      </c>
    </row>
    <row r="5" spans="1:6" x14ac:dyDescent="0.2">
      <c r="A5" t="s">
        <v>4</v>
      </c>
      <c r="B5" t="s">
        <v>0</v>
      </c>
      <c r="C5">
        <v>0</v>
      </c>
      <c r="D5">
        <v>2000</v>
      </c>
      <c r="E5">
        <v>4550</v>
      </c>
      <c r="F5">
        <v>4550</v>
      </c>
    </row>
    <row r="6" spans="1:6" x14ac:dyDescent="0.2">
      <c r="A6" t="s">
        <v>5</v>
      </c>
      <c r="B6" t="s">
        <v>0</v>
      </c>
      <c r="C6">
        <v>0</v>
      </c>
      <c r="D6">
        <v>0</v>
      </c>
      <c r="E6">
        <v>0</v>
      </c>
      <c r="F6">
        <v>3900</v>
      </c>
    </row>
    <row r="7" spans="1:6" x14ac:dyDescent="0.2">
      <c r="A7" t="s">
        <v>6</v>
      </c>
      <c r="B7" t="s">
        <v>0</v>
      </c>
      <c r="C7">
        <v>0</v>
      </c>
      <c r="D7">
        <v>9420</v>
      </c>
      <c r="E7">
        <v>3752.75</v>
      </c>
      <c r="F7">
        <v>2770.4</v>
      </c>
    </row>
    <row r="8" spans="1:6" x14ac:dyDescent="0.2">
      <c r="A8" t="s">
        <v>7</v>
      </c>
      <c r="B8" t="s">
        <v>0</v>
      </c>
      <c r="C8">
        <v>4300</v>
      </c>
      <c r="D8">
        <v>3130</v>
      </c>
      <c r="E8">
        <v>3775</v>
      </c>
      <c r="F8">
        <v>900</v>
      </c>
    </row>
    <row r="9" spans="1:6" x14ac:dyDescent="0.2">
      <c r="A9" t="s">
        <v>8</v>
      </c>
      <c r="B9" t="s">
        <v>0</v>
      </c>
      <c r="C9">
        <v>11527.2</v>
      </c>
      <c r="D9">
        <v>10502</v>
      </c>
      <c r="E9">
        <v>10482.230000000001</v>
      </c>
      <c r="F9">
        <v>12885.89</v>
      </c>
    </row>
    <row r="10" spans="1:6" x14ac:dyDescent="0.2">
      <c r="A10" t="s">
        <v>9</v>
      </c>
      <c r="B10" t="s">
        <v>0</v>
      </c>
      <c r="C10">
        <v>-408.90000000000009</v>
      </c>
      <c r="D10">
        <v>-313.90000000000009</v>
      </c>
      <c r="E10">
        <v>-753.39999999999986</v>
      </c>
      <c r="F10">
        <v>0</v>
      </c>
    </row>
    <row r="11" spans="1:6" x14ac:dyDescent="0.2">
      <c r="A11" t="s">
        <v>10</v>
      </c>
      <c r="B11" t="s">
        <v>0</v>
      </c>
      <c r="C11">
        <v>0</v>
      </c>
      <c r="D11">
        <v>0</v>
      </c>
      <c r="E11">
        <v>328.77000000000004</v>
      </c>
      <c r="F11">
        <v>0</v>
      </c>
    </row>
    <row r="12" spans="1:6" x14ac:dyDescent="0.2">
      <c r="A12" t="s">
        <v>11</v>
      </c>
      <c r="B12" t="s">
        <v>0</v>
      </c>
      <c r="C12">
        <v>1424.6</v>
      </c>
      <c r="D12">
        <v>1626</v>
      </c>
      <c r="E12">
        <v>2961.5</v>
      </c>
      <c r="F12">
        <v>360</v>
      </c>
    </row>
    <row r="13" spans="1:6" x14ac:dyDescent="0.2">
      <c r="A13" t="s">
        <v>6</v>
      </c>
      <c r="B13" t="s">
        <v>0</v>
      </c>
      <c r="C13">
        <v>0</v>
      </c>
      <c r="D13">
        <v>0</v>
      </c>
      <c r="E13">
        <v>700</v>
      </c>
      <c r="F13">
        <v>0</v>
      </c>
    </row>
    <row r="14" spans="1:6" x14ac:dyDescent="0.2">
      <c r="A14" t="s">
        <v>13</v>
      </c>
      <c r="B14" t="s">
        <v>12</v>
      </c>
      <c r="C14">
        <v>26702.05</v>
      </c>
      <c r="D14">
        <v>29182.900000000005</v>
      </c>
      <c r="E14">
        <v>30826.949999999997</v>
      </c>
      <c r="F14">
        <v>26024.949999999997</v>
      </c>
    </row>
    <row r="15" spans="1:6" x14ac:dyDescent="0.2">
      <c r="A15" t="s">
        <v>14</v>
      </c>
      <c r="B15" t="s">
        <v>12</v>
      </c>
      <c r="C15">
        <v>8046</v>
      </c>
      <c r="D15">
        <v>6213.55</v>
      </c>
      <c r="E15">
        <v>7570</v>
      </c>
      <c r="F15">
        <v>3165</v>
      </c>
    </row>
    <row r="16" spans="1:6" x14ac:dyDescent="0.2">
      <c r="A16" t="s">
        <v>15</v>
      </c>
      <c r="B16" t="s">
        <v>12</v>
      </c>
      <c r="C16">
        <v>1553.35</v>
      </c>
      <c r="D16">
        <v>4482.1000000000004</v>
      </c>
      <c r="E16">
        <v>4434.25</v>
      </c>
      <c r="F16">
        <v>4259.25</v>
      </c>
    </row>
    <row r="17" spans="1:6" x14ac:dyDescent="0.2">
      <c r="A17" t="s">
        <v>16</v>
      </c>
      <c r="B17" t="s">
        <v>12</v>
      </c>
      <c r="C17">
        <v>5694.25</v>
      </c>
      <c r="D17">
        <v>5969.8</v>
      </c>
      <c r="E17">
        <v>5618.15</v>
      </c>
      <c r="F17">
        <v>7495.9</v>
      </c>
    </row>
    <row r="18" spans="1:6" x14ac:dyDescent="0.2">
      <c r="A18" t="s">
        <v>17</v>
      </c>
      <c r="B18" t="s">
        <v>12</v>
      </c>
      <c r="C18">
        <v>2599.85</v>
      </c>
      <c r="D18">
        <v>2667.15</v>
      </c>
      <c r="E18">
        <v>1227.0999999999999</v>
      </c>
      <c r="F18">
        <v>757.6</v>
      </c>
    </row>
    <row r="19" spans="1:6" x14ac:dyDescent="0.2">
      <c r="A19" t="s">
        <v>18</v>
      </c>
      <c r="B19" t="s">
        <v>12</v>
      </c>
      <c r="C19">
        <v>1870</v>
      </c>
      <c r="D19">
        <v>0</v>
      </c>
      <c r="E19">
        <v>0</v>
      </c>
      <c r="F19">
        <v>0</v>
      </c>
    </row>
    <row r="20" spans="1:6" x14ac:dyDescent="0.2">
      <c r="A20" t="s">
        <v>19</v>
      </c>
      <c r="B20" t="s">
        <v>12</v>
      </c>
      <c r="C20">
        <v>883.1</v>
      </c>
      <c r="D20">
        <v>883.15</v>
      </c>
      <c r="E20">
        <v>937</v>
      </c>
      <c r="F20">
        <v>0</v>
      </c>
    </row>
    <row r="21" spans="1:6" x14ac:dyDescent="0.2">
      <c r="A21" t="s">
        <v>20</v>
      </c>
      <c r="B21" t="s">
        <v>12</v>
      </c>
      <c r="C21">
        <v>1524.2</v>
      </c>
      <c r="D21">
        <v>2024.2</v>
      </c>
      <c r="E21">
        <v>1632.2</v>
      </c>
      <c r="F21">
        <v>740</v>
      </c>
    </row>
    <row r="22" spans="1:6" x14ac:dyDescent="0.2">
      <c r="A22" t="s">
        <v>21</v>
      </c>
      <c r="B22" t="s">
        <v>12</v>
      </c>
      <c r="C22">
        <v>1290</v>
      </c>
      <c r="D22">
        <v>1300.8</v>
      </c>
      <c r="E22">
        <v>1255</v>
      </c>
      <c r="F22">
        <v>595</v>
      </c>
    </row>
    <row r="23" spans="1:6" x14ac:dyDescent="0.2">
      <c r="A23" t="s">
        <v>22</v>
      </c>
      <c r="B23" t="s">
        <v>12</v>
      </c>
      <c r="C23">
        <v>2422</v>
      </c>
      <c r="D23">
        <v>2960</v>
      </c>
      <c r="E23">
        <v>6913.4</v>
      </c>
      <c r="F23">
        <v>6883.85</v>
      </c>
    </row>
    <row r="24" spans="1:6" x14ac:dyDescent="0.2">
      <c r="A24" t="s">
        <v>23</v>
      </c>
      <c r="B24" t="s">
        <v>12</v>
      </c>
      <c r="C24">
        <v>819.3</v>
      </c>
      <c r="D24">
        <v>2682.15</v>
      </c>
      <c r="E24">
        <v>196</v>
      </c>
      <c r="F24">
        <v>1084</v>
      </c>
    </row>
    <row r="25" spans="1:6" x14ac:dyDescent="0.2">
      <c r="A25" t="s">
        <v>24</v>
      </c>
      <c r="B25" t="s">
        <v>12</v>
      </c>
      <c r="C25">
        <v>0</v>
      </c>
      <c r="D25">
        <v>0</v>
      </c>
      <c r="E25">
        <v>1043.8499999999999</v>
      </c>
      <c r="F25">
        <v>1044.3499999999999</v>
      </c>
    </row>
    <row r="26" spans="1:6" x14ac:dyDescent="0.2">
      <c r="A26" t="s">
        <v>25</v>
      </c>
      <c r="B26" t="s">
        <v>12</v>
      </c>
      <c r="C26">
        <v>26117.850000000002</v>
      </c>
      <c r="D26">
        <v>33849.269999999997</v>
      </c>
      <c r="E26">
        <v>41879.360000000001</v>
      </c>
      <c r="F26">
        <v>30160.34</v>
      </c>
    </row>
    <row r="27" spans="1:6" x14ac:dyDescent="0.2">
      <c r="A27" t="s">
        <v>26</v>
      </c>
      <c r="B27" t="s">
        <v>12</v>
      </c>
      <c r="C27">
        <v>4599.1000000000004</v>
      </c>
      <c r="D27">
        <v>6560.1</v>
      </c>
      <c r="E27">
        <v>6322.05</v>
      </c>
      <c r="F27">
        <v>5465.65</v>
      </c>
    </row>
    <row r="28" spans="1:6" x14ac:dyDescent="0.2">
      <c r="A28" t="s">
        <v>27</v>
      </c>
      <c r="B28" t="s">
        <v>12</v>
      </c>
      <c r="C28">
        <v>2629.2</v>
      </c>
      <c r="D28">
        <v>359</v>
      </c>
      <c r="E28">
        <v>159</v>
      </c>
      <c r="F28">
        <v>359.04</v>
      </c>
    </row>
    <row r="29" spans="1:6" x14ac:dyDescent="0.2">
      <c r="A29" t="s">
        <v>28</v>
      </c>
      <c r="B29" t="s">
        <v>12</v>
      </c>
      <c r="C29">
        <v>3732.65</v>
      </c>
      <c r="D29">
        <v>4300</v>
      </c>
      <c r="E29">
        <v>2217.6999999999998</v>
      </c>
      <c r="F29">
        <v>737.7</v>
      </c>
    </row>
    <row r="30" spans="1:6" x14ac:dyDescent="0.2">
      <c r="A30" t="s">
        <v>29</v>
      </c>
      <c r="B30" t="s">
        <v>12</v>
      </c>
      <c r="C30">
        <v>6462</v>
      </c>
      <c r="D30">
        <v>9582</v>
      </c>
      <c r="E30">
        <v>8642.15</v>
      </c>
      <c r="F30">
        <v>7535.65</v>
      </c>
    </row>
    <row r="31" spans="1:6" x14ac:dyDescent="0.2">
      <c r="A31" t="s">
        <v>3</v>
      </c>
      <c r="B31" t="s">
        <v>12</v>
      </c>
      <c r="C31">
        <v>7538.9999999999991</v>
      </c>
      <c r="D31">
        <v>12408.4</v>
      </c>
      <c r="E31">
        <v>11550.45</v>
      </c>
      <c r="F31">
        <v>9908</v>
      </c>
    </row>
    <row r="32" spans="1:6" x14ac:dyDescent="0.2">
      <c r="A32" t="s">
        <v>5</v>
      </c>
      <c r="B32" t="s">
        <v>12</v>
      </c>
      <c r="C32">
        <v>0</v>
      </c>
      <c r="D32">
        <v>0</v>
      </c>
      <c r="E32">
        <v>0</v>
      </c>
      <c r="F32">
        <v>5904.3</v>
      </c>
    </row>
    <row r="33" spans="1:6" x14ac:dyDescent="0.2">
      <c r="A33" t="s">
        <v>30</v>
      </c>
      <c r="B33" t="s">
        <v>12</v>
      </c>
      <c r="C33">
        <v>1155.9000000000001</v>
      </c>
      <c r="D33">
        <v>639.77</v>
      </c>
      <c r="E33">
        <v>12988.01</v>
      </c>
      <c r="F33">
        <v>250</v>
      </c>
    </row>
    <row r="34" spans="1:6" x14ac:dyDescent="0.2">
      <c r="A34" t="s">
        <v>31</v>
      </c>
      <c r="B34" t="s">
        <v>12</v>
      </c>
      <c r="C34">
        <v>5877.85</v>
      </c>
      <c r="D34">
        <v>5980.7</v>
      </c>
      <c r="E34">
        <v>7169.1</v>
      </c>
      <c r="F34">
        <v>10363.15</v>
      </c>
    </row>
    <row r="35" spans="1:6" x14ac:dyDescent="0.2">
      <c r="A35" t="s">
        <v>32</v>
      </c>
      <c r="B35" t="s">
        <v>12</v>
      </c>
      <c r="C35">
        <v>2377.85</v>
      </c>
      <c r="D35">
        <v>2480.6999999999998</v>
      </c>
      <c r="E35">
        <v>2169.1</v>
      </c>
      <c r="F35">
        <v>3863.15</v>
      </c>
    </row>
    <row r="36" spans="1:6" x14ac:dyDescent="0.2">
      <c r="A36" t="s">
        <v>33</v>
      </c>
      <c r="B36" t="s">
        <v>12</v>
      </c>
      <c r="C36">
        <v>3500</v>
      </c>
      <c r="D36">
        <v>3500</v>
      </c>
      <c r="E36">
        <v>5000</v>
      </c>
      <c r="F36">
        <v>6500</v>
      </c>
    </row>
    <row r="37" spans="1:6" x14ac:dyDescent="0.2">
      <c r="A37" t="s">
        <v>34</v>
      </c>
      <c r="B37" t="s">
        <v>12</v>
      </c>
      <c r="C37">
        <v>2561</v>
      </c>
      <c r="D37">
        <v>2145.65</v>
      </c>
      <c r="E37">
        <v>1053.1300000000001</v>
      </c>
      <c r="F37">
        <v>1010.9</v>
      </c>
    </row>
    <row r="38" spans="1:6" x14ac:dyDescent="0.2">
      <c r="A38" t="s">
        <v>35</v>
      </c>
      <c r="B38" t="s">
        <v>12</v>
      </c>
      <c r="C38">
        <v>9204.0499999999993</v>
      </c>
      <c r="D38">
        <v>9171</v>
      </c>
      <c r="E38">
        <v>13234.75</v>
      </c>
      <c r="F38">
        <v>8785.15</v>
      </c>
    </row>
    <row r="39" spans="1:6" x14ac:dyDescent="0.2">
      <c r="A39" t="s">
        <v>36</v>
      </c>
      <c r="B39" t="s">
        <v>12</v>
      </c>
      <c r="C39">
        <v>1666.05</v>
      </c>
      <c r="D39">
        <v>998</v>
      </c>
      <c r="E39">
        <v>1061</v>
      </c>
      <c r="F39">
        <v>188</v>
      </c>
    </row>
    <row r="40" spans="1:6" x14ac:dyDescent="0.2">
      <c r="A40" t="s">
        <v>37</v>
      </c>
      <c r="B40" t="s">
        <v>12</v>
      </c>
      <c r="C40">
        <v>7538</v>
      </c>
      <c r="D40">
        <v>8173</v>
      </c>
      <c r="E40">
        <v>12137</v>
      </c>
      <c r="F40">
        <v>8301.5</v>
      </c>
    </row>
    <row r="41" spans="1:6" x14ac:dyDescent="0.2">
      <c r="A41" t="s">
        <v>38</v>
      </c>
      <c r="B41" t="s">
        <v>12</v>
      </c>
      <c r="C41">
        <v>0</v>
      </c>
      <c r="D41">
        <v>0</v>
      </c>
      <c r="E41">
        <v>0</v>
      </c>
      <c r="F41">
        <v>232.65</v>
      </c>
    </row>
    <row r="42" spans="1:6" x14ac:dyDescent="0.2">
      <c r="A42" t="s">
        <v>39</v>
      </c>
      <c r="B42" t="s">
        <v>12</v>
      </c>
      <c r="C42">
        <v>0</v>
      </c>
      <c r="D42">
        <v>0</v>
      </c>
      <c r="E42">
        <v>36.75</v>
      </c>
      <c r="F42">
        <v>63</v>
      </c>
    </row>
    <row r="43" spans="1:6" x14ac:dyDescent="0.2">
      <c r="A43" t="s">
        <v>40</v>
      </c>
      <c r="B43" t="s">
        <v>12</v>
      </c>
      <c r="C43">
        <v>1173</v>
      </c>
      <c r="D43">
        <v>7184.5</v>
      </c>
      <c r="E43">
        <v>1274.7</v>
      </c>
      <c r="F43">
        <v>3190</v>
      </c>
    </row>
    <row r="44" spans="1:6" x14ac:dyDescent="0.2">
      <c r="A44" t="s">
        <v>41</v>
      </c>
      <c r="B44" t="s">
        <v>12</v>
      </c>
      <c r="C44">
        <v>538.5</v>
      </c>
      <c r="D44">
        <v>538.5</v>
      </c>
      <c r="E44">
        <v>0</v>
      </c>
      <c r="F44">
        <v>500</v>
      </c>
    </row>
    <row r="45" spans="1:6" x14ac:dyDescent="0.2">
      <c r="A45" t="s">
        <v>42</v>
      </c>
      <c r="B45" t="s">
        <v>12</v>
      </c>
      <c r="C45">
        <v>118.55</v>
      </c>
      <c r="D45">
        <v>-134.29000000000002</v>
      </c>
      <c r="E45">
        <v>560</v>
      </c>
      <c r="F45">
        <v>2984.2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Analyse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Ott</dc:creator>
  <cp:lastModifiedBy>Nicolas Ott</cp:lastModifiedBy>
  <dcterms:created xsi:type="dcterms:W3CDTF">2023-12-20T07:50:57Z</dcterms:created>
  <dcterms:modified xsi:type="dcterms:W3CDTF">2023-12-20T07:56:15Z</dcterms:modified>
</cp:coreProperties>
</file>