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showHorizontalScroll="0" showVerticalScroll="0" showSheetTabs="0" xWindow="120" yWindow="75" windowWidth="15195" windowHeight="7110"/>
  </bookViews>
  <sheets>
    <sheet name="MATRIZ RIESGOS" sheetId="30" r:id="rId1"/>
    <sheet name="EFECT CONTROLES" sheetId="31" r:id="rId2"/>
    <sheet name="TABLA VULNERAB" sheetId="24" r:id="rId3"/>
  </sheets>
  <definedNames>
    <definedName name="_xlnm._FilterDatabase" localSheetId="1" hidden="1">'EFECT CONTROLES'!$B$10:$Q$35</definedName>
    <definedName name="_xlnm._FilterDatabase" localSheetId="0" hidden="1">'MATRIZ RIESGOS'!$A$11:$WWI$144</definedName>
    <definedName name="_xlnm.Print_Titles" localSheetId="0">'MATRIZ RIESGOS'!$10:$11</definedName>
  </definedNames>
  <calcPr calcId="162913"/>
</workbook>
</file>

<file path=xl/calcChain.xml><?xml version="1.0" encoding="utf-8"?>
<calcChain xmlns="http://schemas.openxmlformats.org/spreadsheetml/2006/main">
  <c r="N146" i="30" l="1"/>
  <c r="G146" i="30"/>
  <c r="F146" i="30"/>
  <c r="M126" i="30" l="1"/>
  <c r="L126" i="30"/>
  <c r="AC27" i="30" l="1"/>
  <c r="AC18" i="30"/>
  <c r="AA144" i="30"/>
  <c r="AA143" i="30"/>
  <c r="AA142" i="30"/>
  <c r="AA141" i="30"/>
  <c r="AA140" i="30"/>
  <c r="AA139" i="30"/>
  <c r="AA138" i="30"/>
  <c r="AA137" i="30"/>
  <c r="AA136" i="30"/>
  <c r="AA135" i="30"/>
  <c r="AA134" i="30"/>
  <c r="AA133" i="30"/>
  <c r="AA132" i="30"/>
  <c r="AA131" i="30"/>
  <c r="AA130" i="30"/>
  <c r="AA129" i="30"/>
  <c r="AA128" i="30"/>
  <c r="AA127" i="30"/>
  <c r="AA126" i="30"/>
  <c r="AA125" i="30"/>
  <c r="AA124" i="30"/>
  <c r="AA123" i="30"/>
  <c r="AA122" i="30"/>
  <c r="AA121" i="30"/>
  <c r="AA120" i="30"/>
  <c r="AA119" i="30"/>
  <c r="AA118" i="30"/>
  <c r="AA117" i="30"/>
  <c r="AA116" i="30"/>
  <c r="AA115" i="30"/>
  <c r="AA114" i="30"/>
  <c r="AA113" i="30"/>
  <c r="AA112" i="30"/>
  <c r="AA111" i="30"/>
  <c r="AA110" i="30"/>
  <c r="AA109" i="30"/>
  <c r="AA108" i="30"/>
  <c r="AA107" i="30"/>
  <c r="AA106" i="30"/>
  <c r="AA105" i="30"/>
  <c r="AA104" i="30"/>
  <c r="AA103" i="30"/>
  <c r="AA102" i="30"/>
  <c r="AA101" i="30"/>
  <c r="AA100" i="30"/>
  <c r="AA99" i="30"/>
  <c r="AA98" i="30"/>
  <c r="AA97" i="30"/>
  <c r="AA96" i="30"/>
  <c r="AA95" i="30"/>
  <c r="AA94" i="30"/>
  <c r="AA93" i="30"/>
  <c r="AA92" i="30"/>
  <c r="AA91" i="30"/>
  <c r="AA90" i="30"/>
  <c r="AA89" i="30"/>
  <c r="AA88" i="30"/>
  <c r="AA87" i="30"/>
  <c r="AA86" i="30"/>
  <c r="AA85" i="30"/>
  <c r="AA84" i="30"/>
  <c r="AA83" i="30"/>
  <c r="AA82" i="30"/>
  <c r="AA81" i="30"/>
  <c r="AA80" i="30"/>
  <c r="AA79" i="30"/>
  <c r="AA78" i="30"/>
  <c r="AA77" i="30"/>
  <c r="AA76" i="30"/>
  <c r="Q144" i="30"/>
  <c r="T144" i="30" s="1"/>
  <c r="P144" i="30"/>
  <c r="Q143" i="30"/>
  <c r="P143" i="30"/>
  <c r="S143" i="30" s="1"/>
  <c r="Q142" i="30"/>
  <c r="T142" i="30" s="1"/>
  <c r="P142" i="30"/>
  <c r="Q141" i="30"/>
  <c r="S141" i="30" s="1"/>
  <c r="P141" i="30"/>
  <c r="Q140" i="30"/>
  <c r="P140" i="30"/>
  <c r="R140" i="30" s="1"/>
  <c r="Q139" i="30"/>
  <c r="P139" i="30"/>
  <c r="T139" i="30" s="1"/>
  <c r="Q138" i="30"/>
  <c r="P138" i="30"/>
  <c r="Q137" i="30"/>
  <c r="S137" i="30" s="1"/>
  <c r="P137" i="30"/>
  <c r="S142" i="30"/>
  <c r="T138" i="30"/>
  <c r="S138" i="30"/>
  <c r="M144" i="30"/>
  <c r="L144" i="30"/>
  <c r="M143" i="30"/>
  <c r="L143" i="30"/>
  <c r="M142" i="30"/>
  <c r="L142" i="30"/>
  <c r="M141" i="30"/>
  <c r="L141" i="30"/>
  <c r="M140" i="30"/>
  <c r="L140" i="30"/>
  <c r="M139" i="30"/>
  <c r="L139" i="30"/>
  <c r="M138" i="30"/>
  <c r="L138" i="30"/>
  <c r="M137" i="30"/>
  <c r="L137" i="30"/>
  <c r="M136" i="30"/>
  <c r="L136" i="30"/>
  <c r="M135" i="30"/>
  <c r="L135" i="30"/>
  <c r="T143" i="30" l="1"/>
  <c r="R143" i="30"/>
  <c r="T137" i="30"/>
  <c r="T141" i="30"/>
  <c r="R141" i="30"/>
  <c r="R138" i="30"/>
  <c r="R142" i="30"/>
  <c r="R144" i="30"/>
  <c r="S139" i="30"/>
  <c r="R139" i="30"/>
  <c r="S140" i="30"/>
  <c r="S144" i="30"/>
  <c r="R137" i="30"/>
  <c r="T140" i="30"/>
  <c r="T33" i="30" l="1"/>
  <c r="S33" i="30"/>
  <c r="T31" i="30"/>
  <c r="S31" i="30"/>
  <c r="M134" i="30" l="1"/>
  <c r="L134" i="30"/>
  <c r="M133" i="30"/>
  <c r="L133" i="30"/>
  <c r="M132" i="30"/>
  <c r="L132" i="30"/>
  <c r="M131" i="30"/>
  <c r="L131" i="30"/>
  <c r="M130" i="30"/>
  <c r="L130" i="30"/>
  <c r="M129" i="30"/>
  <c r="L129" i="30"/>
  <c r="M128" i="30"/>
  <c r="L128" i="30"/>
  <c r="M127" i="30"/>
  <c r="L127" i="30"/>
  <c r="M125" i="30"/>
  <c r="L125" i="30"/>
  <c r="M124" i="30"/>
  <c r="L124" i="30"/>
  <c r="M123" i="30"/>
  <c r="L123" i="30"/>
  <c r="M122" i="30"/>
  <c r="L122" i="30"/>
  <c r="M121" i="30"/>
  <c r="L121" i="30"/>
  <c r="M120" i="30"/>
  <c r="L120" i="30"/>
  <c r="M119" i="30"/>
  <c r="L119" i="30"/>
  <c r="M118" i="30"/>
  <c r="L118" i="30"/>
  <c r="M117" i="30"/>
  <c r="L117" i="30"/>
  <c r="M116" i="30"/>
  <c r="L116" i="30"/>
  <c r="M115" i="30"/>
  <c r="L115" i="30"/>
  <c r="M114" i="30"/>
  <c r="L114" i="30"/>
  <c r="M113" i="30"/>
  <c r="L113" i="30"/>
  <c r="M112" i="30"/>
  <c r="L112" i="30"/>
  <c r="M111" i="30"/>
  <c r="L111" i="30"/>
  <c r="M110" i="30"/>
  <c r="L110" i="30"/>
  <c r="M109" i="30"/>
  <c r="L109" i="30"/>
  <c r="M108" i="30"/>
  <c r="L108" i="30"/>
  <c r="Q136" i="30"/>
  <c r="P136" i="30"/>
  <c r="Q135" i="30"/>
  <c r="P135" i="30"/>
  <c r="Q134" i="30"/>
  <c r="P134" i="30"/>
  <c r="Q133" i="30"/>
  <c r="P133" i="30"/>
  <c r="Q132" i="30"/>
  <c r="P132" i="30"/>
  <c r="Q131" i="30"/>
  <c r="P131" i="30"/>
  <c r="Q130" i="30"/>
  <c r="P130" i="30"/>
  <c r="Q129" i="30"/>
  <c r="P129" i="30"/>
  <c r="Q128" i="30"/>
  <c r="P128" i="30"/>
  <c r="Q127" i="30"/>
  <c r="P127" i="30"/>
  <c r="Q126" i="30"/>
  <c r="P126" i="30"/>
  <c r="Q125" i="30"/>
  <c r="P125" i="30"/>
  <c r="Q124" i="30"/>
  <c r="P124" i="30"/>
  <c r="Q123" i="30"/>
  <c r="P123" i="30"/>
  <c r="R123" i="30" s="1"/>
  <c r="Q122" i="30"/>
  <c r="P122" i="30"/>
  <c r="Q121" i="30"/>
  <c r="P121" i="30"/>
  <c r="Q120" i="30"/>
  <c r="P120" i="30"/>
  <c r="Q119" i="30"/>
  <c r="P119" i="30"/>
  <c r="Q118" i="30"/>
  <c r="P118" i="30"/>
  <c r="Q117" i="30"/>
  <c r="P117" i="30"/>
  <c r="Q116" i="30"/>
  <c r="P116" i="30"/>
  <c r="Q115" i="30"/>
  <c r="P115" i="30"/>
  <c r="Q114" i="30"/>
  <c r="P114" i="30"/>
  <c r="Q113" i="30"/>
  <c r="P113" i="30"/>
  <c r="Q112" i="30"/>
  <c r="P112" i="30"/>
  <c r="Q111" i="30"/>
  <c r="P111" i="30"/>
  <c r="Q110" i="30"/>
  <c r="P110" i="30"/>
  <c r="Q109" i="30"/>
  <c r="P109" i="30"/>
  <c r="Q108" i="30"/>
  <c r="P108" i="30"/>
  <c r="T109" i="30" l="1"/>
  <c r="S109" i="30"/>
  <c r="R110" i="30"/>
  <c r="T110" i="30"/>
  <c r="S110" i="30"/>
  <c r="T114" i="30"/>
  <c r="S114" i="30"/>
  <c r="T118" i="30"/>
  <c r="S118" i="30"/>
  <c r="T108" i="30"/>
  <c r="S108" i="30"/>
  <c r="T116" i="30"/>
  <c r="S116" i="30"/>
  <c r="T113" i="30"/>
  <c r="S113" i="30"/>
  <c r="S115" i="30"/>
  <c r="T115" i="30"/>
  <c r="T112" i="30"/>
  <c r="S112" i="30"/>
  <c r="T117" i="30"/>
  <c r="S117" i="30"/>
  <c r="S111" i="30"/>
  <c r="T111" i="30"/>
  <c r="R131" i="30"/>
  <c r="T128" i="30"/>
  <c r="S128" i="30"/>
  <c r="T132" i="30"/>
  <c r="S132" i="30"/>
  <c r="T129" i="30"/>
  <c r="S129" i="30"/>
  <c r="T136" i="30"/>
  <c r="S136" i="30"/>
  <c r="R132" i="30"/>
  <c r="S130" i="30"/>
  <c r="T130" i="30"/>
  <c r="R133" i="30"/>
  <c r="S133" i="30"/>
  <c r="T133" i="30"/>
  <c r="T131" i="30"/>
  <c r="S131" i="30"/>
  <c r="R134" i="30"/>
  <c r="T134" i="30"/>
  <c r="S134" i="30"/>
  <c r="T135" i="30"/>
  <c r="S135" i="30"/>
  <c r="R124" i="30"/>
  <c r="R120" i="30"/>
  <c r="T122" i="30"/>
  <c r="S122" i="30"/>
  <c r="R125" i="30"/>
  <c r="T125" i="30"/>
  <c r="S125" i="30"/>
  <c r="S121" i="30"/>
  <c r="T121" i="30"/>
  <c r="T119" i="30"/>
  <c r="S119" i="30"/>
  <c r="S120" i="30"/>
  <c r="T120" i="30"/>
  <c r="T127" i="30"/>
  <c r="S127" i="30"/>
  <c r="T123" i="30"/>
  <c r="S123" i="30"/>
  <c r="R126" i="30"/>
  <c r="T126" i="30"/>
  <c r="S126" i="30"/>
  <c r="T124" i="30"/>
  <c r="S124" i="30"/>
  <c r="R116" i="30"/>
  <c r="R117" i="30"/>
  <c r="R115" i="30"/>
  <c r="R118" i="30"/>
  <c r="R108" i="30"/>
  <c r="R112" i="30"/>
  <c r="R109" i="30"/>
  <c r="R114" i="30"/>
  <c r="R122" i="30"/>
  <c r="R130" i="30"/>
  <c r="R111" i="30"/>
  <c r="R119" i="30"/>
  <c r="R127" i="30"/>
  <c r="R135" i="30"/>
  <c r="R128" i="30"/>
  <c r="R113" i="30"/>
  <c r="R129" i="30"/>
  <c r="R136" i="30"/>
  <c r="R121" i="30"/>
  <c r="Q107" i="30" l="1"/>
  <c r="P107" i="30"/>
  <c r="Q106" i="30"/>
  <c r="P106" i="30"/>
  <c r="Q105" i="30"/>
  <c r="P105" i="30"/>
  <c r="Q104" i="30"/>
  <c r="P104" i="30"/>
  <c r="Q103" i="30"/>
  <c r="R103" i="30" s="1"/>
  <c r="P103" i="30"/>
  <c r="Q102" i="30"/>
  <c r="P102" i="30"/>
  <c r="Q101" i="30"/>
  <c r="P101" i="30"/>
  <c r="Q100" i="30"/>
  <c r="P100" i="30"/>
  <c r="Q99" i="30"/>
  <c r="P99" i="30"/>
  <c r="Q98" i="30"/>
  <c r="P98" i="30"/>
  <c r="Q97" i="30"/>
  <c r="P97" i="30"/>
  <c r="Q96" i="30"/>
  <c r="P96" i="30"/>
  <c r="Q95" i="30"/>
  <c r="P95" i="30"/>
  <c r="Q94" i="30"/>
  <c r="P94" i="30"/>
  <c r="Q93" i="30"/>
  <c r="P93" i="30"/>
  <c r="Q92" i="30"/>
  <c r="P92" i="30"/>
  <c r="Q91" i="30"/>
  <c r="P91" i="30"/>
  <c r="Q90" i="30"/>
  <c r="P90" i="30"/>
  <c r="Q89" i="30"/>
  <c r="P89" i="30"/>
  <c r="Q88" i="30"/>
  <c r="P88" i="30"/>
  <c r="Q87" i="30"/>
  <c r="P87" i="30"/>
  <c r="Q86" i="30"/>
  <c r="P86" i="30"/>
  <c r="Q85" i="30"/>
  <c r="P85" i="30"/>
  <c r="Q84" i="30"/>
  <c r="P84" i="30"/>
  <c r="Q83" i="30"/>
  <c r="P83" i="30"/>
  <c r="R83" i="30" s="1"/>
  <c r="Q82" i="30"/>
  <c r="P82" i="30"/>
  <c r="Q81" i="30"/>
  <c r="P81" i="30"/>
  <c r="Q80" i="30"/>
  <c r="P80" i="30"/>
  <c r="Q79" i="30"/>
  <c r="P79" i="30"/>
  <c r="Q78" i="30"/>
  <c r="R78" i="30" s="1"/>
  <c r="P78" i="30"/>
  <c r="Q77" i="30"/>
  <c r="P77" i="30"/>
  <c r="Q76" i="30"/>
  <c r="P76" i="30"/>
  <c r="T82" i="30" l="1"/>
  <c r="S82" i="30"/>
  <c r="R96" i="30"/>
  <c r="T96" i="30"/>
  <c r="S96" i="30"/>
  <c r="S79" i="30"/>
  <c r="T79" i="30"/>
  <c r="T86" i="30"/>
  <c r="S86" i="30"/>
  <c r="R93" i="30"/>
  <c r="T93" i="30"/>
  <c r="S93" i="30"/>
  <c r="R86" i="30"/>
  <c r="R90" i="30"/>
  <c r="R80" i="30"/>
  <c r="T80" i="30"/>
  <c r="S80" i="30"/>
  <c r="S91" i="30"/>
  <c r="T91" i="30"/>
  <c r="R94" i="30"/>
  <c r="T98" i="30"/>
  <c r="S98" i="30"/>
  <c r="T102" i="30"/>
  <c r="S102" i="30"/>
  <c r="T106" i="30"/>
  <c r="S106" i="30"/>
  <c r="R89" i="30"/>
  <c r="T89" i="30"/>
  <c r="S89" i="30"/>
  <c r="T100" i="30"/>
  <c r="S100" i="30"/>
  <c r="R82" i="30"/>
  <c r="S83" i="30"/>
  <c r="T83" i="30"/>
  <c r="R101" i="30"/>
  <c r="T101" i="30"/>
  <c r="S101" i="30"/>
  <c r="R76" i="30"/>
  <c r="T76" i="30"/>
  <c r="S76" i="30"/>
  <c r="T87" i="30"/>
  <c r="S87" i="30"/>
  <c r="R81" i="30"/>
  <c r="T81" i="30"/>
  <c r="S81" i="30"/>
  <c r="R88" i="30"/>
  <c r="T88" i="30"/>
  <c r="S88" i="30"/>
  <c r="R91" i="30"/>
  <c r="S99" i="30"/>
  <c r="T99" i="30"/>
  <c r="S103" i="30"/>
  <c r="T103" i="30"/>
  <c r="R107" i="30"/>
  <c r="S107" i="30"/>
  <c r="T107" i="30"/>
  <c r="T104" i="30"/>
  <c r="S104" i="30"/>
  <c r="T90" i="30"/>
  <c r="S90" i="30"/>
  <c r="T97" i="30"/>
  <c r="S97" i="30"/>
  <c r="R105" i="30"/>
  <c r="T105" i="30"/>
  <c r="S105" i="30"/>
  <c r="R79" i="30"/>
  <c r="T94" i="30"/>
  <c r="S94" i="30"/>
  <c r="R77" i="30"/>
  <c r="T77" i="30"/>
  <c r="S77" i="30"/>
  <c r="R84" i="30"/>
  <c r="T84" i="30"/>
  <c r="S84" i="30"/>
  <c r="R87" i="30"/>
  <c r="S95" i="30"/>
  <c r="T95" i="30"/>
  <c r="T78" i="30"/>
  <c r="S78" i="30"/>
  <c r="R85" i="30"/>
  <c r="T85" i="30"/>
  <c r="S85" i="30"/>
  <c r="R92" i="30"/>
  <c r="T92" i="30"/>
  <c r="S92" i="30"/>
  <c r="R95" i="30"/>
  <c r="R99" i="30"/>
  <c r="R98" i="30"/>
  <c r="R102" i="30"/>
  <c r="R106" i="30"/>
  <c r="R100" i="30"/>
  <c r="R97" i="30"/>
  <c r="R104" i="30"/>
  <c r="M107" i="30"/>
  <c r="L107" i="30"/>
  <c r="M106" i="30"/>
  <c r="L106" i="30"/>
  <c r="M105" i="30"/>
  <c r="L105" i="30"/>
  <c r="M104" i="30"/>
  <c r="L104" i="30"/>
  <c r="M103" i="30"/>
  <c r="L103" i="30"/>
  <c r="M102" i="30"/>
  <c r="L102" i="30"/>
  <c r="M101" i="30"/>
  <c r="L101" i="30"/>
  <c r="M100" i="30"/>
  <c r="L100" i="30"/>
  <c r="M99" i="30"/>
  <c r="L99" i="30"/>
  <c r="M98" i="30"/>
  <c r="L98" i="30"/>
  <c r="M97" i="30"/>
  <c r="L97" i="30"/>
  <c r="M96" i="30"/>
  <c r="L96" i="30"/>
  <c r="M95" i="30"/>
  <c r="L95" i="30"/>
  <c r="M94" i="30"/>
  <c r="L94" i="30"/>
  <c r="M93" i="30"/>
  <c r="L93" i="30"/>
  <c r="M92" i="30"/>
  <c r="L92" i="30"/>
  <c r="M91" i="30"/>
  <c r="L91" i="30"/>
  <c r="M90" i="30"/>
  <c r="L90" i="30"/>
  <c r="M89" i="30"/>
  <c r="L89" i="30"/>
  <c r="M88" i="30"/>
  <c r="L88" i="30"/>
  <c r="M87" i="30"/>
  <c r="L87" i="30"/>
  <c r="M86" i="30"/>
  <c r="L86" i="30"/>
  <c r="M85" i="30"/>
  <c r="L85" i="30"/>
  <c r="M84" i="30"/>
  <c r="L84" i="30"/>
  <c r="M83" i="30"/>
  <c r="L83" i="30"/>
  <c r="M82" i="30"/>
  <c r="L82" i="30"/>
  <c r="M81" i="30"/>
  <c r="L81" i="30"/>
  <c r="M80" i="30"/>
  <c r="L80" i="30"/>
  <c r="M79" i="30"/>
  <c r="L79" i="30"/>
  <c r="M78" i="30"/>
  <c r="L78" i="30"/>
  <c r="M77" i="30"/>
  <c r="L77" i="30"/>
  <c r="M76" i="30"/>
  <c r="L76" i="30"/>
  <c r="M67" i="30" l="1"/>
  <c r="L67" i="30"/>
  <c r="M66" i="30"/>
  <c r="L66" i="30"/>
  <c r="M65" i="30"/>
  <c r="L65" i="30"/>
  <c r="M64" i="30"/>
  <c r="L64" i="30"/>
  <c r="AA75" i="30" l="1"/>
  <c r="AA74" i="30"/>
  <c r="AA73" i="30"/>
  <c r="AA72" i="30"/>
  <c r="AA71" i="30"/>
  <c r="AA70" i="30"/>
  <c r="AA69" i="30"/>
  <c r="AA68" i="30"/>
  <c r="AA67" i="30"/>
  <c r="AA66" i="30"/>
  <c r="AA65" i="30"/>
  <c r="AA64" i="30"/>
  <c r="AA63" i="30"/>
  <c r="AA62" i="30"/>
  <c r="AA61" i="30"/>
  <c r="AA60" i="30"/>
  <c r="AA59" i="30"/>
  <c r="AA58" i="30"/>
  <c r="AA57" i="30"/>
  <c r="AA56" i="30"/>
  <c r="AA55" i="30"/>
  <c r="AA54" i="30"/>
  <c r="AA53" i="30"/>
  <c r="AA52" i="30"/>
  <c r="AA51" i="30"/>
  <c r="AA50" i="30"/>
  <c r="AA49" i="30"/>
  <c r="AA48" i="30"/>
  <c r="AA47" i="30"/>
  <c r="AA46" i="30"/>
  <c r="AA45" i="30"/>
  <c r="AA44" i="30"/>
  <c r="AA43" i="30"/>
  <c r="AA42" i="30"/>
  <c r="AA41" i="30"/>
  <c r="AA40" i="30"/>
  <c r="AA39" i="30"/>
  <c r="AA38" i="30"/>
  <c r="AA37" i="30"/>
  <c r="AA36" i="30"/>
  <c r="AA35" i="30"/>
  <c r="AA34" i="30"/>
  <c r="AA33" i="30"/>
  <c r="AA32" i="30"/>
  <c r="Q72" i="30" l="1"/>
  <c r="P72" i="30"/>
  <c r="Q71" i="30"/>
  <c r="P71" i="30"/>
  <c r="Q70" i="30"/>
  <c r="P70" i="30"/>
  <c r="Q69" i="30"/>
  <c r="P69" i="30"/>
  <c r="Q68" i="30"/>
  <c r="P68" i="30"/>
  <c r="Q67" i="30"/>
  <c r="P67" i="30"/>
  <c r="Q66" i="30"/>
  <c r="P66" i="30"/>
  <c r="Q65" i="30"/>
  <c r="P65" i="30"/>
  <c r="Q64" i="30"/>
  <c r="P64" i="30"/>
  <c r="Q63" i="30"/>
  <c r="P63" i="30"/>
  <c r="Q62" i="30"/>
  <c r="P62" i="30"/>
  <c r="Q61" i="30"/>
  <c r="P61" i="30"/>
  <c r="Q60" i="30"/>
  <c r="P60" i="30"/>
  <c r="Q59" i="30"/>
  <c r="P59" i="30"/>
  <c r="Q58" i="30"/>
  <c r="P58" i="30"/>
  <c r="Q57" i="30"/>
  <c r="R57" i="30" s="1"/>
  <c r="P57" i="30"/>
  <c r="Q56" i="30"/>
  <c r="P56" i="30"/>
  <c r="Q55" i="30"/>
  <c r="P55" i="30"/>
  <c r="Q54" i="30"/>
  <c r="P54" i="30"/>
  <c r="Q53" i="30"/>
  <c r="P53" i="30"/>
  <c r="Q52" i="30"/>
  <c r="P52" i="30"/>
  <c r="Q51" i="30"/>
  <c r="P51" i="30"/>
  <c r="Q50" i="30"/>
  <c r="P50" i="30"/>
  <c r="Q49" i="30"/>
  <c r="R49" i="30" s="1"/>
  <c r="P49" i="30"/>
  <c r="Q48" i="30"/>
  <c r="P48" i="30"/>
  <c r="Q47" i="30"/>
  <c r="P47" i="30"/>
  <c r="Q46" i="30"/>
  <c r="R46" i="30" s="1"/>
  <c r="P46" i="30"/>
  <c r="Q45" i="30"/>
  <c r="P45" i="30"/>
  <c r="Q44" i="30"/>
  <c r="P44" i="30"/>
  <c r="Q43" i="30"/>
  <c r="P43" i="30"/>
  <c r="Q42" i="30"/>
  <c r="P42" i="30"/>
  <c r="M75" i="30"/>
  <c r="L75" i="30"/>
  <c r="M74" i="30"/>
  <c r="L74" i="30"/>
  <c r="M73" i="30"/>
  <c r="L73" i="30"/>
  <c r="M72" i="30"/>
  <c r="L72" i="30"/>
  <c r="M71" i="30"/>
  <c r="L71" i="30"/>
  <c r="M70" i="30"/>
  <c r="L70" i="30"/>
  <c r="M69" i="30"/>
  <c r="L69" i="30"/>
  <c r="M68" i="30"/>
  <c r="L68" i="30"/>
  <c r="M63" i="30"/>
  <c r="L63" i="30"/>
  <c r="M62" i="30"/>
  <c r="L62" i="30"/>
  <c r="M61" i="30"/>
  <c r="L61" i="30"/>
  <c r="M60" i="30"/>
  <c r="L60" i="30"/>
  <c r="M59" i="30"/>
  <c r="L59" i="30"/>
  <c r="M58" i="30"/>
  <c r="L58" i="30"/>
  <c r="M57" i="30"/>
  <c r="L57" i="30"/>
  <c r="M56" i="30"/>
  <c r="L56" i="30"/>
  <c r="M55" i="30"/>
  <c r="L55" i="30"/>
  <c r="M54" i="30"/>
  <c r="L54" i="30"/>
  <c r="M53" i="30"/>
  <c r="L53" i="30"/>
  <c r="M52" i="30"/>
  <c r="L52" i="30"/>
  <c r="M51" i="30"/>
  <c r="L51" i="30"/>
  <c r="M50" i="30"/>
  <c r="L50" i="30"/>
  <c r="M49" i="30"/>
  <c r="L49" i="30"/>
  <c r="M48" i="30"/>
  <c r="L48" i="30"/>
  <c r="M47" i="30"/>
  <c r="L47" i="30"/>
  <c r="M46" i="30"/>
  <c r="L46" i="30"/>
  <c r="M45" i="30"/>
  <c r="L45" i="30"/>
  <c r="M44" i="30"/>
  <c r="L44" i="30"/>
  <c r="M43" i="30"/>
  <c r="L43" i="30"/>
  <c r="M42" i="30"/>
  <c r="L42" i="30"/>
  <c r="M41" i="30"/>
  <c r="L41" i="30"/>
  <c r="M40" i="30"/>
  <c r="L40" i="30"/>
  <c r="M39" i="30"/>
  <c r="L39" i="30"/>
  <c r="M38" i="30"/>
  <c r="L38" i="30"/>
  <c r="M37" i="30"/>
  <c r="L37" i="30"/>
  <c r="M36" i="30"/>
  <c r="L36" i="30"/>
  <c r="M35" i="30"/>
  <c r="L35" i="30"/>
  <c r="M34" i="30"/>
  <c r="L34" i="30"/>
  <c r="M33" i="30"/>
  <c r="L33" i="30"/>
  <c r="M32" i="30"/>
  <c r="L32" i="30"/>
  <c r="M31" i="30"/>
  <c r="L31" i="30"/>
  <c r="M30" i="30"/>
  <c r="L30" i="30"/>
  <c r="T50" i="30" l="1"/>
  <c r="S50" i="30"/>
  <c r="T65" i="30"/>
  <c r="S65" i="30"/>
  <c r="S47" i="30"/>
  <c r="T47" i="30"/>
  <c r="T54" i="30"/>
  <c r="S54" i="30"/>
  <c r="T58" i="30"/>
  <c r="S58" i="30"/>
  <c r="T66" i="30"/>
  <c r="S66" i="30"/>
  <c r="T48" i="30"/>
  <c r="S48" i="30"/>
  <c r="T59" i="30"/>
  <c r="S59" i="30"/>
  <c r="S63" i="30"/>
  <c r="T63" i="30"/>
  <c r="S67" i="30"/>
  <c r="T67" i="30"/>
  <c r="T71" i="30"/>
  <c r="S71" i="30"/>
  <c r="R45" i="30"/>
  <c r="S45" i="30"/>
  <c r="T45" i="30"/>
  <c r="T49" i="30"/>
  <c r="S49" i="30"/>
  <c r="T52" i="30"/>
  <c r="S52" i="30"/>
  <c r="T56" i="30"/>
  <c r="S56" i="30"/>
  <c r="T43" i="30"/>
  <c r="S43" i="30"/>
  <c r="R43" i="30"/>
  <c r="T51" i="30"/>
  <c r="S51" i="30"/>
  <c r="T70" i="30"/>
  <c r="S70" i="30"/>
  <c r="S55" i="30"/>
  <c r="T55" i="30"/>
  <c r="T42" i="30"/>
  <c r="S42" i="30"/>
  <c r="T60" i="30"/>
  <c r="S60" i="30"/>
  <c r="T64" i="30"/>
  <c r="S64" i="30"/>
  <c r="T68" i="30"/>
  <c r="S68" i="30"/>
  <c r="T72" i="30"/>
  <c r="S72" i="30"/>
  <c r="R61" i="30"/>
  <c r="T61" i="30"/>
  <c r="S61" i="30"/>
  <c r="T69" i="30"/>
  <c r="S69" i="30"/>
  <c r="R54" i="30"/>
  <c r="T62" i="30"/>
  <c r="S62" i="30"/>
  <c r="T44" i="30"/>
  <c r="S44" i="30"/>
  <c r="R51" i="30"/>
  <c r="T46" i="30"/>
  <c r="S46" i="30"/>
  <c r="T53" i="30"/>
  <c r="S53" i="30"/>
  <c r="T57" i="30"/>
  <c r="S57" i="30"/>
  <c r="R70" i="30"/>
  <c r="R67" i="30"/>
  <c r="R65" i="30"/>
  <c r="R59" i="30"/>
  <c r="R62" i="30"/>
  <c r="R64" i="30"/>
  <c r="R69" i="30"/>
  <c r="R66" i="30"/>
  <c r="R47" i="30"/>
  <c r="R55" i="30"/>
  <c r="R63" i="30"/>
  <c r="R71" i="30"/>
  <c r="R48" i="30"/>
  <c r="R56" i="30"/>
  <c r="R53" i="30"/>
  <c r="R42" i="30"/>
  <c r="R50" i="30"/>
  <c r="R58" i="30"/>
  <c r="R44" i="30"/>
  <c r="R52" i="30"/>
  <c r="R60" i="30"/>
  <c r="R68" i="30"/>
  <c r="R72" i="30"/>
  <c r="P41" i="30"/>
  <c r="Q41" i="30"/>
  <c r="P40" i="30"/>
  <c r="Q40" i="30"/>
  <c r="P39" i="30"/>
  <c r="Q39" i="30"/>
  <c r="P38" i="30"/>
  <c r="Q38" i="30"/>
  <c r="P37" i="30"/>
  <c r="P36" i="30"/>
  <c r="P35" i="30"/>
  <c r="Q35" i="30"/>
  <c r="P34" i="30"/>
  <c r="Q34" i="30"/>
  <c r="P32" i="30"/>
  <c r="Q32" i="30"/>
  <c r="P30" i="30"/>
  <c r="Q30" i="30"/>
  <c r="Q37" i="31"/>
  <c r="AC12" i="30"/>
  <c r="AC21" i="30"/>
  <c r="N21" i="30"/>
  <c r="N15" i="30"/>
  <c r="Q12" i="31"/>
  <c r="Q15" i="31"/>
  <c r="Q18" i="31"/>
  <c r="Q21" i="31"/>
  <c r="Q24" i="31"/>
  <c r="Q27" i="31"/>
  <c r="N27" i="30"/>
  <c r="C18" i="31"/>
  <c r="O12" i="30"/>
  <c r="Q12" i="30" s="1"/>
  <c r="G60" i="31"/>
  <c r="G59" i="31"/>
  <c r="C27" i="31"/>
  <c r="C24" i="31"/>
  <c r="C21" i="31"/>
  <c r="C15" i="31"/>
  <c r="C12" i="31"/>
  <c r="E37" i="31"/>
  <c r="D37" i="31"/>
  <c r="N29" i="30"/>
  <c r="N28" i="30"/>
  <c r="N26" i="30"/>
  <c r="N25" i="30"/>
  <c r="N24" i="30"/>
  <c r="N23" i="30"/>
  <c r="N22" i="30"/>
  <c r="N20" i="30"/>
  <c r="N19" i="30"/>
  <c r="N18" i="30"/>
  <c r="N17" i="30"/>
  <c r="N16" i="30"/>
  <c r="N14" i="30"/>
  <c r="N13" i="30"/>
  <c r="AA31" i="30"/>
  <c r="AA30" i="30"/>
  <c r="AA29" i="30"/>
  <c r="AA28" i="30"/>
  <c r="AA27" i="30"/>
  <c r="AA26" i="30"/>
  <c r="AA25" i="30"/>
  <c r="AA24" i="30"/>
  <c r="AA23" i="30"/>
  <c r="AA22" i="30"/>
  <c r="AA21" i="30"/>
  <c r="AA20" i="30"/>
  <c r="AA19" i="30"/>
  <c r="AA18" i="30"/>
  <c r="AA17" i="30"/>
  <c r="AA16" i="30"/>
  <c r="AA15" i="30"/>
  <c r="AA14" i="30"/>
  <c r="AA13" i="30"/>
  <c r="AA12" i="30"/>
  <c r="M29" i="30"/>
  <c r="L29" i="30"/>
  <c r="M28" i="30"/>
  <c r="L28" i="30"/>
  <c r="M27" i="30"/>
  <c r="L27" i="30"/>
  <c r="M26" i="30"/>
  <c r="L26" i="30"/>
  <c r="M25" i="30"/>
  <c r="L25" i="30"/>
  <c r="M24" i="30"/>
  <c r="L24" i="30"/>
  <c r="M23" i="30"/>
  <c r="L23" i="30"/>
  <c r="M22" i="30"/>
  <c r="L22" i="30"/>
  <c r="M21" i="30"/>
  <c r="L21" i="30"/>
  <c r="M20" i="30"/>
  <c r="L20" i="30"/>
  <c r="M19" i="30"/>
  <c r="L19" i="30"/>
  <c r="M18" i="30"/>
  <c r="L18" i="30"/>
  <c r="M17" i="30"/>
  <c r="L17" i="30"/>
  <c r="M16" i="30"/>
  <c r="L16" i="30"/>
  <c r="M15" i="30"/>
  <c r="L15" i="30"/>
  <c r="M14" i="30"/>
  <c r="L14" i="30"/>
  <c r="M13" i="30"/>
  <c r="L13" i="30"/>
  <c r="M12" i="30"/>
  <c r="L12" i="30"/>
  <c r="O29" i="30"/>
  <c r="P29" i="30" s="1"/>
  <c r="O28" i="30"/>
  <c r="Q28" i="30" s="1"/>
  <c r="O27" i="30"/>
  <c r="Q27" i="30" s="1"/>
  <c r="O26" i="30"/>
  <c r="Q26" i="30" s="1"/>
  <c r="O24" i="30"/>
  <c r="P24" i="30" s="1"/>
  <c r="O23" i="30"/>
  <c r="P23" i="30" s="1"/>
  <c r="O22" i="30"/>
  <c r="P22" i="30" s="1"/>
  <c r="O21" i="30"/>
  <c r="Q21" i="30" s="1"/>
  <c r="O20" i="30"/>
  <c r="Q20" i="30" s="1"/>
  <c r="O19" i="30"/>
  <c r="P19" i="30" s="1"/>
  <c r="N12" i="30"/>
  <c r="O25" i="30"/>
  <c r="Q25" i="30" s="1"/>
  <c r="O15" i="30"/>
  <c r="Q15" i="30" s="1"/>
  <c r="O18" i="30"/>
  <c r="P18" i="30" s="1"/>
  <c r="O17" i="30"/>
  <c r="Q17" i="30" s="1"/>
  <c r="O16" i="30"/>
  <c r="P16" i="30" s="1"/>
  <c r="O14" i="30"/>
  <c r="P14" i="30" s="1"/>
  <c r="O13" i="30"/>
  <c r="P13" i="30" s="1"/>
  <c r="E31" i="24"/>
  <c r="E35" i="24"/>
  <c r="D29" i="24"/>
  <c r="E29" i="24"/>
  <c r="D28" i="24"/>
  <c r="E28" i="24"/>
  <c r="D27" i="24"/>
  <c r="E27" i="24"/>
  <c r="D26" i="24"/>
  <c r="E26" i="24"/>
  <c r="D25" i="24"/>
  <c r="E25" i="24"/>
  <c r="D24" i="24"/>
  <c r="E24" i="24"/>
  <c r="D23" i="24"/>
  <c r="E23" i="24"/>
  <c r="D22" i="24"/>
  <c r="E22" i="24"/>
  <c r="D21" i="24"/>
  <c r="E21" i="24"/>
  <c r="D20" i="24"/>
  <c r="E20" i="24"/>
  <c r="D19" i="24"/>
  <c r="E19" i="24"/>
  <c r="D18" i="24"/>
  <c r="E18" i="24"/>
  <c r="D17" i="24"/>
  <c r="E17" i="24"/>
  <c r="D16" i="24"/>
  <c r="E16" i="24"/>
  <c r="D15" i="24"/>
  <c r="E15" i="24"/>
  <c r="D14" i="24"/>
  <c r="E14" i="24"/>
  <c r="D13" i="24"/>
  <c r="E13" i="24"/>
  <c r="D12" i="24"/>
  <c r="E12" i="24"/>
  <c r="D11" i="24"/>
  <c r="E11" i="24"/>
  <c r="D10" i="24"/>
  <c r="E10" i="24"/>
  <c r="D9" i="24"/>
  <c r="E9" i="24"/>
  <c r="D8" i="24"/>
  <c r="E8" i="24"/>
  <c r="D7" i="24"/>
  <c r="E7" i="24"/>
  <c r="D6" i="24"/>
  <c r="E6" i="24"/>
  <c r="D5" i="24"/>
  <c r="E5" i="24"/>
  <c r="T39" i="30" l="1"/>
  <c r="S39" i="30"/>
  <c r="T30" i="30"/>
  <c r="S30" i="30"/>
  <c r="T41" i="30"/>
  <c r="S41" i="30"/>
  <c r="T40" i="30"/>
  <c r="S40" i="30"/>
  <c r="R34" i="30"/>
  <c r="T34" i="30"/>
  <c r="S34" i="30"/>
  <c r="T35" i="30"/>
  <c r="S35" i="30"/>
  <c r="T32" i="30"/>
  <c r="S32" i="30"/>
  <c r="T38" i="30"/>
  <c r="S38" i="30"/>
  <c r="Q29" i="30"/>
  <c r="S29" i="30" s="1"/>
  <c r="P25" i="30"/>
  <c r="T25" i="30" s="1"/>
  <c r="Q19" i="30"/>
  <c r="S19" i="30" s="1"/>
  <c r="P27" i="30"/>
  <c r="T27" i="30" s="1"/>
  <c r="Q13" i="30"/>
  <c r="S13" i="30" s="1"/>
  <c r="Q22" i="30"/>
  <c r="R22" i="30" s="1"/>
  <c r="P20" i="30"/>
  <c r="Q14" i="30"/>
  <c r="T14" i="30" s="1"/>
  <c r="P17" i="30"/>
  <c r="R17" i="30" s="1"/>
  <c r="Q23" i="30"/>
  <c r="S23" i="30" s="1"/>
  <c r="P28" i="30"/>
  <c r="S28" i="30" s="1"/>
  <c r="P12" i="30"/>
  <c r="S12" i="30" s="1"/>
  <c r="Q18" i="30"/>
  <c r="T18" i="30" s="1"/>
  <c r="P26" i="30"/>
  <c r="S26" i="30" s="1"/>
  <c r="Q24" i="30"/>
  <c r="T24" i="30" s="1"/>
  <c r="Q16" i="30"/>
  <c r="S16" i="30" s="1"/>
  <c r="P21" i="30"/>
  <c r="P73" i="30"/>
  <c r="Q73" i="30"/>
  <c r="P74" i="30"/>
  <c r="Q74" i="30"/>
  <c r="P15" i="30"/>
  <c r="Q75" i="30"/>
  <c r="P75" i="30"/>
  <c r="R39" i="30"/>
  <c r="R41" i="30"/>
  <c r="R32" i="30"/>
  <c r="R35" i="30"/>
  <c r="R40" i="30"/>
  <c r="R30" i="30"/>
  <c r="R38" i="30"/>
  <c r="Q36" i="30"/>
  <c r="T36" i="30" s="1"/>
  <c r="Q37" i="30"/>
  <c r="S37" i="30" s="1"/>
  <c r="S75" i="30" l="1"/>
  <c r="T75" i="30"/>
  <c r="T37" i="30"/>
  <c r="S36" i="30"/>
  <c r="T74" i="30"/>
  <c r="S74" i="30"/>
  <c r="T73" i="30"/>
  <c r="S73" i="30"/>
  <c r="R29" i="30"/>
  <c r="R25" i="30"/>
  <c r="T29" i="30"/>
  <c r="S25" i="30"/>
  <c r="T17" i="30"/>
  <c r="R27" i="30"/>
  <c r="T19" i="30"/>
  <c r="R19" i="30"/>
  <c r="R13" i="30"/>
  <c r="S27" i="30"/>
  <c r="S24" i="30"/>
  <c r="T28" i="30"/>
  <c r="T22" i="30"/>
  <c r="S22" i="30"/>
  <c r="T13" i="30"/>
  <c r="T23" i="30"/>
  <c r="S17" i="30"/>
  <c r="R24" i="30"/>
  <c r="S14" i="30"/>
  <c r="R14" i="30"/>
  <c r="R23" i="30"/>
  <c r="R28" i="30"/>
  <c r="S18" i="30"/>
  <c r="R20" i="30"/>
  <c r="T20" i="30"/>
  <c r="S20" i="30"/>
  <c r="R26" i="30"/>
  <c r="T12" i="30"/>
  <c r="R12" i="30"/>
  <c r="R18" i="30"/>
  <c r="T26" i="30"/>
  <c r="R74" i="30"/>
  <c r="R16" i="30"/>
  <c r="R21" i="30"/>
  <c r="T21" i="30"/>
  <c r="S21" i="30"/>
  <c r="R75" i="30"/>
  <c r="T16" i="30"/>
  <c r="R15" i="30"/>
  <c r="T15" i="30"/>
  <c r="S15" i="30"/>
  <c r="R73" i="30"/>
  <c r="R37" i="30"/>
  <c r="R36" i="30"/>
</calcChain>
</file>

<file path=xl/comments1.xml><?xml version="1.0" encoding="utf-8"?>
<comments xmlns="http://schemas.openxmlformats.org/spreadsheetml/2006/main">
  <authors>
    <author>luis alberto molano lopez</author>
    <author>luis.molano</author>
    <author>Luis Miguel</author>
    <author xml:space="preserve"> LUIS ALBERTO </author>
    <author>laquijano</author>
  </authors>
  <commentList>
    <comment ref="H3" authorId="0">
      <text>
        <r>
          <rPr>
            <sz val="9"/>
            <color indexed="81"/>
            <rFont val="Tahoma"/>
            <family val="2"/>
          </rPr>
          <t>version 4 con esta actualizacion (jun/16).</t>
        </r>
      </text>
    </comment>
    <comment ref="I3" authorId="0">
      <text>
        <r>
          <rPr>
            <sz val="9"/>
            <color indexed="81"/>
            <rFont val="Tahoma"/>
            <family val="2"/>
          </rPr>
          <t>version 4 con esta actualizacion (jun/16).</t>
        </r>
      </text>
    </comment>
    <comment ref="H6" authorId="0">
      <text>
        <r>
          <rPr>
            <sz val="9"/>
            <color indexed="81"/>
            <rFont val="Tahoma"/>
            <family val="2"/>
          </rPr>
          <t xml:space="preserve">Lider del Proceso.
</t>
        </r>
      </text>
    </comment>
    <comment ref="H8" authorId="0">
      <text>
        <r>
          <rPr>
            <sz val="9"/>
            <color indexed="81"/>
            <rFont val="Tahoma"/>
            <family val="2"/>
          </rPr>
          <t xml:space="preserve">Servidor publico (de planta o contratista) asignado como apoyo al manejo de la metodologia de riesgos.
</t>
        </r>
      </text>
    </comment>
    <comment ref="D11" authorId="0">
      <text>
        <r>
          <rPr>
            <sz val="9"/>
            <color indexed="81"/>
            <rFont val="Arial"/>
            <family val="2"/>
          </rPr>
          <t>De la Caracterizacion del Proceso, copie su Objetivo.</t>
        </r>
      </text>
    </comment>
    <comment ref="F11" authorId="0">
      <text>
        <r>
          <rPr>
            <sz val="9"/>
            <color indexed="81"/>
            <rFont val="Arial"/>
            <family val="2"/>
          </rPr>
          <t xml:space="preserve">A partir de los </t>
        </r>
        <r>
          <rPr>
            <b/>
            <sz val="9"/>
            <color indexed="81"/>
            <rFont val="Arial"/>
            <family val="2"/>
          </rPr>
          <t xml:space="preserve">factores de riesgo </t>
        </r>
        <r>
          <rPr>
            <sz val="9"/>
            <color indexed="81"/>
            <rFont val="Arial"/>
            <family val="2"/>
          </rPr>
          <t xml:space="preserve">del contexto estrategico definido en la Politica para administracion del riesgo de la entidad, enuncie la causa o las causas que producen el riesgo y, utilizando la metodologia de los 5 porques, </t>
        </r>
        <r>
          <rPr>
            <b/>
            <sz val="9"/>
            <color indexed="81"/>
            <rFont val="Arial"/>
            <family val="2"/>
          </rPr>
          <t>registre en primer orden la causa principal o raiz.</t>
        </r>
      </text>
    </comment>
    <comment ref="G11" authorId="1">
      <text>
        <r>
          <rPr>
            <b/>
            <sz val="9"/>
            <color indexed="81"/>
            <rFont val="Arial"/>
            <family val="2"/>
          </rPr>
          <t xml:space="preserve">Exclusivamente </t>
        </r>
        <r>
          <rPr>
            <sz val="9"/>
            <color indexed="81"/>
            <rFont val="Arial"/>
            <family val="2"/>
          </rPr>
          <t xml:space="preserve">del </t>
        </r>
        <r>
          <rPr>
            <b/>
            <sz val="9"/>
            <color indexed="81"/>
            <rFont val="Arial"/>
            <family val="2"/>
          </rPr>
          <t>Objetivo del Proceso</t>
        </r>
        <r>
          <rPr>
            <sz val="9"/>
            <color indexed="81"/>
            <rFont val="Arial"/>
            <family val="2"/>
          </rPr>
          <t xml:space="preserve">, identifique el riesgo (o los riesgos) que puedan afectar o impedir su cumplimiento, de forma clara y concisa, sin describirlo </t>
        </r>
        <r>
          <rPr>
            <b/>
            <sz val="9"/>
            <color indexed="81"/>
            <rFont val="Arial"/>
            <family val="2"/>
          </rPr>
          <t xml:space="preserve">y sin tener en cuenta la existencia de controles. </t>
        </r>
        <r>
          <rPr>
            <sz val="9"/>
            <color indexed="81"/>
            <rFont val="Arial"/>
            <family val="2"/>
          </rPr>
          <t xml:space="preserve">En razon a la existencia de subprocesos en la mayoria de los Procesos, </t>
        </r>
        <r>
          <rPr>
            <b/>
            <sz val="9"/>
            <color indexed="81"/>
            <rFont val="Arial"/>
            <family val="2"/>
          </rPr>
          <t xml:space="preserve">se debe identificar, por lo menos, un riesgo en cada subproceso. </t>
        </r>
        <r>
          <rPr>
            <sz val="9"/>
            <color indexed="81"/>
            <rFont val="Arial"/>
            <family val="2"/>
          </rPr>
          <t xml:space="preserve">Para ello recuerde: </t>
        </r>
        <r>
          <rPr>
            <b/>
            <sz val="9"/>
            <color indexed="81"/>
            <rFont val="Arial"/>
            <family val="2"/>
          </rPr>
          <t xml:space="preserve">1. </t>
        </r>
        <r>
          <rPr>
            <sz val="9"/>
            <color indexed="81"/>
            <rFont val="Arial"/>
            <family val="2"/>
          </rPr>
          <t xml:space="preserve">El riesgo responde facilmente a la pregunta, si ocurre ¿qué pérdida se genera?, es decir, permite identificar la perdida potencial: fraude, multa, demanda, robo, sancion, reproceso, etc. </t>
        </r>
        <r>
          <rPr>
            <b/>
            <sz val="9"/>
            <color indexed="81"/>
            <rFont val="Arial"/>
            <family val="2"/>
          </rPr>
          <t xml:space="preserve">2. </t>
        </r>
        <r>
          <rPr>
            <sz val="9"/>
            <color indexed="81"/>
            <rFont val="Arial"/>
            <family val="2"/>
          </rPr>
          <t xml:space="preserve">No confundirlo con una causa o con una consecuencia del mismo riesgo; </t>
        </r>
        <r>
          <rPr>
            <b/>
            <sz val="9"/>
            <color indexed="81"/>
            <rFont val="Arial"/>
            <family val="2"/>
          </rPr>
          <t>3.</t>
        </r>
        <r>
          <rPr>
            <sz val="9"/>
            <color indexed="81"/>
            <rFont val="Arial"/>
            <family val="2"/>
          </rPr>
          <t xml:space="preserve"> Evitar las negaciones para expresar el riesgo, ejm: "No afiliar oportunamente" en lugar de "Inoportunidad en la afiliacion"; </t>
        </r>
        <r>
          <rPr>
            <b/>
            <sz val="9"/>
            <color indexed="81"/>
            <rFont val="Arial"/>
            <family val="2"/>
          </rPr>
          <t xml:space="preserve">4. </t>
        </r>
        <r>
          <rPr>
            <sz val="9"/>
            <color indexed="81"/>
            <rFont val="Arial"/>
            <family val="2"/>
          </rPr>
          <t>Existen riesgos inherentes ocasionados en la propia gestion del proceso y los generados por el fenomeno de corrupcion, estos, son prioritarios para su identificacion.</t>
        </r>
      </text>
    </comment>
    <comment ref="H11" authorId="1">
      <text>
        <r>
          <rPr>
            <sz val="9"/>
            <color indexed="81"/>
            <rFont val="Arial"/>
            <family val="2"/>
          </rPr>
          <t>Enuncie las consecuencias en caso de materializarse el riesgo, por cada una de las causas que lo producen.</t>
        </r>
      </text>
    </comment>
    <comment ref="I11" authorId="1">
      <text>
        <r>
          <rPr>
            <sz val="9"/>
            <color indexed="81"/>
            <rFont val="Arial"/>
            <family val="2"/>
          </rPr>
          <t xml:space="preserve">Seleccione de la lista desplegable, la clase de riesgo a que corresponda el riesgo identificado:                                             
</t>
        </r>
        <r>
          <rPr>
            <b/>
            <sz val="9"/>
            <color indexed="81"/>
            <rFont val="Arial"/>
            <family val="2"/>
          </rPr>
          <t xml:space="preserve"> De corrupción: </t>
        </r>
        <r>
          <rPr>
            <sz val="9"/>
            <color indexed="81"/>
            <rFont val="Arial"/>
            <family val="2"/>
          </rPr>
          <t xml:space="preserve">Relacionados con la intervención de servidores públicos que, por acción u omisión en el ejercicio de sus funciones o de las actividades contractuales, usan indebidamente el poder, los recursos o la información para obtener un beneficio particular o de un tercero. La mayoría de estos riesgos están tipificados como conductas punibles en los códigos Penal y Disciplinario de nuestro ordenamiento legal.
</t>
        </r>
        <r>
          <rPr>
            <b/>
            <sz val="9"/>
            <color indexed="81"/>
            <rFont val="Arial"/>
            <family val="2"/>
          </rPr>
          <t xml:space="preserve"> Estratégicos: </t>
        </r>
        <r>
          <rPr>
            <sz val="9"/>
            <color indexed="81"/>
            <rFont val="Arial"/>
            <family val="2"/>
          </rPr>
          <t xml:space="preserve">Asociados a la administración de la entidad y se enfocan a asuntos globales relacionados con la misión y el cumplimiento de los objetivos estratégicos, la definición de políticas, diseño y conceptualización de la entidad por parte de la alta dirección.
</t>
        </r>
        <r>
          <rPr>
            <b/>
            <sz val="9"/>
            <color indexed="81"/>
            <rFont val="Arial"/>
            <family val="2"/>
          </rPr>
          <t xml:space="preserve"> De imagen: </t>
        </r>
        <r>
          <rPr>
            <sz val="9"/>
            <color indexed="81"/>
            <rFont val="Arial"/>
            <family val="2"/>
          </rPr>
          <t xml:space="preserve">Relacionados con la percepción y la confianza por parte de la comunidad en general hacia la entidad.
</t>
        </r>
        <r>
          <rPr>
            <b/>
            <sz val="9"/>
            <color indexed="81"/>
            <rFont val="Arial"/>
            <family val="2"/>
          </rPr>
          <t xml:space="preserve"> Operativos: </t>
        </r>
        <r>
          <rPr>
            <sz val="9"/>
            <color indexed="81"/>
            <rFont val="Arial"/>
            <family val="2"/>
          </rPr>
          <t xml:space="preserve">Comprenden riesgos provenientes principalmente del funcionamiento y operatividad de los sistemas integrados de gestión, de los sistemas de información, de la estructura organizacional, de la articulación entre dependencias y de la estructura funcional por procesos en el cumplimiento de sus objetivos.
</t>
        </r>
        <r>
          <rPr>
            <b/>
            <sz val="9"/>
            <color indexed="81"/>
            <rFont val="Arial"/>
            <family val="2"/>
          </rPr>
          <t xml:space="preserve"> Financieros: </t>
        </r>
        <r>
          <rPr>
            <sz val="9"/>
            <color indexed="81"/>
            <rFont val="Arial"/>
            <family val="2"/>
          </rPr>
          <t xml:space="preserve">Relacionados principalmente con el manejo de recursos que incluyen la ejecución presupuestal, la elaboración de los estados financieros, los pagos, manejos de excedentes de tesorería y el manejo sobre los bienes. 
</t>
        </r>
        <r>
          <rPr>
            <b/>
            <sz val="9"/>
            <color indexed="81"/>
            <rFont val="Arial"/>
            <family val="2"/>
          </rPr>
          <t xml:space="preserve"> Cumplimiento y conformidad: </t>
        </r>
        <r>
          <rPr>
            <sz val="9"/>
            <color indexed="81"/>
            <rFont val="Arial"/>
            <family val="2"/>
          </rPr>
          <t xml:space="preserve">Se asocian con la capacidad de la entidad para cumplir con los requisitos legales, de ética pública y en general con sus compromisos ante la comunidad. 
</t>
        </r>
        <r>
          <rPr>
            <b/>
            <sz val="9"/>
            <color indexed="81"/>
            <rFont val="Arial"/>
            <family val="2"/>
          </rPr>
          <t xml:space="preserve"> De calidad: </t>
        </r>
        <r>
          <rPr>
            <sz val="9"/>
            <color indexed="81"/>
            <rFont val="Arial"/>
            <family val="2"/>
          </rPr>
          <t xml:space="preserve">Relacionados con las políticas de aseguramiento y control de calidad de los productos, trámites y servicios que presta a la comunidad.
</t>
        </r>
        <r>
          <rPr>
            <b/>
            <sz val="9"/>
            <color indexed="81"/>
            <rFont val="Arial"/>
            <family val="2"/>
          </rPr>
          <t xml:space="preserve"> Contractuales: </t>
        </r>
        <r>
          <rPr>
            <sz val="9"/>
            <color indexed="81"/>
            <rFont val="Arial"/>
            <family val="2"/>
          </rPr>
          <t xml:space="preserve">Relacionados con los atrasos o incumplimiento de los contratos suscritos y con los eventos indeseados en las fases del Proceso de contratación.                                                             </t>
        </r>
        <r>
          <rPr>
            <b/>
            <sz val="9"/>
            <color indexed="81"/>
            <rFont val="Arial"/>
            <family val="2"/>
          </rPr>
          <t xml:space="preserve"> Recurso Humano: </t>
        </r>
        <r>
          <rPr>
            <sz val="9"/>
            <color indexed="81"/>
            <rFont val="Arial"/>
            <family val="2"/>
          </rPr>
          <t xml:space="preserve">Se asocia a la cualificación, competencia y disponibilidad de personal requerido para atender las competencias funcionales de la entidad.
</t>
        </r>
        <r>
          <rPr>
            <b/>
            <sz val="9"/>
            <color indexed="81"/>
            <rFont val="Arial"/>
            <family val="2"/>
          </rPr>
          <t xml:space="preserve"> Tecnológicos: </t>
        </r>
        <r>
          <rPr>
            <sz val="9"/>
            <color indexed="81"/>
            <rFont val="Arial"/>
            <family val="2"/>
          </rPr>
          <t xml:space="preserve">Están relacionados con la capacidad y gestión tecnológica de la entidad para satisfacer sus necesidades actuales y futuras en esta materia.
</t>
        </r>
        <r>
          <rPr>
            <b/>
            <sz val="9"/>
            <color indexed="81"/>
            <rFont val="Arial"/>
            <family val="2"/>
          </rPr>
          <t xml:space="preserve"> De información: </t>
        </r>
        <r>
          <rPr>
            <sz val="9"/>
            <color indexed="81"/>
            <rFont val="Arial"/>
            <family val="2"/>
          </rPr>
          <t xml:space="preserve">Se asocia a la calidad, seguridad, oportunidad, pertinencia y confiabilidad de la información agregada y desagregada. 
</t>
        </r>
        <r>
          <rPr>
            <b/>
            <sz val="9"/>
            <color indexed="81"/>
            <rFont val="Arial"/>
            <family val="2"/>
          </rPr>
          <t xml:space="preserve"> De comunicación: </t>
        </r>
        <r>
          <rPr>
            <sz val="9"/>
            <color indexed="81"/>
            <rFont val="Arial"/>
            <family val="2"/>
          </rPr>
          <t xml:space="preserve">Relacionados con los canales y medios de comunicación utilizados para informar tanto interna como externamente y la inoportunidad de la comunicación. 
</t>
        </r>
        <r>
          <rPr>
            <b/>
            <sz val="9"/>
            <color indexed="81"/>
            <rFont val="Arial"/>
            <family val="2"/>
          </rPr>
          <t xml:space="preserve"> De integración: </t>
        </r>
        <r>
          <rPr>
            <sz val="9"/>
            <color indexed="81"/>
            <rFont val="Arial"/>
            <family val="2"/>
          </rPr>
          <t xml:space="preserve">Se refiere a la integración de los sistemas, unidades administrativas, dependencias y demás elementos que se requieren coordinar para la normal ejecución de la gestión administrativa.
</t>
        </r>
        <r>
          <rPr>
            <b/>
            <sz val="9"/>
            <color indexed="81"/>
            <rFont val="Arial"/>
            <family val="2"/>
          </rPr>
          <t xml:space="preserve"> Ambientales: </t>
        </r>
        <r>
          <rPr>
            <sz val="9"/>
            <color indexed="81"/>
            <rFont val="Arial"/>
            <family val="2"/>
          </rPr>
          <t xml:space="preserve">La identificación de los riesgos ambientales implica el reconocimiento de cambios en el medio ambiente con cierta anticipación. Deberán considerarse los efectos del clima, el agotamiento de los recursos, la necesidad de elegir fuentes alternativas de energéticos y la posible necesidad de un cambio en la tecnología.
</t>
        </r>
        <r>
          <rPr>
            <b/>
            <sz val="9"/>
            <color indexed="81"/>
            <rFont val="Arial"/>
            <family val="2"/>
          </rPr>
          <t xml:space="preserve"> Físicos: </t>
        </r>
        <r>
          <rPr>
            <sz val="9"/>
            <color indexed="81"/>
            <rFont val="Arial"/>
            <family val="2"/>
          </rPr>
          <t xml:space="preserve">incluyen las lesiones o muerte de personas y todas las formas de pérdida o daño de propiedades. Las causas de pérdidas físicas son usualmente el resultado de la materialización de peligros comunes, como incendio, explosión, terremoto, colisión, contaminación, rayo. etc.; pero también puede ser el resultado del incendio intencional, robo, actos mal intencionados o daños causados por error humano.
</t>
        </r>
        <r>
          <rPr>
            <b/>
            <sz val="9"/>
            <color indexed="81"/>
            <rFont val="Arial"/>
            <family val="2"/>
          </rPr>
          <t xml:space="preserve"> De responsabilidad: </t>
        </r>
        <r>
          <rPr>
            <sz val="9"/>
            <color indexed="81"/>
            <rFont val="Arial"/>
            <family val="2"/>
          </rPr>
          <t xml:space="preserve">Los riesgos de responsabilidad pueden provenir de reclamaciones de los empleados, proveedores y de la comunidad. Si bien dichas reclamaciones pueden resultar de factores mencionados en los riesgos físicos, también pueden relacionarse con los productos o servicios que presta la entidad, los efectos de la responsabilidad contractual con la comunidad y proveedores y el efecto de regulaciones nacionales o internacionales. 
</t>
        </r>
      </text>
    </comment>
    <comment ref="J11" authorId="2">
      <text>
        <r>
          <rPr>
            <sz val="9"/>
            <color indexed="81"/>
            <rFont val="Arial"/>
            <family val="2"/>
          </rPr>
          <t xml:space="preserve">Representa el </t>
        </r>
        <r>
          <rPr>
            <b/>
            <sz val="9"/>
            <color indexed="81"/>
            <rFont val="Arial"/>
            <family val="2"/>
          </rPr>
          <t xml:space="preserve">número de veces (frecuencia) </t>
        </r>
        <r>
          <rPr>
            <sz val="9"/>
            <color indexed="81"/>
            <rFont val="Arial"/>
            <family val="2"/>
          </rPr>
          <t xml:space="preserve">con que el riesgo se ha presentado en un determinado tiempo o puede presentarse, </t>
        </r>
        <r>
          <rPr>
            <b/>
            <sz val="9"/>
            <color indexed="81"/>
            <rFont val="Arial"/>
            <family val="2"/>
          </rPr>
          <t>antes de la aplicación de controles (riesgo inherente)</t>
        </r>
        <r>
          <rPr>
            <sz val="9"/>
            <color indexed="81"/>
            <rFont val="Arial"/>
            <family val="2"/>
          </rPr>
          <t xml:space="preserve">. Marque el número respectivo o seleccione de la lista desplegable, con la siguiente escala:
</t>
        </r>
        <r>
          <rPr>
            <b/>
            <sz val="9"/>
            <color indexed="81"/>
            <rFont val="Arial"/>
            <family val="2"/>
          </rPr>
          <t xml:space="preserve">1: Raro: </t>
        </r>
        <r>
          <rPr>
            <sz val="9"/>
            <color indexed="81"/>
            <rFont val="Arial"/>
            <family val="2"/>
          </rPr>
          <t>Ocurre en circunstancias excepcionales. El evento no se ha presentado en los últimos cinco (5) años.</t>
        </r>
        <r>
          <rPr>
            <b/>
            <sz val="9"/>
            <color indexed="81"/>
            <rFont val="Arial"/>
            <family val="2"/>
          </rPr>
          <t xml:space="preserve">
2: Improbable: </t>
        </r>
        <r>
          <rPr>
            <sz val="9"/>
            <color indexed="81"/>
            <rFont val="Arial"/>
            <family val="2"/>
          </rPr>
          <t>Puede ocurrir. El evento se presentó una vez en los últimos 5 años.</t>
        </r>
        <r>
          <rPr>
            <b/>
            <sz val="9"/>
            <color indexed="81"/>
            <rFont val="Arial"/>
            <family val="2"/>
          </rPr>
          <t xml:space="preserve">
3: Posible: </t>
        </r>
        <r>
          <rPr>
            <sz val="9"/>
            <color indexed="81"/>
            <rFont val="Arial"/>
            <family val="2"/>
          </rPr>
          <t>Es posible que suceda. El evento se presentó una vez en los últimos 2 años.</t>
        </r>
        <r>
          <rPr>
            <b/>
            <sz val="9"/>
            <color indexed="81"/>
            <rFont val="Arial"/>
            <family val="2"/>
          </rPr>
          <t xml:space="preserve">
4: Probable: </t>
        </r>
        <r>
          <rPr>
            <sz val="9"/>
            <color indexed="81"/>
            <rFont val="Arial"/>
            <family val="2"/>
          </rPr>
          <t>Es viable que el evento ocurra en la mayoría de los casos. El evento se presentó una vez en el último año.</t>
        </r>
        <r>
          <rPr>
            <b/>
            <sz val="9"/>
            <color indexed="81"/>
            <rFont val="Arial"/>
            <family val="2"/>
          </rPr>
          <t xml:space="preserve">
5: Casi seguro: </t>
        </r>
        <r>
          <rPr>
            <sz val="9"/>
            <color indexed="81"/>
            <rFont val="Arial"/>
            <family val="2"/>
          </rPr>
          <t>Se espera que el evento ocurra en la mayoría de las circunstancias. Es muy seguro que se presente. El evento se presentó más de una vez al año.</t>
        </r>
      </text>
    </comment>
    <comment ref="K11" authorId="2">
      <text>
        <r>
          <rPr>
            <sz val="9"/>
            <color indexed="81"/>
            <rFont val="Arial"/>
            <family val="2"/>
          </rPr>
          <t xml:space="preserve">Se refiere a la </t>
        </r>
        <r>
          <rPr>
            <b/>
            <sz val="9"/>
            <color indexed="81"/>
            <rFont val="Arial"/>
            <family val="2"/>
          </rPr>
          <t xml:space="preserve">magnitud </t>
        </r>
        <r>
          <rPr>
            <sz val="9"/>
            <color indexed="81"/>
            <rFont val="Arial"/>
            <family val="2"/>
          </rPr>
          <t xml:space="preserve">de los efectos al materializarse el riesgo. Si se trata de un </t>
        </r>
        <r>
          <rPr>
            <b/>
            <sz val="9"/>
            <color indexed="81"/>
            <rFont val="Arial"/>
            <family val="2"/>
          </rPr>
          <t xml:space="preserve">riesgo de gestion </t>
        </r>
        <r>
          <rPr>
            <sz val="9"/>
            <color indexed="81"/>
            <rFont val="Arial"/>
            <family val="2"/>
          </rPr>
          <t xml:space="preserve">(distinto a riesgo de corrupcion), marque el número respectivo o seleccione de la lista desplegable con la siguiente escala:
</t>
        </r>
        <r>
          <rPr>
            <b/>
            <sz val="9"/>
            <color indexed="81"/>
            <rFont val="Arial"/>
            <family val="2"/>
          </rPr>
          <t xml:space="preserve">1: Insignificante
3: Menor
8: Moderado
13: Mayor
18: Catastrofico                                                                                                                  
</t>
        </r>
        <r>
          <rPr>
            <sz val="9"/>
            <color indexed="81"/>
            <rFont val="Arial"/>
            <family val="2"/>
          </rPr>
          <t xml:space="preserve">Si se trata de un </t>
        </r>
        <r>
          <rPr>
            <b/>
            <sz val="9"/>
            <color indexed="81"/>
            <rFont val="Arial"/>
            <family val="2"/>
          </rPr>
          <t xml:space="preserve">riesgo de corrupcion, </t>
        </r>
        <r>
          <rPr>
            <sz val="9"/>
            <color indexed="81"/>
            <rFont val="Arial"/>
            <family val="2"/>
          </rPr>
          <t xml:space="preserve">la escala a utilizar es la siguiente:                                                                                                </t>
        </r>
        <r>
          <rPr>
            <b/>
            <sz val="9"/>
            <color indexed="81"/>
            <rFont val="Arial"/>
            <family val="2"/>
          </rPr>
          <t>8: Moderado
13: Mayor
18: Catastrofico</t>
        </r>
      </text>
    </comment>
    <comment ref="L11" authorId="2">
      <text>
        <r>
          <rPr>
            <sz val="9"/>
            <color indexed="81"/>
            <rFont val="Arial"/>
            <family val="2"/>
          </rPr>
          <t xml:space="preserve">Para el </t>
        </r>
        <r>
          <rPr>
            <b/>
            <sz val="9"/>
            <color indexed="81"/>
            <rFont val="Arial"/>
            <family val="2"/>
          </rPr>
          <t xml:space="preserve">análisis del riesgo en su evaluacion inicial (riesgo inherente), </t>
        </r>
        <r>
          <rPr>
            <sz val="9"/>
            <color indexed="81"/>
            <rFont val="Arial"/>
            <family val="2"/>
          </rPr>
          <t xml:space="preserve">se deben considerar un primer aspecto: </t>
        </r>
        <r>
          <rPr>
            <b/>
            <sz val="9"/>
            <color indexed="81"/>
            <rFont val="Arial"/>
            <family val="2"/>
          </rPr>
          <t xml:space="preserve">La Calificación del Riesgo, </t>
        </r>
        <r>
          <rPr>
            <sz val="9"/>
            <color indexed="81"/>
            <rFont val="Arial"/>
            <family val="2"/>
          </rPr>
          <t xml:space="preserve">que se logra a través de la estimación de la </t>
        </r>
        <r>
          <rPr>
            <b/>
            <sz val="9"/>
            <color indexed="81"/>
            <rFont val="Arial"/>
            <family val="2"/>
          </rPr>
          <t xml:space="preserve">probabilidad </t>
        </r>
        <r>
          <rPr>
            <sz val="9"/>
            <color indexed="81"/>
            <rFont val="Arial"/>
            <family val="2"/>
          </rPr>
          <t xml:space="preserve">de su ocurrencia y el </t>
        </r>
        <r>
          <rPr>
            <b/>
            <sz val="9"/>
            <color indexed="81"/>
            <rFont val="Arial"/>
            <family val="2"/>
          </rPr>
          <t xml:space="preserve">impacto </t>
        </r>
        <r>
          <rPr>
            <sz val="9"/>
            <color indexed="81"/>
            <rFont val="Arial"/>
            <family val="2"/>
          </rPr>
          <t xml:space="preserve">que puede causar su materialización. De esta forma es posible distinguir entre los riesgos en </t>
        </r>
        <r>
          <rPr>
            <b/>
            <sz val="9"/>
            <color indexed="81"/>
            <rFont val="Arial"/>
            <family val="2"/>
          </rPr>
          <t xml:space="preserve">zonas baja, moderada, alta y extrema </t>
        </r>
        <r>
          <rPr>
            <sz val="9"/>
            <color indexed="81"/>
            <rFont val="Arial"/>
            <family val="2"/>
          </rPr>
          <t xml:space="preserve">y fijar las prioridades de las acciones requeridas para su tratamiento.
</t>
        </r>
      </text>
    </comment>
    <comment ref="M11" authorId="1">
      <text>
        <r>
          <rPr>
            <sz val="9"/>
            <color theme="1"/>
            <rFont val="Arial"/>
            <family val="2"/>
          </rPr>
          <t xml:space="preserve">Para el </t>
        </r>
        <r>
          <rPr>
            <b/>
            <sz val="9"/>
            <color theme="1"/>
            <rFont val="Arial"/>
            <family val="2"/>
          </rPr>
          <t xml:space="preserve">análisis del riesgo en su evaluacion inicial (riesgo inherente), </t>
        </r>
        <r>
          <rPr>
            <sz val="9"/>
            <color theme="1"/>
            <rFont val="Arial"/>
            <family val="2"/>
          </rPr>
          <t xml:space="preserve">se debe considerar un segundo aspecto: </t>
        </r>
        <r>
          <rPr>
            <b/>
            <sz val="9"/>
            <color theme="1"/>
            <rFont val="Arial"/>
            <family val="2"/>
          </rPr>
          <t>La Evaluación del Riesgo</t>
        </r>
        <r>
          <rPr>
            <sz val="9"/>
            <color theme="1"/>
            <rFont val="Arial"/>
            <family val="2"/>
          </rPr>
          <t xml:space="preserve">, que permite comparar los resultados de la calificación del riesgo, con los criterios definidos para establecer el grado de exposición de la entidad al mismo </t>
        </r>
        <r>
          <rPr>
            <b/>
            <sz val="9"/>
            <color theme="1"/>
            <rFont val="Arial"/>
            <family val="2"/>
          </rPr>
          <t>(severidad del riesgo)</t>
        </r>
        <r>
          <rPr>
            <sz val="9"/>
            <color theme="1"/>
            <rFont val="Arial"/>
            <family val="2"/>
          </rPr>
          <t xml:space="preserve">. De esta forma es posible distinguir entre los riesgos </t>
        </r>
        <r>
          <rPr>
            <b/>
            <sz val="9"/>
            <color theme="1"/>
            <rFont val="Arial"/>
            <family val="2"/>
          </rPr>
          <t xml:space="preserve">aceptables, tolerables, importantes e inaceptables </t>
        </r>
        <r>
          <rPr>
            <sz val="9"/>
            <color theme="1"/>
            <rFont val="Arial"/>
            <family val="2"/>
          </rPr>
          <t>y fijar las prioridades de las acciones requeridas para su tratamiento.</t>
        </r>
      </text>
    </comment>
    <comment ref="N11" authorId="1">
      <text>
        <r>
          <rPr>
            <sz val="9"/>
            <color indexed="81"/>
            <rFont val="Arial"/>
            <family val="2"/>
          </rPr>
          <t>Campo formulado: extrae la informacion de los controles de la Hoja "EFECT CONTROLES".</t>
        </r>
      </text>
    </comment>
    <comment ref="O11" authorId="1">
      <text>
        <r>
          <rPr>
            <sz val="9"/>
            <color indexed="81"/>
            <rFont val="Arial"/>
            <family val="2"/>
          </rPr>
          <t xml:space="preserve">Campo formulado: extrae la calificacion de los controles de la Hoja "EFECT CONTROLES" (columna "Total"). </t>
        </r>
      </text>
    </comment>
    <comment ref="T11" authorId="1">
      <text>
        <r>
          <rPr>
            <sz val="9"/>
            <color indexed="81"/>
            <rFont val="Arial"/>
            <family val="2"/>
          </rPr>
          <t xml:space="preserve">Es el producto de confrontar el </t>
        </r>
        <r>
          <rPr>
            <b/>
            <sz val="9"/>
            <color indexed="81"/>
            <rFont val="Arial"/>
            <family val="2"/>
          </rPr>
          <t xml:space="preserve">resultado </t>
        </r>
        <r>
          <rPr>
            <sz val="9"/>
            <color indexed="81"/>
            <rFont val="Arial"/>
            <family val="2"/>
          </rPr>
          <t xml:space="preserve">de la </t>
        </r>
        <r>
          <rPr>
            <b/>
            <sz val="9"/>
            <color indexed="81"/>
            <rFont val="Arial"/>
            <family val="2"/>
          </rPr>
          <t xml:space="preserve">evaluacion </t>
        </r>
        <r>
          <rPr>
            <sz val="9"/>
            <color indexed="81"/>
            <rFont val="Arial"/>
            <family val="2"/>
          </rPr>
          <t xml:space="preserve">realizada a los riesgos, con los </t>
        </r>
        <r>
          <rPr>
            <b/>
            <sz val="9"/>
            <color indexed="81"/>
            <rFont val="Arial"/>
            <family val="2"/>
          </rPr>
          <t xml:space="preserve">controles aplicados </t>
        </r>
        <r>
          <rPr>
            <sz val="9"/>
            <color indexed="81"/>
            <rFont val="Arial"/>
            <family val="2"/>
          </rPr>
          <t xml:space="preserve">a cada uno de ellos </t>
        </r>
        <r>
          <rPr>
            <b/>
            <sz val="9"/>
            <color indexed="81"/>
            <rFont val="Arial"/>
            <family val="2"/>
          </rPr>
          <t>(riesgo residual).</t>
        </r>
      </text>
    </comment>
    <comment ref="U11" authorId="1">
      <text>
        <r>
          <rPr>
            <b/>
            <sz val="9"/>
            <color indexed="81"/>
            <rFont val="Arial"/>
            <family val="2"/>
          </rPr>
          <t xml:space="preserve">Sólo </t>
        </r>
        <r>
          <rPr>
            <sz val="9"/>
            <color indexed="81"/>
            <rFont val="Arial"/>
            <family val="2"/>
          </rPr>
          <t xml:space="preserve">para aquellos </t>
        </r>
        <r>
          <rPr>
            <b/>
            <sz val="9"/>
            <color indexed="81"/>
            <rFont val="Arial"/>
            <family val="2"/>
          </rPr>
          <t xml:space="preserve">riesgos </t>
        </r>
        <r>
          <rPr>
            <sz val="9"/>
            <color indexed="81"/>
            <rFont val="Arial"/>
            <family val="2"/>
          </rPr>
          <t xml:space="preserve">que se ubican en </t>
        </r>
        <r>
          <rPr>
            <b/>
            <sz val="9"/>
            <color indexed="81"/>
            <rFont val="Arial"/>
            <family val="2"/>
          </rPr>
          <t>zonas Extrema  y Alta (semáforos rojos)</t>
        </r>
        <r>
          <rPr>
            <sz val="9"/>
            <color indexed="81"/>
            <rFont val="Arial"/>
            <family val="2"/>
          </rPr>
          <t xml:space="preserve">, seleccione una opción para la respuesta al riego (acción preventiva o de mejora, respectivas); seleccione de la lista desplegable:
</t>
        </r>
        <r>
          <rPr>
            <b/>
            <sz val="9"/>
            <color indexed="81"/>
            <rFont val="Arial"/>
            <family val="2"/>
          </rPr>
          <t xml:space="preserve">1. Evitar el riesgo: </t>
        </r>
        <r>
          <rPr>
            <sz val="9"/>
            <color indexed="81"/>
            <rFont val="Arial"/>
            <family val="2"/>
          </rPr>
          <t>supone salir de las causas que generan el riesgo (lo desable).</t>
        </r>
        <r>
          <rPr>
            <b/>
            <sz val="9"/>
            <color indexed="81"/>
            <rFont val="Arial"/>
            <family val="2"/>
          </rPr>
          <t xml:space="preserve">
2. Reducir o mitigar el riesgo: </t>
        </r>
        <r>
          <rPr>
            <sz val="9"/>
            <color indexed="81"/>
            <rFont val="Arial"/>
            <family val="2"/>
          </rPr>
          <t xml:space="preserve">implica ejecutar acciones para minimizar la probabilidad o el impacto del riesgo </t>
        </r>
        <r>
          <rPr>
            <b/>
            <sz val="9"/>
            <color indexed="81"/>
            <rFont val="Arial"/>
            <family val="2"/>
          </rPr>
          <t xml:space="preserve">
3. Compartir o transferir el riesgo: </t>
        </r>
        <r>
          <rPr>
            <sz val="9"/>
            <color indexed="81"/>
            <rFont val="Arial"/>
            <family val="2"/>
          </rPr>
          <t>Implica disminuir la probabilidad o el impacto del riesgo, trasladando o compartiendo una parte del mismo.</t>
        </r>
        <r>
          <rPr>
            <b/>
            <sz val="9"/>
            <color indexed="81"/>
            <rFont val="Arial"/>
            <family val="2"/>
          </rPr>
          <t xml:space="preserve">
4. Asumir o aceptar un riesgo: </t>
        </r>
        <r>
          <rPr>
            <sz val="9"/>
            <color indexed="81"/>
            <rFont val="Arial"/>
            <family val="2"/>
          </rPr>
          <t xml:space="preserve">No se emprende ninguna accion que afecte la probabilidad o el impacto del riesgo. Cuando el riesgo queda catalogado en zona Baja, se asume el riesgo y se maneja por medio de los controles propios del proceso respectivo.
</t>
        </r>
        <r>
          <rPr>
            <b/>
            <sz val="9"/>
            <color indexed="81"/>
            <rFont val="Arial"/>
            <family val="2"/>
          </rPr>
          <t xml:space="preserve">
</t>
        </r>
      </text>
    </comment>
    <comment ref="V11" authorId="3">
      <text>
        <r>
          <rPr>
            <b/>
            <sz val="9"/>
            <color indexed="81"/>
            <rFont val="Arial"/>
            <family val="2"/>
          </rPr>
          <t xml:space="preserve">Solo </t>
        </r>
        <r>
          <rPr>
            <sz val="9"/>
            <color indexed="81"/>
            <rFont val="Arial"/>
            <family val="2"/>
          </rPr>
          <t xml:space="preserve">para aquellos </t>
        </r>
        <r>
          <rPr>
            <b/>
            <sz val="9"/>
            <color indexed="81"/>
            <rFont val="Arial"/>
            <family val="2"/>
          </rPr>
          <t xml:space="preserve">riesgos </t>
        </r>
        <r>
          <rPr>
            <sz val="9"/>
            <color indexed="81"/>
            <rFont val="Arial"/>
            <family val="2"/>
          </rPr>
          <t xml:space="preserve">que se ubican en </t>
        </r>
        <r>
          <rPr>
            <b/>
            <sz val="9"/>
            <color indexed="81"/>
            <rFont val="Arial"/>
            <family val="2"/>
          </rPr>
          <t>zonas Extrema y Alta (semaforos rojos)</t>
        </r>
        <r>
          <rPr>
            <sz val="9"/>
            <color indexed="81"/>
            <rFont val="Arial"/>
            <family val="2"/>
          </rPr>
          <t xml:space="preserve">, describa la </t>
        </r>
        <r>
          <rPr>
            <b/>
            <sz val="9"/>
            <color indexed="81"/>
            <rFont val="Arial"/>
            <family val="2"/>
          </rPr>
          <t xml:space="preserve">acción </t>
        </r>
        <r>
          <rPr>
            <sz val="9"/>
            <color indexed="81"/>
            <rFont val="Arial"/>
            <family val="2"/>
          </rPr>
          <t xml:space="preserve">que se adopta y aplicará para mitigar la ocurrencia o materialización de la causa raíz del riesgo. Se debe </t>
        </r>
        <r>
          <rPr>
            <b/>
            <sz val="9"/>
            <color indexed="81"/>
            <rFont val="Arial"/>
            <family val="2"/>
          </rPr>
          <t xml:space="preserve">expresar </t>
        </r>
        <r>
          <rPr>
            <sz val="9"/>
            <color indexed="81"/>
            <rFont val="Arial"/>
            <family val="2"/>
          </rPr>
          <t xml:space="preserve">en una </t>
        </r>
        <r>
          <rPr>
            <b/>
            <sz val="9"/>
            <color indexed="81"/>
            <rFont val="Arial"/>
            <family val="2"/>
          </rPr>
          <t xml:space="preserve">meta a cumplir, </t>
        </r>
        <r>
          <rPr>
            <sz val="9"/>
            <color indexed="81"/>
            <rFont val="Arial"/>
            <family val="2"/>
          </rPr>
          <t xml:space="preserve">conforme a los datos contiguos. </t>
        </r>
      </text>
    </comment>
    <comment ref="W11" authorId="3">
      <text>
        <r>
          <rPr>
            <sz val="9"/>
            <color indexed="81"/>
            <rFont val="Arial"/>
            <family val="2"/>
          </rPr>
          <t xml:space="preserve">Especifique la </t>
        </r>
        <r>
          <rPr>
            <b/>
            <sz val="9"/>
            <color indexed="81"/>
            <rFont val="Arial"/>
            <family val="2"/>
          </rPr>
          <t xml:space="preserve">cantidad o tamaño </t>
        </r>
        <r>
          <rPr>
            <sz val="9"/>
            <color indexed="81"/>
            <rFont val="Arial"/>
            <family val="2"/>
          </rPr>
          <t xml:space="preserve">de la </t>
        </r>
        <r>
          <rPr>
            <b/>
            <sz val="9"/>
            <color indexed="81"/>
            <rFont val="Arial"/>
            <family val="2"/>
          </rPr>
          <t xml:space="preserve">meta </t>
        </r>
        <r>
          <rPr>
            <sz val="9"/>
            <color indexed="81"/>
            <rFont val="Arial"/>
            <family val="2"/>
          </rPr>
          <t>de acuerdo a la accion  que se va a aplicar (ejm: 1, 2, 5, 10, etc.).</t>
        </r>
      </text>
    </comment>
    <comment ref="X11" authorId="3">
      <text>
        <r>
          <rPr>
            <b/>
            <sz val="9"/>
            <color indexed="81"/>
            <rFont val="Arial"/>
            <family val="2"/>
          </rPr>
          <t xml:space="preserve">Identifique la meta </t>
        </r>
        <r>
          <rPr>
            <sz val="9"/>
            <color indexed="81"/>
            <rFont val="Arial"/>
            <family val="2"/>
          </rPr>
          <t xml:space="preserve">especificada en </t>
        </r>
        <r>
          <rPr>
            <b/>
            <sz val="9"/>
            <color indexed="81"/>
            <rFont val="Arial"/>
            <family val="2"/>
          </rPr>
          <t xml:space="preserve">unidades </t>
        </r>
        <r>
          <rPr>
            <sz val="9"/>
            <color indexed="81"/>
            <rFont val="Arial"/>
            <family val="2"/>
          </rPr>
          <t xml:space="preserve">(ejm: 1 oficio, 2 informes, 5 contratos) o en </t>
        </r>
        <r>
          <rPr>
            <b/>
            <sz val="9"/>
            <color indexed="81"/>
            <rFont val="Arial"/>
            <family val="2"/>
          </rPr>
          <t xml:space="preserve">porcentaje </t>
        </r>
        <r>
          <rPr>
            <sz val="9"/>
            <color indexed="81"/>
            <rFont val="Arial"/>
            <family val="2"/>
          </rPr>
          <t>(ejm: 85% ejecucion presupuestal, 90% ejecucion plan de accion)</t>
        </r>
      </text>
    </comment>
    <comment ref="Y11" authorId="4">
      <text>
        <r>
          <rPr>
            <sz val="9"/>
            <color indexed="81"/>
            <rFont val="Arial"/>
            <family val="2"/>
          </rPr>
          <t xml:space="preserve">Fecha programada para el inicio de cada meta, en </t>
        </r>
        <r>
          <rPr>
            <b/>
            <sz val="9"/>
            <color indexed="81"/>
            <rFont val="Arial"/>
            <family val="2"/>
          </rPr>
          <t>formato FECHA (dd-mmm-aa)</t>
        </r>
      </text>
    </comment>
    <comment ref="Z11" authorId="4">
      <text>
        <r>
          <rPr>
            <sz val="9"/>
            <color indexed="81"/>
            <rFont val="Arial"/>
            <family val="2"/>
          </rPr>
          <t xml:space="preserve">Fecha programada de finalización de cada meta, en  </t>
        </r>
        <r>
          <rPr>
            <b/>
            <sz val="9"/>
            <color indexed="81"/>
            <rFont val="Arial"/>
            <family val="2"/>
          </rPr>
          <t xml:space="preserve">formato FECHA (dd-mmm-aa).  </t>
        </r>
      </text>
    </comment>
    <comment ref="AA11" authorId="4">
      <text>
        <r>
          <rPr>
            <sz val="9"/>
            <color indexed="81"/>
            <rFont val="Arial"/>
            <family val="2"/>
          </rPr>
          <t xml:space="preserve">Calcula el plazo en </t>
        </r>
        <r>
          <rPr>
            <b/>
            <sz val="9"/>
            <color indexed="81"/>
            <rFont val="Arial"/>
            <family val="2"/>
          </rPr>
          <t xml:space="preserve">días </t>
        </r>
        <r>
          <rPr>
            <sz val="9"/>
            <color indexed="81"/>
            <rFont val="Arial"/>
            <family val="2"/>
          </rPr>
          <t xml:space="preserve">por cada meta. </t>
        </r>
        <r>
          <rPr>
            <sz val="8"/>
            <color indexed="81"/>
            <rFont val="Tahoma"/>
            <family val="2"/>
          </rPr>
          <t xml:space="preserve">
</t>
        </r>
        <r>
          <rPr>
            <b/>
            <sz val="8"/>
            <color indexed="81"/>
            <rFont val="Tahoma"/>
            <family val="2"/>
          </rPr>
          <t xml:space="preserve">
</t>
        </r>
      </text>
    </comment>
    <comment ref="AB11" authorId="1">
      <text>
        <r>
          <rPr>
            <sz val="9"/>
            <color indexed="81"/>
            <rFont val="Arial"/>
            <family val="2"/>
          </rPr>
          <t xml:space="preserve">Registre la cantidad de unidades ejecutadas por cada una de las metas, a la fecha que se señale. </t>
        </r>
      </text>
    </comment>
    <comment ref="AC11" authorId="4">
      <text>
        <r>
          <rPr>
            <sz val="9"/>
            <color indexed="81"/>
            <rFont val="Arial"/>
            <family val="2"/>
          </rPr>
          <t>Calcula la ejecución porcentual de cada meta.</t>
        </r>
      </text>
    </comment>
    <comment ref="AD11" authorId="1">
      <text>
        <r>
          <rPr>
            <sz val="9"/>
            <color indexed="81"/>
            <rFont val="Arial"/>
            <family val="2"/>
          </rPr>
          <t xml:space="preserve">Describa la </t>
        </r>
        <r>
          <rPr>
            <b/>
            <sz val="9"/>
            <color indexed="81"/>
            <rFont val="Arial"/>
            <family val="2"/>
          </rPr>
          <t xml:space="preserve">evidencia </t>
        </r>
        <r>
          <rPr>
            <sz val="9"/>
            <color indexed="81"/>
            <rFont val="Arial"/>
            <family val="2"/>
          </rPr>
          <t>del avance obtenido por cada una de las metas, a la fecha que se señale.</t>
        </r>
      </text>
    </comment>
    <comment ref="AE11" authorId="1">
      <text>
        <r>
          <rPr>
            <sz val="9"/>
            <color indexed="81"/>
            <rFont val="Arial"/>
            <family val="2"/>
          </rPr>
          <t xml:space="preserve">El funcionario encargado del seguimiento (auditor o persona responsable para tal efecto), </t>
        </r>
        <r>
          <rPr>
            <b/>
            <sz val="9"/>
            <color indexed="81"/>
            <rFont val="Arial"/>
            <family val="2"/>
          </rPr>
          <t xml:space="preserve">verifica la evidencia </t>
        </r>
        <r>
          <rPr>
            <sz val="9"/>
            <color indexed="81"/>
            <rFont val="Arial"/>
            <family val="2"/>
          </rPr>
          <t xml:space="preserve">de los avances reportados por cada una de las metas, a la fecha que se señale, </t>
        </r>
        <r>
          <rPr>
            <b/>
            <sz val="9"/>
            <color indexed="81"/>
            <rFont val="Arial"/>
            <family val="2"/>
          </rPr>
          <t>confirmándola (resultado positivo) o dejando la observacion respectiva.</t>
        </r>
      </text>
    </comment>
    <comment ref="AF11" authorId="1">
      <text>
        <r>
          <rPr>
            <sz val="9"/>
            <color indexed="81"/>
            <rFont val="Arial"/>
            <family val="2"/>
          </rPr>
          <t xml:space="preserve">Si en la misma labor de seguimiento se evidencia que la acción correctiva, preventiva o de mejora fue </t>
        </r>
        <r>
          <rPr>
            <b/>
            <sz val="9"/>
            <color indexed="81"/>
            <rFont val="Arial"/>
            <family val="2"/>
          </rPr>
          <t>eficaz</t>
        </r>
        <r>
          <rPr>
            <sz val="9"/>
            <color indexed="81"/>
            <rFont val="Arial"/>
            <family val="2"/>
          </rPr>
          <t xml:space="preserve">, se marca </t>
        </r>
        <r>
          <rPr>
            <b/>
            <sz val="9"/>
            <color indexed="81"/>
            <rFont val="Arial"/>
            <family val="2"/>
          </rPr>
          <t xml:space="preserve">afirmativo. </t>
        </r>
        <r>
          <rPr>
            <sz val="9"/>
            <color indexed="81"/>
            <rFont val="Arial"/>
            <family val="2"/>
          </rPr>
          <t xml:space="preserve">Si ha sido </t>
        </r>
        <r>
          <rPr>
            <b/>
            <sz val="9"/>
            <color indexed="81"/>
            <rFont val="Arial"/>
            <family val="2"/>
          </rPr>
          <t xml:space="preserve">ineficaz, </t>
        </r>
        <r>
          <rPr>
            <sz val="9"/>
            <color indexed="81"/>
            <rFont val="Arial"/>
            <family val="2"/>
          </rPr>
          <t xml:space="preserve">se marca </t>
        </r>
        <r>
          <rPr>
            <b/>
            <sz val="9"/>
            <color indexed="81"/>
            <rFont val="Arial"/>
            <family val="2"/>
          </rPr>
          <t>negativo.</t>
        </r>
      </text>
    </comment>
    <comment ref="AG11" authorId="1">
      <text>
        <r>
          <rPr>
            <sz val="9"/>
            <color indexed="81"/>
            <rFont val="Arial"/>
            <family val="2"/>
          </rPr>
          <t xml:space="preserve">Si la labor de </t>
        </r>
        <r>
          <rPr>
            <b/>
            <sz val="9"/>
            <color indexed="81"/>
            <rFont val="Arial"/>
            <family val="2"/>
          </rPr>
          <t xml:space="preserve">seguimiento </t>
        </r>
        <r>
          <rPr>
            <sz val="9"/>
            <color indexed="81"/>
            <rFont val="Arial"/>
            <family val="2"/>
          </rPr>
          <t xml:space="preserve">arrojó un </t>
        </r>
        <r>
          <rPr>
            <b/>
            <sz val="9"/>
            <color indexed="81"/>
            <rFont val="Arial"/>
            <family val="2"/>
          </rPr>
          <t>resultado positivo</t>
        </r>
        <r>
          <rPr>
            <sz val="9"/>
            <color indexed="81"/>
            <rFont val="Arial"/>
            <family val="2"/>
          </rPr>
          <t xml:space="preserve">, se procede a </t>
        </r>
        <r>
          <rPr>
            <b/>
            <sz val="9"/>
            <color indexed="81"/>
            <rFont val="Arial"/>
            <family val="2"/>
          </rPr>
          <t xml:space="preserve">cerrar </t>
        </r>
        <r>
          <rPr>
            <sz val="9"/>
            <color indexed="81"/>
            <rFont val="Arial"/>
            <family val="2"/>
          </rPr>
          <t xml:space="preserve">la acción correctiva, preventiva o de mejora. Si se presenta </t>
        </r>
        <r>
          <rPr>
            <b/>
            <sz val="9"/>
            <color indexed="81"/>
            <rFont val="Arial"/>
            <family val="2"/>
          </rPr>
          <t xml:space="preserve">lo contrario, no </t>
        </r>
        <r>
          <rPr>
            <sz val="9"/>
            <color indexed="81"/>
            <rFont val="Arial"/>
            <family val="2"/>
          </rPr>
          <t xml:space="preserve">se puede </t>
        </r>
        <r>
          <rPr>
            <b/>
            <sz val="9"/>
            <color indexed="81"/>
            <rFont val="Arial"/>
            <family val="2"/>
          </rPr>
          <t>cerrar.</t>
        </r>
      </text>
    </comment>
    <comment ref="G12" authorId="1">
      <text>
        <r>
          <rPr>
            <b/>
            <sz val="8"/>
            <color indexed="81"/>
            <rFont val="Tahoma"/>
            <family val="2"/>
          </rPr>
          <t>De la actividad: Ejecutar las auditorias programadas.</t>
        </r>
      </text>
    </comment>
    <comment ref="V12" authorId="0">
      <text>
        <r>
          <rPr>
            <b/>
            <sz val="9"/>
            <color indexed="81"/>
            <rFont val="Tahoma"/>
            <family val="2"/>
          </rPr>
          <t>Sigue vigente este control preventivo, contenido en una de las Politicas de operación del proceso.</t>
        </r>
      </text>
    </comment>
    <comment ref="F15" authorId="1">
      <text>
        <r>
          <rPr>
            <b/>
            <sz val="8"/>
            <color indexed="81"/>
            <rFont val="Tahoma"/>
            <family val="2"/>
          </rPr>
          <t>otras causas: 2. insuficiente alcance del Plan de auditoria o se deja de cubrir el alcance registrado en la auditoria; 3. evaluaciones y analisis superficiales; 4. debilidades en la capacitación y actualizacion en la tecnica de auditoria a todo el personal de la oficina de Control Interno; 5. no inclusión en el Programa de auditorias de aquellos Procesos con riesgos criticos y con debilidades en los controles.</t>
        </r>
      </text>
    </comment>
    <comment ref="G15" authorId="1">
      <text>
        <r>
          <rPr>
            <b/>
            <sz val="8"/>
            <color indexed="81"/>
            <rFont val="Tahoma"/>
            <family val="2"/>
          </rPr>
          <t>De la actividad: Ejecutar las auditorias programadas.</t>
        </r>
      </text>
    </comment>
    <comment ref="G18" authorId="1">
      <text>
        <r>
          <rPr>
            <b/>
            <sz val="8"/>
            <color indexed="81"/>
            <rFont val="Tahoma"/>
            <family val="2"/>
          </rPr>
          <t>De la actividad: Hacer seguimiento y evaluación a los Planes de mejoramiento institucional, por procesos e individual.</t>
        </r>
      </text>
    </comment>
    <comment ref="V18" authorId="0">
      <text>
        <r>
          <rPr>
            <b/>
            <sz val="9"/>
            <color indexed="81"/>
            <rFont val="Tahoma"/>
            <family val="2"/>
          </rPr>
          <t>Sigue vigente este control preventivo, contenido en los oficios de notificacion a las evaluaciones de los planes de mejoramiento.</t>
        </r>
      </text>
    </comment>
    <comment ref="G21" authorId="1">
      <text>
        <r>
          <rPr>
            <b/>
            <sz val="8"/>
            <color indexed="81"/>
            <rFont val="Tahoma"/>
            <family val="2"/>
          </rPr>
          <t>De la actividad: Acompañar la actualización y monitoreo del Mapa de riesgos por proceso y matriz de controles y análisis de efectividad.</t>
        </r>
      </text>
    </comment>
    <comment ref="V21" authorId="0">
      <text>
        <r>
          <rPr>
            <b/>
            <sz val="9"/>
            <color indexed="81"/>
            <rFont val="Tahoma"/>
            <family val="2"/>
          </rPr>
          <t>Sigue vigente este control preventivo, contenido en la Politica para la administracion de los riesgos.</t>
        </r>
      </text>
    </comment>
    <comment ref="G24" authorId="1">
      <text>
        <r>
          <rPr>
            <b/>
            <sz val="8"/>
            <color indexed="81"/>
            <rFont val="Tahoma"/>
            <family val="2"/>
          </rPr>
          <t>De la actividad: Asesorar, a través de capacitaciones o socializaciones, el fomento a la cultura y ambiente de control.</t>
        </r>
      </text>
    </comment>
    <comment ref="F27" authorId="1">
      <text>
        <r>
          <rPr>
            <b/>
            <sz val="8"/>
            <color indexed="81"/>
            <rFont val="Tahoma"/>
            <family val="2"/>
          </rPr>
          <t>Ver formato REPORTE-SEGUIM ACC CPM 2015.</t>
        </r>
      </text>
    </comment>
    <comment ref="G27" authorId="1">
      <text>
        <r>
          <rPr>
            <b/>
            <sz val="8"/>
            <color indexed="81"/>
            <rFont val="Tahoma"/>
            <family val="2"/>
          </rPr>
          <t>actividad relacionada: Elaborar y presentar informes a las entidades de control y regulación.</t>
        </r>
      </text>
    </comment>
    <comment ref="V27" authorId="0">
      <text>
        <r>
          <rPr>
            <b/>
            <sz val="9"/>
            <color indexed="81"/>
            <rFont val="Tahoma"/>
            <family val="2"/>
          </rPr>
          <t>Sigue vigente este control preventivo, contenido en una de las Politicas de operación del proceso.</t>
        </r>
      </text>
    </comment>
  </commentList>
</comments>
</file>

<file path=xl/comments2.xml><?xml version="1.0" encoding="utf-8"?>
<comments xmlns="http://schemas.openxmlformats.org/spreadsheetml/2006/main">
  <authors>
    <author>luis alberto molano lopez</author>
    <author>luis.molano</author>
  </authors>
  <commentList>
    <comment ref="H4" authorId="0">
      <text>
        <r>
          <rPr>
            <sz val="9"/>
            <color indexed="81"/>
            <rFont val="Tahoma"/>
            <family val="2"/>
          </rPr>
          <t>version 3 con esta actualizacion (jun/16).</t>
        </r>
      </text>
    </comment>
    <comment ref="E10" authorId="0">
      <text>
        <r>
          <rPr>
            <sz val="9"/>
            <color indexed="81"/>
            <rFont val="Arial"/>
            <family val="2"/>
          </rPr>
          <t xml:space="preserve">Enuncie la </t>
        </r>
        <r>
          <rPr>
            <b/>
            <sz val="9"/>
            <color indexed="81"/>
            <rFont val="Arial"/>
            <family val="2"/>
          </rPr>
          <t xml:space="preserve">acción de control </t>
        </r>
        <r>
          <rPr>
            <sz val="9"/>
            <color indexed="81"/>
            <rFont val="Arial"/>
            <family val="2"/>
          </rPr>
          <t xml:space="preserve">que actualmente está siendo aplicada </t>
        </r>
        <r>
          <rPr>
            <b/>
            <sz val="9"/>
            <color indexed="81"/>
            <rFont val="Arial"/>
            <family val="2"/>
          </rPr>
          <t xml:space="preserve">para la causa raiz (principal) </t>
        </r>
        <r>
          <rPr>
            <sz val="9"/>
            <color indexed="81"/>
            <rFont val="Arial"/>
            <family val="2"/>
          </rPr>
          <t xml:space="preserve">que produce el riesgo. Puede describir las otras acciones de control que existan, pero </t>
        </r>
        <r>
          <rPr>
            <b/>
            <sz val="9"/>
            <color indexed="81"/>
            <rFont val="Arial"/>
            <family val="2"/>
          </rPr>
          <t xml:space="preserve">solamente la calificacion se hará sobre la que aplica a la causa raiz. </t>
        </r>
        <r>
          <rPr>
            <sz val="9"/>
            <color indexed="81"/>
            <rFont val="Arial"/>
            <family val="2"/>
          </rPr>
          <t xml:space="preserve">Para esto, debe consultar en la Caracterizacion del proceso, los insumos que se tienen identificados en cuanto a: Indicadores, puntos críticos de control, politicas de operación, documentos y registros (procedimientos, formatos, manuales e instructivos), recursos fisicos y normatividad aplicable al proceso. La accion de control, se debe redactar especificando el procedimiento que con garantia razonable, cumple con las instrucciones de la entidad o del Lider para mitigar los riesgos que inciden en el cumplimiento del Objetivo del Proceso. Para ello, respecto a cada control en particular, debe </t>
        </r>
        <r>
          <rPr>
            <b/>
            <sz val="9"/>
            <color indexed="81"/>
            <rFont val="Arial"/>
            <family val="2"/>
          </rPr>
          <t xml:space="preserve">identificar </t>
        </r>
        <r>
          <rPr>
            <sz val="9"/>
            <color indexed="81"/>
            <rFont val="Arial"/>
            <family val="2"/>
          </rPr>
          <t xml:space="preserve">el </t>
        </r>
        <r>
          <rPr>
            <b/>
            <sz val="9"/>
            <color indexed="81"/>
            <rFont val="Arial"/>
            <family val="2"/>
          </rPr>
          <t xml:space="preserve">quién (responsable), cuándo (frecuencia), qué (que busca hacer el control (objetivo)), cómo (como se lleva a cabo el control (procedimiento)) y la evidencia (soportes de la aplicación del control), </t>
        </r>
        <r>
          <rPr>
            <sz val="9"/>
            <color indexed="81"/>
            <rFont val="Arial"/>
            <family val="2"/>
          </rPr>
          <t>que son los aspectos claves de diseño de un control.</t>
        </r>
      </text>
    </comment>
    <comment ref="F10" authorId="1">
      <text>
        <r>
          <rPr>
            <sz val="9"/>
            <color indexed="81"/>
            <rFont val="Arial"/>
            <family val="2"/>
          </rPr>
          <t>Tipos de acción de control: *Por su oportunidad; *Por su naturaleza.</t>
        </r>
      </text>
    </comment>
    <comment ref="J10" authorId="1">
      <text>
        <r>
          <rPr>
            <sz val="9"/>
            <color indexed="81"/>
            <rFont val="Arial"/>
            <family val="2"/>
          </rPr>
          <t xml:space="preserve">Por cada pregunta, seleccione de la lista desplegable: si es </t>
        </r>
        <r>
          <rPr>
            <b/>
            <sz val="9"/>
            <color indexed="81"/>
            <rFont val="Arial"/>
            <family val="2"/>
          </rPr>
          <t>respuesta negativa, cero (0)</t>
        </r>
        <r>
          <rPr>
            <sz val="9"/>
            <color indexed="81"/>
            <rFont val="Arial"/>
            <family val="2"/>
          </rPr>
          <t xml:space="preserve">; si es </t>
        </r>
        <r>
          <rPr>
            <b/>
            <sz val="9"/>
            <color indexed="81"/>
            <rFont val="Arial"/>
            <family val="2"/>
          </rPr>
          <t xml:space="preserve">positiva, </t>
        </r>
        <r>
          <rPr>
            <sz val="9"/>
            <color indexed="81"/>
            <rFont val="Arial"/>
            <family val="2"/>
          </rPr>
          <t xml:space="preserve">el otro valor </t>
        </r>
        <r>
          <rPr>
            <b/>
            <sz val="9"/>
            <color indexed="81"/>
            <rFont val="Arial"/>
            <family val="2"/>
          </rPr>
          <t>(5, 10, 15 o 20)</t>
        </r>
        <r>
          <rPr>
            <sz val="9"/>
            <color indexed="81"/>
            <rFont val="Arial"/>
            <family val="2"/>
          </rPr>
          <t xml:space="preserve">. </t>
        </r>
      </text>
    </comment>
    <comment ref="F11" authorId="0">
      <text>
        <r>
          <rPr>
            <sz val="9"/>
            <color indexed="81"/>
            <rFont val="Arial"/>
            <family val="2"/>
          </rPr>
          <t>Evitan la ocurrencia de eventos no deseados.</t>
        </r>
      </text>
    </comment>
    <comment ref="G11" authorId="0">
      <text>
        <r>
          <rPr>
            <sz val="9"/>
            <color indexed="81"/>
            <rFont val="Arial"/>
            <family val="2"/>
          </rPr>
          <t>Identifican los eventos no deseados una vez que estos han ocurrido.</t>
        </r>
      </text>
    </comment>
    <comment ref="H11" authorId="0">
      <text>
        <r>
          <rPr>
            <sz val="9"/>
            <color indexed="81"/>
            <rFont val="Arial"/>
            <family val="2"/>
          </rPr>
          <t>La accion de control se ejerce en alto porcentaje por personas, puede tener la intervencion de un sistema.</t>
        </r>
      </text>
    </comment>
    <comment ref="I11" authorId="0">
      <text>
        <r>
          <rPr>
            <sz val="9"/>
            <color indexed="81"/>
            <rFont val="Tahoma"/>
            <family val="2"/>
          </rPr>
          <t xml:space="preserve">La accion de control se ejerce en un alto porcentaje a traves de un sistema programado, con minima intervencion de personas. </t>
        </r>
      </text>
    </comment>
    <comment ref="J11" authorId="0">
      <text>
        <r>
          <rPr>
            <sz val="9"/>
            <color indexed="81"/>
            <rFont val="Arial"/>
            <family val="2"/>
          </rPr>
          <t xml:space="preserve">La </t>
        </r>
        <r>
          <rPr>
            <b/>
            <sz val="9"/>
            <color indexed="81"/>
            <rFont val="Arial"/>
            <family val="2"/>
          </rPr>
          <t xml:space="preserve">documentacion </t>
        </r>
        <r>
          <rPr>
            <sz val="9"/>
            <color indexed="81"/>
            <rFont val="Arial"/>
            <family val="2"/>
          </rPr>
          <t>de los controles aporta claridad a las funciones (quién, qué, cómo, cuándo y  evidencia).</t>
        </r>
      </text>
    </comment>
    <comment ref="K11" authorId="0">
      <text>
        <r>
          <rPr>
            <sz val="9"/>
            <color indexed="81"/>
            <rFont val="Arial"/>
            <family val="2"/>
          </rPr>
          <t>¿Quién lleva a cabo el control? (responsable)</t>
        </r>
      </text>
    </comment>
    <comment ref="L11" authorId="0">
      <text>
        <r>
          <rPr>
            <sz val="9"/>
            <color indexed="81"/>
            <rFont val="Arial"/>
            <family val="2"/>
          </rPr>
          <t xml:space="preserve">¿Cada cuánto se realiza? (frecuencia del control) </t>
        </r>
      </text>
    </comment>
    <comment ref="O11" authorId="0">
      <text>
        <r>
          <rPr>
            <sz val="9"/>
            <color indexed="81"/>
            <rFont val="Arial"/>
            <family val="2"/>
          </rPr>
          <t>Soportes de la aplicación del control.</t>
        </r>
      </text>
    </comment>
    <comment ref="J12" authorId="0">
      <text>
        <r>
          <rPr>
            <b/>
            <sz val="9"/>
            <color indexed="81"/>
            <rFont val="Tahoma"/>
            <charset val="1"/>
          </rPr>
          <t>Ver Politicas de operación del Proceso G. de C.I.</t>
        </r>
      </text>
    </comment>
    <comment ref="D15" authorId="1">
      <text>
        <r>
          <rPr>
            <b/>
            <sz val="8"/>
            <color indexed="81"/>
            <rFont val="Tahoma"/>
            <family val="2"/>
          </rPr>
          <t>otras causas: 2. insuficiente alcance del Plan de auditoria o se deja de cubrir el alcance registrado en la auditoria; 3. evaluaciones y analisis superficiales; 4. debilidades en la capacitación y actualizacion en la tecnica de auditoria a todo el personal de la oficina de Control Interno; 5. no inclusión en el Programa de auditorias de aquellos Procesos con riesgos criticos y con debilidades en los controles.</t>
        </r>
      </text>
    </comment>
    <comment ref="J15" authorId="0">
      <text>
        <r>
          <rPr>
            <b/>
            <sz val="9"/>
            <color indexed="81"/>
            <rFont val="Tahoma"/>
            <charset val="1"/>
          </rPr>
          <t>Ver Politicas de operación del Proceso G. de C.I.</t>
        </r>
      </text>
    </comment>
    <comment ref="J18" authorId="0">
      <text>
        <r>
          <rPr>
            <b/>
            <sz val="9"/>
            <color indexed="81"/>
            <rFont val="Tahoma"/>
            <charset val="1"/>
          </rPr>
          <t>Ver oficios de notificacion de C.I. a las evaluaciones de estos planes.</t>
        </r>
      </text>
    </comment>
    <comment ref="J21" authorId="0">
      <text>
        <r>
          <rPr>
            <b/>
            <sz val="9"/>
            <color indexed="81"/>
            <rFont val="Tahoma"/>
            <charset val="1"/>
          </rPr>
          <t>Ver Politica para la administracion de los riesgos.</t>
        </r>
      </text>
    </comment>
    <comment ref="J24" authorId="0">
      <text>
        <r>
          <rPr>
            <b/>
            <sz val="9"/>
            <color indexed="81"/>
            <rFont val="Tahoma"/>
            <charset val="1"/>
          </rPr>
          <t>Ver oficios de notificacion de las capacitaciones.</t>
        </r>
      </text>
    </comment>
    <comment ref="D27" authorId="1">
      <text>
        <r>
          <rPr>
            <b/>
            <sz val="8"/>
            <color indexed="81"/>
            <rFont val="Tahoma"/>
            <family val="2"/>
          </rPr>
          <t>Ver formato REPORTE-SEGUIM ACC CPM 2015.</t>
        </r>
      </text>
    </comment>
    <comment ref="J27" authorId="0">
      <text>
        <r>
          <rPr>
            <b/>
            <sz val="9"/>
            <color indexed="81"/>
            <rFont val="Tahoma"/>
            <charset val="1"/>
          </rPr>
          <t>Ver Politicas de operación del Proceso G. de C.I.</t>
        </r>
      </text>
    </comment>
  </commentList>
</comments>
</file>

<file path=xl/sharedStrings.xml><?xml version="1.0" encoding="utf-8"?>
<sst xmlns="http://schemas.openxmlformats.org/spreadsheetml/2006/main" count="881" uniqueCount="576">
  <si>
    <t>No.</t>
  </si>
  <si>
    <t>Resultado</t>
  </si>
  <si>
    <t>Operativos</t>
  </si>
  <si>
    <t>Zona de riesgo</t>
  </si>
  <si>
    <t>ALCALDIA DE POPAYAN</t>
  </si>
  <si>
    <t>TOTAL:</t>
  </si>
  <si>
    <t xml:space="preserve">Fecha terminación de la meta </t>
  </si>
  <si>
    <t>Página 1 de 1</t>
  </si>
  <si>
    <r>
      <t xml:space="preserve">Valoración de </t>
    </r>
    <r>
      <rPr>
        <b/>
        <sz val="10"/>
        <color rgb="FF0000FF"/>
        <rFont val="Arial"/>
        <family val="2"/>
      </rPr>
      <t>Probabilidad</t>
    </r>
  </si>
  <si>
    <r>
      <t xml:space="preserve">Valoración  de </t>
    </r>
    <r>
      <rPr>
        <b/>
        <sz val="10"/>
        <color rgb="FF0000FF"/>
        <rFont val="Arial"/>
        <family val="2"/>
      </rPr>
      <t>Impacto</t>
    </r>
  </si>
  <si>
    <t>Unidad de medida de la meta</t>
  </si>
  <si>
    <t>MAPA DE RIESGOS POR PROCESO</t>
  </si>
  <si>
    <t>Evitar el riesgo</t>
  </si>
  <si>
    <t>Total</t>
  </si>
  <si>
    <t>SI</t>
  </si>
  <si>
    <t xml:space="preserve">2. </t>
  </si>
  <si>
    <t xml:space="preserve">3. </t>
  </si>
  <si>
    <t>METODOLOGIA 2011 - 2 (VIGENTE)</t>
  </si>
  <si>
    <t>EVALUACION DE RIESGOS</t>
  </si>
  <si>
    <t>Probabilidad</t>
  </si>
  <si>
    <t>Impacto</t>
  </si>
  <si>
    <t>Nivel de riesgo (N.R.)</t>
  </si>
  <si>
    <t xml:space="preserve">Calificacion </t>
  </si>
  <si>
    <t>Política para el tratamiento (opciones de manejo)</t>
  </si>
  <si>
    <t>Baja</t>
  </si>
  <si>
    <t>Aceptable</t>
  </si>
  <si>
    <t>Asumir el riesgo</t>
  </si>
  <si>
    <t>Moderada</t>
  </si>
  <si>
    <t>Tolerable</t>
  </si>
  <si>
    <t>Asumir, reducir el riesgo</t>
  </si>
  <si>
    <t xml:space="preserve">Alta </t>
  </si>
  <si>
    <t>Importante</t>
  </si>
  <si>
    <t>Reducir, evitar, compartir o transferir el riesgo</t>
  </si>
  <si>
    <t>Extrema</t>
  </si>
  <si>
    <t>Inaceptable</t>
  </si>
  <si>
    <t>Evitar, reducir, compartir o transferir el riesgo</t>
  </si>
  <si>
    <t>TOTAL COMBINACIONES 5x5:</t>
  </si>
  <si>
    <t>ZONAS DE RIESGO:</t>
  </si>
  <si>
    <t>CANTIDAD DE RIESGOS POR ZONA:</t>
  </si>
  <si>
    <t>1. IDENTIFICACION DE RIESGOS</t>
  </si>
  <si>
    <t>2. ANALISIS Y EVALUACION DE RIESGOS</t>
  </si>
  <si>
    <t>3. VALORACION DE RIESGOS</t>
  </si>
  <si>
    <t>4. PLAN DE MANEJO DE RIESGOS</t>
  </si>
  <si>
    <t>Seguimiento a  … (fecha)</t>
  </si>
  <si>
    <t>Acción cerrada?</t>
  </si>
  <si>
    <t>Acción eficaz?</t>
  </si>
  <si>
    <t>5. SEGUIMIENTO (MONITOREO) A LOS RIESGOS</t>
  </si>
  <si>
    <t xml:space="preserve">Objetivo del Proceso  </t>
  </si>
  <si>
    <t>Clasificación del riesgo</t>
  </si>
  <si>
    <r>
      <t xml:space="preserve">Calificación Preliminar de </t>
    </r>
    <r>
      <rPr>
        <b/>
        <sz val="11"/>
        <color rgb="FF0000FF"/>
        <rFont val="Calibri"/>
        <family val="2"/>
        <scheme val="minor"/>
      </rPr>
      <t>Probabilidad</t>
    </r>
  </si>
  <si>
    <r>
      <t xml:space="preserve">Calificación Preliminar de </t>
    </r>
    <r>
      <rPr>
        <b/>
        <sz val="11"/>
        <color rgb="FF0000FF"/>
        <rFont val="Calibri"/>
        <family val="2"/>
        <scheme val="minor"/>
      </rPr>
      <t>Impacto</t>
    </r>
  </si>
  <si>
    <r>
      <rPr>
        <b/>
        <sz val="10"/>
        <color rgb="FFFF0000"/>
        <rFont val="Arial"/>
        <family val="2"/>
      </rPr>
      <t xml:space="preserve"> </t>
    </r>
    <r>
      <rPr>
        <b/>
        <sz val="10"/>
        <rFont val="Arial"/>
        <family val="2"/>
      </rPr>
      <t>Zona de riesgo</t>
    </r>
  </si>
  <si>
    <t>Evaluación del riesgo</t>
  </si>
  <si>
    <t>Efectividad de los controles (%)</t>
  </si>
  <si>
    <t>Valoración del riesgo</t>
  </si>
  <si>
    <t>Opciones de manejo para los riesgos</t>
  </si>
  <si>
    <t xml:space="preserve">Dimensión de la meta </t>
  </si>
  <si>
    <t>Fecha inicio de la meta</t>
  </si>
  <si>
    <t>Avance físico de ejecución de las metas</t>
  </si>
  <si>
    <t xml:space="preserve">% de avance de ejecución de las metas  </t>
  </si>
  <si>
    <t>Reducir o mitigar el riesgo</t>
  </si>
  <si>
    <t>Compartir o transferir el riesgo</t>
  </si>
  <si>
    <t>Asumir o aceptar un riesgo</t>
  </si>
  <si>
    <t>NO</t>
  </si>
  <si>
    <t>F-GMC-26</t>
  </si>
  <si>
    <t>3.</t>
  </si>
  <si>
    <t xml:space="preserve"> MATRIZ DE CONTROLES Y ANALISIS DE EFECTIVIDAD</t>
  </si>
  <si>
    <t>PROCESO:</t>
  </si>
  <si>
    <t>Tipo de control</t>
  </si>
  <si>
    <t xml:space="preserve"> EFECTIVIDAD DE LOS CONTROLES (PROMEDIO):</t>
  </si>
  <si>
    <t>Parámetros</t>
  </si>
  <si>
    <t>Criterios</t>
  </si>
  <si>
    <t>Respuesta</t>
  </si>
  <si>
    <t>Puntaje</t>
  </si>
  <si>
    <t>Mecanismo y documentacion para ejercer el control</t>
  </si>
  <si>
    <t>0 - 59</t>
  </si>
  <si>
    <t>60 - 89</t>
  </si>
  <si>
    <t>90 - 100</t>
  </si>
  <si>
    <t>BAJO</t>
  </si>
  <si>
    <t>MEDIO</t>
  </si>
  <si>
    <t>ALTO</t>
  </si>
  <si>
    <t>1.</t>
  </si>
  <si>
    <t>Versión: 03</t>
  </si>
  <si>
    <t>Riesgo (puede ocurrir …)</t>
  </si>
  <si>
    <t>Causa(s) del riesgo (debido a …)</t>
  </si>
  <si>
    <t xml:space="preserve">Consecuencia(s) (lo que puede llevar a …) </t>
  </si>
  <si>
    <t>1. ¿Manual?</t>
  </si>
  <si>
    <t>Accion(es) de control existente(s) frente al riesgo</t>
  </si>
  <si>
    <t>9. ¿En el tiempo que lleva el control ha demostrado ser efectivo?</t>
  </si>
  <si>
    <r>
      <t>4. ¿Está definido el responsable de la ejecucion del control? (</t>
    </r>
    <r>
      <rPr>
        <b/>
        <u/>
        <sz val="9"/>
        <rFont val="Arial"/>
        <family val="2"/>
      </rPr>
      <t>quien</t>
    </r>
    <r>
      <rPr>
        <b/>
        <sz val="9"/>
        <rFont val="Arial"/>
        <family val="2"/>
      </rPr>
      <t>)</t>
    </r>
  </si>
  <si>
    <r>
      <t>5. ¿La frecuencia de ejecucion del control es adecuada? (</t>
    </r>
    <r>
      <rPr>
        <b/>
        <u/>
        <sz val="9"/>
        <rFont val="Arial"/>
        <family val="2"/>
      </rPr>
      <t>cuando</t>
    </r>
    <r>
      <rPr>
        <b/>
        <sz val="9"/>
        <rFont val="Arial"/>
        <family val="2"/>
      </rPr>
      <t>)</t>
    </r>
  </si>
  <si>
    <r>
      <t xml:space="preserve">8. ¿Se cuenta con </t>
    </r>
    <r>
      <rPr>
        <b/>
        <u/>
        <sz val="9"/>
        <rFont val="Arial"/>
        <family val="2"/>
      </rPr>
      <t>evidencia</t>
    </r>
    <r>
      <rPr>
        <b/>
        <sz val="9"/>
        <rFont val="Arial"/>
        <family val="2"/>
      </rPr>
      <t xml:space="preserve"> de la ejecucion del control?</t>
    </r>
  </si>
  <si>
    <r>
      <t xml:space="preserve">9. ¿En el tiempo que lleva el control ha demostrado ser </t>
    </r>
    <r>
      <rPr>
        <b/>
        <u/>
        <sz val="9"/>
        <rFont val="Arial"/>
        <family val="2"/>
      </rPr>
      <t>efectivo</t>
    </r>
    <r>
      <rPr>
        <b/>
        <sz val="9"/>
        <rFont val="Arial"/>
        <family val="2"/>
      </rPr>
      <t>?</t>
    </r>
  </si>
  <si>
    <r>
      <t>7. ¿Tiene definido el control su procedimiento? (c</t>
    </r>
    <r>
      <rPr>
        <b/>
        <u/>
        <sz val="9"/>
        <rFont val="Arial"/>
        <family val="2"/>
      </rPr>
      <t>omo</t>
    </r>
    <r>
      <rPr>
        <b/>
        <sz val="9"/>
        <rFont val="Arial"/>
        <family val="2"/>
      </rPr>
      <t xml:space="preserve"> se lleva a cabo el control)</t>
    </r>
  </si>
  <si>
    <r>
      <t>6. ¿Tiene definido el control su objetivo? (q</t>
    </r>
    <r>
      <rPr>
        <b/>
        <u/>
        <sz val="9"/>
        <rFont val="Arial"/>
        <family val="2"/>
      </rPr>
      <t xml:space="preserve">ue </t>
    </r>
    <r>
      <rPr>
        <b/>
        <sz val="9"/>
        <rFont val="Arial"/>
        <family val="2"/>
      </rPr>
      <t>busca hacer el control)</t>
    </r>
  </si>
  <si>
    <t>6. ¿Tiene definido el control su objetivo? (que busca hacer el control)</t>
  </si>
  <si>
    <t>7. ¿Tiene definido el control su procedimiento? (como se lleva a cabo el control)</t>
  </si>
  <si>
    <t>1. ¿El control es manual?</t>
  </si>
  <si>
    <t>2. ¿El control es automático?</t>
  </si>
  <si>
    <t xml:space="preserve">Reporte de avances </t>
  </si>
  <si>
    <t xml:space="preserve">                       AÑO:</t>
  </si>
  <si>
    <t>4. ¿Está definido el responsable de la ejecucion del control? (quien)</t>
  </si>
  <si>
    <t>5. ¿La frecuencia de ejecucion del control es adecuada? (cuando)</t>
  </si>
  <si>
    <t>Clasificacion del riesgo</t>
  </si>
  <si>
    <t>De corrupción</t>
  </si>
  <si>
    <t>Estratégicos</t>
  </si>
  <si>
    <t>De imagen</t>
  </si>
  <si>
    <t>Financieros</t>
  </si>
  <si>
    <t>Cumplimiento y conformidad</t>
  </si>
  <si>
    <t>De calidad</t>
  </si>
  <si>
    <t>Contractuales</t>
  </si>
  <si>
    <t>Recurso Humano</t>
  </si>
  <si>
    <t>Tecnológicos</t>
  </si>
  <si>
    <t>De información</t>
  </si>
  <si>
    <t>De comunicación</t>
  </si>
  <si>
    <t>De integración</t>
  </si>
  <si>
    <t>Seguimiento y efectividad del control</t>
  </si>
  <si>
    <t>Versión 04</t>
  </si>
  <si>
    <t xml:space="preserve">&lt;OJO: No borrar estas columnas porque forman parte de las celdas de selección del presente formato. </t>
  </si>
  <si>
    <t>F-GMC-18</t>
  </si>
  <si>
    <t>Rango indicador de efectividad</t>
  </si>
  <si>
    <t>FUNCIONARIO RESPONSABLE:</t>
  </si>
  <si>
    <t>FUNCIONARIO DE APOYO:</t>
  </si>
  <si>
    <t>FECHA DE EVALUACION:</t>
  </si>
  <si>
    <t>u.a. responsable</t>
  </si>
  <si>
    <t xml:space="preserve">Riesgo </t>
  </si>
  <si>
    <t xml:space="preserve">Causa(s) del riesgo </t>
  </si>
  <si>
    <t>Plazo de la meta (meses)</t>
  </si>
  <si>
    <t>¿Acción eficaz, cerrada?</t>
  </si>
  <si>
    <t>Descripción de la acción correctiva, preventiva o de mejora a aplicar</t>
  </si>
  <si>
    <t>Tipo de accion de control</t>
  </si>
  <si>
    <t>Aspectos claves de diseño del control (accion de control)</t>
  </si>
  <si>
    <t>¿Preventiva?</t>
  </si>
  <si>
    <t>¿Detectiva/Correctiva?</t>
  </si>
  <si>
    <t>2. ¿Automática?</t>
  </si>
  <si>
    <t>Ambientales</t>
  </si>
  <si>
    <t>Físicos</t>
  </si>
  <si>
    <t>De responsabilidad</t>
  </si>
  <si>
    <t xml:space="preserve">Proceso </t>
  </si>
  <si>
    <t>Totales:</t>
  </si>
  <si>
    <t>8. ¿Se cuenta con evidencia de la ejecucion del control?</t>
  </si>
  <si>
    <t>NETO:</t>
  </si>
  <si>
    <t>3. ¿Existe procedimiento, politica, manual o instructivo donde esté documentado el control?</t>
  </si>
  <si>
    <t>1. Extemporaneidad en la presentacion de los informes de auditoria al culminarse estos al final de la vigencia o en los primeros meses de la siguiente.</t>
  </si>
  <si>
    <t>2. Omision en la detección oportuna de hallazgos o situaciones de riesgo no identificadas que requieren la adopcion y aplicación de controles.</t>
  </si>
  <si>
    <t>4. Incumplimiento por la no actualizacion del Mapa de riesgos en cada proceso y la no  medicion de la efectividad de los controles aplicados a los mismos.</t>
  </si>
  <si>
    <t>5. Ausentismo, falta de compromiso e interes de los Directivos e integrantes del Grupo operativo del SIG MECI-Calidad, en participar de forma estable y continua en las reuniones de capacitacion y socializacion que se programan.</t>
  </si>
  <si>
    <t>6. Incumplimiento por la no presentación o presentacion extemporanea de requerimientos e informes solicitados por la Oficina de C.I. y por las demas entidades de control y regulacion.</t>
  </si>
  <si>
    <t xml:space="preserve">1. Notificacion extemporanea de hallazgos; </t>
  </si>
  <si>
    <t xml:space="preserve">2. ocurrencia de detrimento patrimonial; </t>
  </si>
  <si>
    <t xml:space="preserve">1. deteccion de hallazgos por parte de otros organismos de control y regulacion; </t>
  </si>
  <si>
    <t xml:space="preserve">2. pérdida de imagen de la Of. de Control Interno; </t>
  </si>
  <si>
    <t>3. apertura de investigaciones disciplinarias a los funcionarios de Control Interno.</t>
  </si>
  <si>
    <t>1. recurrencia en los hallazgos por la no deteccion de su causa raiz y la no adopcion de las medidas de control pertinentes.</t>
  </si>
  <si>
    <t xml:space="preserve">2. Procesos sancionatorios al señor Alcalde; </t>
  </si>
  <si>
    <t xml:space="preserve">3. desmejora en la atencion y prestacion de los servicios a la comunidad; </t>
  </si>
  <si>
    <t xml:space="preserve">1. Materializacion de riesgos no identificados oportunamente o recurrencia en la presencia del riesgo por la no identiificacion de su causa raiz y la no adopcion de las medidas de control pertinentes. </t>
  </si>
  <si>
    <t xml:space="preserve">2. desmejora en la atencion y prestacion de los servicios a la comunidad; </t>
  </si>
  <si>
    <t xml:space="preserve">3. perdida de imagen institucional; </t>
  </si>
  <si>
    <t xml:space="preserve">1. Retrocesos y demoras en la implementacion y aplicación de los elementos de control del SIG MECI-Calidad; </t>
  </si>
  <si>
    <t>2. calidad y cumplimiento deficiente de las labores y metas encomendadas a los Procesos.</t>
  </si>
  <si>
    <t xml:space="preserve">1. Apertura de procesos disciplinarios o  sancionatorios al Sr. Alcalde; </t>
  </si>
  <si>
    <t xml:space="preserve">2. perdida de imagen institucional; </t>
  </si>
  <si>
    <t>3. perdida de recursos.</t>
  </si>
  <si>
    <t>1. Falta de revision y seguimiento estricto, oportuno y constante de los Jefes de las u.a. y de los funcionarios delegados, sobre las acciones de mejora y metas a cargo de cada u.a. registradas en los Planes de mejoramiento.</t>
  </si>
  <si>
    <t>1. Falta de compromiso e interes de los servidores publicos en general, en participar y aportar a los temas del SIG MECI-Calidad.</t>
  </si>
  <si>
    <t>1. Los jefes de las u.a. no exigen a sus empleados antiguos o los que forman parte del grupo operativo del SIG MECI-Calidad, que impartan la induccion apropiada en el puesto de trabajo a los nuevos funcionarios (mayoria contratistas) que entran a laborar en la entidad, informando los sitios claves donde esta dispuesta la informacion relevante de la entidad para su consulta y aplicacion, como es el caso del Calendario de presentacion de informes a entidades de control y regulacion.</t>
  </si>
  <si>
    <t>Gestion de Control Interno</t>
  </si>
  <si>
    <t>Propender de forma razonable por la eficacia y eficiencia en la ejecución de funciones, actividades y recursos de la entidad, a través de la administración del riesgo y mecanismos de seguimiento y evaluación a la gestión que permitan implementar acciones preventivas, correctivas, de mejora o de mantenimiento y fortalecimiento, que den cumplimiento a la misión y objetivos institucionales.</t>
  </si>
  <si>
    <t>1. Los jefes de unidad no exigen lo suficiente al personal a su cargo, tanto de planta como contratistas, en cuanto al ejercicio de sus funciones, obligaciones contratadas y otras labores que requieren apoyo, lo que conlleva a tiempo ocioso y retraso en el cumplimiento de labores.</t>
  </si>
  <si>
    <t xml:space="preserve">El jefe de Control Interno debe hacer seguimiento a la gestión de la Oficina, para lo cual semanalmente, se reúne con sus funcionarios para revisar, entre otros temas, el estado de las labores de auditoria emprendidas, De las observaciones y  dificultades resultantes, se deja constancia en la respectiva acta de reunión, con los compromisos a resolver en las fechas que se determinen, acciones que son objeto de evaluación en la siguiente reunión. </t>
  </si>
  <si>
    <t>3. sancion por incumplimiento de esta accion de mejora contenida en el respectivo plan de mejoramiento.</t>
  </si>
  <si>
    <t>El coordinador de las auditorias de la Of.de Control Interno, previo al inicio de las labores de auditoria, realiza a los integrantes del grupo auditor, reinduccion en el procedimiento respectivo y  en las Guias de auditoria y de gestion del riesgo del DAFP, con el fin de reforzar el conocimiento y analizar las expericiencias pasadas, que conduzcan a mejorar la idoneidad del grupo en el desarrollo de la auditoria interna; se deja como evidencia, el registro de asistencia respectivo.</t>
  </si>
  <si>
    <t>1. Deficiencias en el perfil y experiencia en auditoria y en el conocimiento y manejo de lo público, de las personas contratadas para el equipo auditor de la Oficina de Control Interno.</t>
  </si>
  <si>
    <t>3. Incumplimiento en la implementacion de las acciones de mejora y metas definidas en los Planes de mejoramiento suscritos por la entidad con las entidades de control y regulacion.</t>
  </si>
  <si>
    <t>1. Los Jefes de las u.a., consideran los temas relacionados con el SIG MECI-Calidad irrelevantes o secundarios ante los asuntos propios de su gestion misional y, por ello, en la mayoria de casos no participan en su aprendizaje, implementacion y aplicación.</t>
  </si>
  <si>
    <t>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efectua las actualizaciones respectivas en los dos formatos y registra en el campo "Reporte de avances" del Mapa de riesgos, la informacion correspondiente.</t>
  </si>
  <si>
    <t>El profesional universitario de la Of.de Control Interno, de acuerdo a la programacion que se establezca, por lo general, 3 jornadas de capacitacion al año, solicita mediante oficio notificado a los Jefes de las u.a., su presencia junto con el delegado, para impartir las jornadas de capacitacion, inducccion o reinduccion en temas relacionados con el SIG MECI-Calidad, conforme a las fechas del cronograma predefinido. Al finalizar la capacitacion, entrega el formato para que los asistentes diligencien su registro de asistencia.</t>
  </si>
  <si>
    <t xml:space="preserve">Cada unidad administrativa, por principio de autocontrol, debe estar al tanto de los informes que le corresponde rendir ante los organismos de control y regulación, en cuanto al conocimiento de la u.a. coordinadora, la entidad solicitante, el contacto, periodicidad, fecha de presentación, base legal y observaciones, para lo cual la Oficina de Control Interno ha coadyuvado en este sentido compilando en el documento denominado "Calendario de presentación de informes a entidades de control y regulación", la información que le compete a cada unidad administrativa. El profesional universitario de la Oficina de Control Interno, el 15 de enero de cada año, solicita la publicación de este documento en el sitio web de funcionarios, con las actualizaciones que se hayan producido y la revisión, de algunos informes, como los de Rendición de la cuenta a la Contraloría municipal. Una vez publicado, se informa de ello a los Jefes de las u.a a través de los correos institucionales y los funcionarios pueden descargarlo de dicho sitio para su consulta. Como evidencia, queda la publicación del documento en el sitio web de funcionarios y la impresión del correo enviado. </t>
  </si>
  <si>
    <t>N.A.</t>
  </si>
  <si>
    <t>El jefe de Control Interno debe hacer seguimiento a la gestión de la Oficina, para lo cual semanalmente, se reúne con sus funcionarios para revisar, entre otros temas, el estado de las labores de auditoria emprendidas, De las observaciones o dificultades resultantes, se deja constancia en la respectiva acta de reunión, con los compromisos a resolver en las fechas que se determinen, acciones que son objeto de evaluación en la siguiente reunión.</t>
  </si>
  <si>
    <t>actas de reunion</t>
  </si>
  <si>
    <t>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efectúa las actualizaciones respectivas en los dos formatos y registra en el campo "Reporte de avances" del Mapa de riesgos, la informacion correspondiente.</t>
  </si>
  <si>
    <t xml:space="preserve">mapas de riesgos </t>
  </si>
  <si>
    <t>Calendario de presentación de informes a entidades de control y regulación</t>
  </si>
  <si>
    <t>evaluacion del cumplimiento del Plan de mejoramiento institucional.</t>
  </si>
  <si>
    <t xml:space="preserve">El profesional universitario de la Of.de Control Interno, semestralmente, solicita a todas las u.a., los avances de los Planes de mejoramiento vigentes para lo cual remite la informacion correspondiente para su reporte. Una vez recibida, la registra, consolida y califica el cumplimiento de cada una de las metas por u.a. conforme a los documentos soportes reportados, la informacion recabada con el funcionario delegado y el calculo y parametros implementados en la hoja de Excel, dejando como evidencia el cuadro consolidado respectivo en el mismo Plan de mejoramiento. </t>
  </si>
  <si>
    <t>Ver actas de reunion suscritas</t>
  </si>
  <si>
    <t>ver Plan de mejoramiento institucional evaluado a Dic.31/16.</t>
  </si>
  <si>
    <t xml:space="preserve">Ver informe del estado del Sistema de Control Interno a nov.12/16. </t>
  </si>
  <si>
    <t>Administrar el Sistema Integrado de Gestión, mediante el diseño y socialización de políticas, directrices, documentos y acompañamiento en la implementación de herramientas que contribuyan mejorar continuamente los procesos de la Alcaldía Municipal.</t>
  </si>
  <si>
    <t>Mala selección  de personal, sin perfil para  el cargo y  no capacitado, Desconociento del plan de desarrolllo, de las normas tecnicas de calidad y de lineamientos especificos para la formulacion del plan estrategico de la entidad</t>
  </si>
  <si>
    <t>Mala planificacion de  la administración, el mantenimiento y mejoramiento del SIGMC</t>
  </si>
  <si>
    <t xml:space="preserve">Sistema  inoperante  productos y servicios de mala calidad . </t>
  </si>
  <si>
    <t>Restriciones presupuestales o de personal.</t>
  </si>
  <si>
    <t>Deficiencia en los insumos  para la operación del proceso.</t>
  </si>
  <si>
    <t xml:space="preserve">Desconocimiento  del S.I.G.M.C. por los funcionarios. </t>
  </si>
  <si>
    <t>Reducir o Mitigar el Riesgo</t>
  </si>
  <si>
    <t>Socilizacion a la alta direccion de la importancia de Implementar el SIGMC</t>
  </si>
  <si>
    <t>Mala planeacion y articualcion con los procesos para asistencia tecnica y capacitaciones.</t>
  </si>
  <si>
    <t xml:space="preserve">Incumplimiento con la meta del Plan de desarrollo. </t>
  </si>
  <si>
    <t xml:space="preserve">Rotacion de personal contratista </t>
  </si>
  <si>
    <t>Reproceso en conociento del S.I.G.M.C.</t>
  </si>
  <si>
    <t>Inoportunidad o errores en la información remitida.</t>
  </si>
  <si>
    <t>Incumplimeinto en el plan de  accion  Informacion del SIGMC desactualizada</t>
  </si>
  <si>
    <t xml:space="preserve">Restricciones de presupuesto </t>
  </si>
  <si>
    <t>Capacitación Deficiente o Insuficiente en Temas de Calidad</t>
  </si>
  <si>
    <t xml:space="preserve">Grupo operativo del SIGMC desactualizado e inoperante </t>
  </si>
  <si>
    <t xml:space="preserve">Selección de personal  inadecuado, selección  no objetiva, sin formacion ni competencias tecnicas requeridas para el tema en especial a capacitar </t>
  </si>
  <si>
    <t xml:space="preserve">Personal  desarticulado con las directrices de Calidad   y  del  SIGMC Documentos sin control y organización. Mal aprestacion de los servicios </t>
  </si>
  <si>
    <t>Falta de planeacion logistica para la capacitacion.</t>
  </si>
  <si>
    <t>Un sistema de Gestion Inoperante y desconocido por el personal de la alcadia de popayan</t>
  </si>
  <si>
    <t xml:space="preserve">Falta de mantenimiento preventivo </t>
  </si>
  <si>
    <t>Fallas en la infraestructura tecnologica del sitio WEB para el SIGMC</t>
  </si>
  <si>
    <t xml:space="preserve">Pérdida  de  la información  de la operación de los procesos  del SIGMC
</t>
  </si>
  <si>
    <t xml:space="preserve">Plan  de matenimeinto preventivo </t>
  </si>
  <si>
    <t>Uso inadecuado de sitio web sobrepasar los limites para los cuales fue construido o cambiar destino</t>
  </si>
  <si>
    <t>Retrasos e incoveniente  en el desarrollo de las actividades propias de los procesos</t>
  </si>
  <si>
    <t xml:space="preserve">Problemas de comunicación, La alta direccion trasmite desinteres </t>
  </si>
  <si>
    <t>Falta de compromiso por parte del personal de otros procesos para participar en las actividades programadas</t>
  </si>
  <si>
    <t>Reprocesos, Incumplimiento el plan de trabajo de la oficina de calidad. y metas del plan de desarrollo.</t>
  </si>
  <si>
    <t>Inadecuadas medidas de seguridad para el  acceso a  archivos de información en medios magnéticos</t>
  </si>
  <si>
    <t>Pérdida de información</t>
  </si>
  <si>
    <t xml:space="preserve">Retrasos e incoveniente  en el desarrollo de las actividades propias de los procesos </t>
  </si>
  <si>
    <t>Garantizar un servicio de calidad y eficiente a la ciudadania</t>
  </si>
  <si>
    <t>falta de una politica de operación en la entidad para definir los documentos considerados como reserva, conforme a la ley de transparencia y acceso a la inf. Publica, ademas para definir la accion de control necesaria para este fin.</t>
  </si>
  <si>
    <t>1 Uso indebido de la información</t>
  </si>
  <si>
    <t>Mal servicio a los clientes generando retraso en las respuestas</t>
  </si>
  <si>
    <t>Elaborar una politica de operación en la entidad para definir los documentos considerados como reserva, conforme a la ley de transparencia y acceso a la inf. Publica, ademas para definir la accion de control necesaria para este fin.</t>
  </si>
  <si>
    <t>politica de operación implementada</t>
  </si>
  <si>
    <t>vulnerabilidad o actos mal intencionados de terceros</t>
  </si>
  <si>
    <t xml:space="preserve">Genera perdida de los mismos </t>
  </si>
  <si>
    <t>Falta de principios y valores</t>
  </si>
  <si>
    <t>Perdida de confianza de los ciudadanos</t>
  </si>
  <si>
    <t>Desconocimiento de los procesos y procedimientos</t>
  </si>
  <si>
    <t>2 Vencimiento de términos de las  PQR-Afectación en la prestación del servicio</t>
  </si>
  <si>
    <t>vulneracion de derechos de los ciudadanos  procedimientos</t>
  </si>
  <si>
    <t>El profesional de Atención al ciudadano semanalmente el primer dia de la semana consulta en el sistema sac  las PQR que se encuentran proximas a vencer, elabora planilla y el auxiliar de atenión al ciudadano notifica a cada funcionario los requerimientos que se encuentran proximos a vencer</t>
  </si>
  <si>
    <t xml:space="preserve">Notificar las PQR que se encuentren proximas a vencer. </t>
  </si>
  <si>
    <t>Planilla  de PQR por vencer notificada</t>
  </si>
  <si>
    <t>Inadecuado perfil del personal</t>
  </si>
  <si>
    <t>Traslado de queja a un ente regulador</t>
  </si>
  <si>
    <t>Iniciar  procedimiento de acciones correctivas e identificación de producto no conforme</t>
  </si>
  <si>
    <t>Diligenciar Formato F-GMC-16 Acciones Correctivas y Preventivas</t>
  </si>
  <si>
    <t>falta de responsabilidad de los funcionarios conforme a su trabajo</t>
  </si>
  <si>
    <t>Atraso de los procesos ya que la Sem tiene procedimientos transversales</t>
  </si>
  <si>
    <t>Carencia o deficiencias en la calidad y la oportunidad de la información que se requiere para sustanciar</t>
  </si>
  <si>
    <t xml:space="preserve"> </t>
  </si>
  <si>
    <t>demandas constitucionales, procesos disciplinarios</t>
  </si>
  <si>
    <t>Mejorar la calidad de la educación, en todos los niveles, mediante el fortalecimiento del desarrollo de competencias, el Sistema de Evaluación y el Sistema de Aseguramiento de la Calidad.</t>
  </si>
  <si>
    <t>Tardanza en el giro de los recursos por parte del MEN</t>
  </si>
  <si>
    <t>No ejecutar correctamente de los recursos de Calidad en durante la vigencia</t>
  </si>
  <si>
    <t>Incumplimiento en las metas anuales del Plan desarrollo, Incumplimiento en el plan de trabajo del proceso</t>
  </si>
  <si>
    <t>Realizar la planeacion del proceso teniendo encuenta el riesgo</t>
  </si>
  <si>
    <t xml:space="preserve">Plan de accion </t>
  </si>
  <si>
    <t>Paros frecuentes del sector docente</t>
  </si>
  <si>
    <t>Aplazamineto en la ejecución de la contratación</t>
  </si>
  <si>
    <t>Demora en en el trámite precontractual  y contractual para la ejecución de los recursos</t>
  </si>
  <si>
    <t xml:space="preserve">Incumplimiento en las metas de plan de desarrollo, docentes no  capacitados </t>
  </si>
  <si>
    <t xml:space="preserve">Promover y gesionar el acceso y la permanencia en el sistema educativa en los niveles preescolar, básica, media y educación tercieria, garantizando la calidad en la pretación del servicio y haciendo uso eficiente de los recursos asigandos al sector en cumplimiento de la normativiadad legal y reglamentaria </t>
  </si>
  <si>
    <t xml:space="preserve">Insuficiencia de recursos economicos para atender de forma inmediata los requerimientos de las Instituciones Educativas </t>
  </si>
  <si>
    <t xml:space="preserve">Afectacción de la integridad de los estudiantes por recibir clases en aulas con falencias en su infraestrutura </t>
  </si>
  <si>
    <t xml:space="preserve">Demandas por daños y perjuicios en la integridad fisica </t>
  </si>
  <si>
    <t xml:space="preserve">Elaboración de consolidado de requerimientos para piorización de necesidades cuando se cuente con los recursos </t>
  </si>
  <si>
    <t xml:space="preserve">Gestionar recursos economicos para atender los requerimientos de las instituciones Educativas </t>
  </si>
  <si>
    <t xml:space="preserve">Oficio </t>
  </si>
  <si>
    <t xml:space="preserve">Legalidad de los predios de las instituciones educativas </t>
  </si>
  <si>
    <t xml:space="preserve">Suspensión de clases por riesgos inmimentes  </t>
  </si>
  <si>
    <t xml:space="preserve">Gestionar el tramite de legalizacion de predios ante la dependencia encargada </t>
  </si>
  <si>
    <t>Las areas responsables no tengan una adecuada planeación</t>
  </si>
  <si>
    <t xml:space="preserve">Inoportunidad en la ejecución de los recursos asignados dentro de la vigencia </t>
  </si>
  <si>
    <t xml:space="preserve">Falta de ejecución de recursos </t>
  </si>
  <si>
    <t xml:space="preserve">Oficiar a las areas encargadas de ejecución de recursos para que adelanten la oportuna gestión </t>
  </si>
  <si>
    <t xml:space="preserve">oficio </t>
  </si>
  <si>
    <t xml:space="preserve">Demora en los tramites de adiccion de recursos al pto de la SEM </t>
  </si>
  <si>
    <t xml:space="preserve">Demoras en el proceso de nombramiento del profesional responsable del area financiera </t>
  </si>
  <si>
    <t xml:space="preserve">Ineficiencia en el proceso presupuestal de la SEM </t>
  </si>
  <si>
    <t xml:space="preserve">Oficiar a la area competente el tramite para la vinculación del profesional a cargo del area financiera </t>
  </si>
  <si>
    <t xml:space="preserve">Solicitar la vinculacion inmedidata del profesional a cargo del area financiera </t>
  </si>
  <si>
    <t>Actualizaciòn de los procesos, procedimientos y formatos</t>
  </si>
  <si>
    <t>Construir, rehabilitar y mantener los espacios físicos públicos, cohesionadores de sociedad, propendiendo por la ejecución eficiente y eficaz de los recursos asignados y gestionados, en el marco de la ley y los principios de bienestar social, que permitan el progreso y posicionamiento estratégico del Municipio de Popayán en el entorno regional y nacional.</t>
  </si>
  <si>
    <t>1.Deficiencias en la planeación financiera</t>
  </si>
  <si>
    <t>1.Vencimiento de terminos en la ejecucion presupuestal</t>
  </si>
  <si>
    <t>1.Rezago en la ejecución presupuestal</t>
  </si>
  <si>
    <t>2.Falta de herramientas de seguimiento de ejecucion presupuestal</t>
  </si>
  <si>
    <t>2.inconformidad de la comunidad</t>
  </si>
  <si>
    <t>Deficiencia en la delegación y la asignación de funciones al personal existente</t>
  </si>
  <si>
    <t xml:space="preserve">3.limita la capacidad de ejecucion </t>
  </si>
  <si>
    <t>1.Falta de información sobre el estado del proceso</t>
  </si>
  <si>
    <t>2.DILACION DE PROCESOS</t>
  </si>
  <si>
    <t xml:space="preserve">1.Deficiente apropiacion del proceso </t>
  </si>
  <si>
    <t xml:space="preserve">2.canales de comunicación inadecuados </t>
  </si>
  <si>
    <t xml:space="preserve">Demoras en los procesos </t>
  </si>
  <si>
    <t>3.Procedimientos desactualizados</t>
  </si>
  <si>
    <t xml:space="preserve">3. Dispersion de la responsabilidad </t>
  </si>
  <si>
    <t xml:space="preserve">Actualizacion de procedimientos </t>
  </si>
  <si>
    <t>contrato</t>
  </si>
  <si>
    <t xml:space="preserve">Crear comites permanentes para la planeacion y seguimiento a la ejecucion presupuestal al interior de la secretaria liderado por la secretaria de infraestructura. </t>
  </si>
  <si>
    <t>REUNIONES MES</t>
  </si>
  <si>
    <t xml:space="preserve">Gestionar la comunicación de cara al fortalecimiento de la imagen institucional de la Alcaldía de Popayán a nivel local, regional y nacional, así como la construcción de relaciones de confianza con sus grupos de interés, a través de un proceso comunicativo permanente, innovador y efectivo. </t>
  </si>
  <si>
    <t xml:space="preserve">Deficiencia en la Oficina de Prensa y Comunicaciones por no estar creada dentro de la estructura orgánica de la entidad y por carecer de suficiente personal idóneo de planta en el campo de la comunicación, el diseño gráfico y medios digitales, recursos físicos,  económicos y tecnológicos. </t>
  </si>
  <si>
    <t>Falta de visión de los funcionarios públicos sobre la importancia de la comunicación estratégica en la Administración Municipal.</t>
  </si>
  <si>
    <t xml:space="preserve">*  Proceso de comunicación ineficiente con los grupos de interés de la Administración Municipal.
*Afectación de la imagen, credibilidad y percepción de los grupos de interés sobre la gestión de la Administración Municipal.
* Incumplimentio del objetivo acutal del proceso de comunicación como apoyo transversal de todas las dependencias. </t>
  </si>
  <si>
    <t>Omisión por parte de las unidades administrativas de participar activamente en el proceso de comunicación  sobre las actividades y los eventos institucionales que se realizan en nombre de la Administración Municipal.</t>
  </si>
  <si>
    <t>Carencia de una cultura del proceso de comunicación, de informar y estar informado</t>
  </si>
  <si>
    <t xml:space="preserve">*Interferencia en el desarrollo de los procesos de comunicación con los diferentes grupos de interés, a partir de la entrega de información tardía.
* Divulgación de información por parte de terceros ajenos a la voz oficial de la Alcaldía </t>
  </si>
  <si>
    <t>Incumplimiento de la política de comunicaciones de la Alcaldía de Popayán</t>
  </si>
  <si>
    <t>Falta de compromiso de los líderes de las unidades administrativas para la implementación de la política</t>
  </si>
  <si>
    <t>* Fragmentación del proceso de comunicación
* Pérdida de imagen institucional 
* Afectación en la credibilidad del proceso de comunicación</t>
  </si>
  <si>
    <t>Falta de presupuesto y recursos físicos, tecnológicos para la Oficina de Prensa y Comunicaciones</t>
  </si>
  <si>
    <t>No se da la relevancia a la Oficina de Prensa y Comunicaciones como ejecutora presupuestal en el desarrollo de su objetivo misional</t>
  </si>
  <si>
    <t>Incumplimiento de solicitudes de apoyo transversal para las diferentes unidades administrativas</t>
  </si>
  <si>
    <t>10 contratos de prestación de servicios suscritos para la vigencia por diferentes secretarías para el cumplimiento de los objetivos del proceso, más el líder del proceso</t>
  </si>
  <si>
    <t xml:space="preserve">1. Elaboración e implementación de la Política de Comunicación Interna de la Administración Municipal
2. Plan estratégico de comunicación 
3. Informes de la implementación de la política en los consejos de gobierno 
</t>
  </si>
  <si>
    <t xml:space="preserve">Gestión del líder de proceso de comunicación para el desarrollo de actividades que debe liderar la Oficina de Prensa y Comunicaciones, de cara a la preservación de la buena imagen de la Administración Municipal </t>
  </si>
  <si>
    <t>Propender por la vigencia y permanencia de los contratos durante el año 2016</t>
  </si>
  <si>
    <t>Tres personas contratadas por prestación de servicios con los perfiles de dos periodistas y un diseñador</t>
  </si>
  <si>
    <t xml:space="preserve">Fortalecer la socialización de los lineamientos de la política de comunicación, formatos de calidad y responsabilidades del proceso </t>
  </si>
  <si>
    <t>Un documento con los lineamientos de la política de comunicación y socializaciones con miembros del gabinete municipal y personal de la Administración Municipal</t>
  </si>
  <si>
    <t>Elaborar informes de cumplimiento de la Política de Comunicaciones de la Administración Municipal</t>
  </si>
  <si>
    <t>Informes mensuales</t>
  </si>
  <si>
    <t>Disponer presupuesto para la Oficina de Prensa y Comunicaciones</t>
  </si>
  <si>
    <t>Gestión de recursos por parte del Alcalde de Popayán</t>
  </si>
  <si>
    <t>Garantizar la implementación de políticas, el cumplimiento de competencias y el uso correcto de los recursos del plan de salud territorial, con articulación intersectorial y comunitaria para el mejoramiento de las condiciones de vida y la salud en las diferentes etapas del ciclo vital del ser humano.</t>
  </si>
  <si>
    <t>1.No se han reasignado fuciones al referente del SAC</t>
  </si>
  <si>
    <t>Mala imagen de la Secretaria de Salud</t>
  </si>
  <si>
    <t>insatisfaccion de los usuarios</t>
  </si>
  <si>
    <t>2. Alta rotación de personal por efecto de la transitoriedad y plazos cortos en la ejecución de los contratos, lo que ocasiona constante rotación en la atención de las competencias funcionales de las unidades administrativas y de las labores que tienen que ver la implementación de requisitos del Sistema integrado de gestión MECI-Calidad.</t>
  </si>
  <si>
    <t>2.</t>
  </si>
  <si>
    <t>sanciones disciplinarias por parte de los entes de control</t>
  </si>
  <si>
    <t>inhabilidades,destituciones.</t>
  </si>
  <si>
    <t>inoportunidad del envio de la información que se requiere documentar y actualizar  al sistema de vigilancial, por parte de  las IPS y referentes municipales</t>
  </si>
  <si>
    <t>falta de oportunidad por parte de los referentes en la vigilancia y Seguimiento de los eventos de interes en salud publica</t>
  </si>
  <si>
    <t xml:space="preserve">Sesgo de informacion, estadisticas inapropiadas en los  eventos de  interes en salud publica </t>
  </si>
  <si>
    <t xml:space="preserve">Incumplimiento con las competencias legales asignados al ente territorial en la parte de Salud </t>
  </si>
  <si>
    <t>1. Demandas en curso que pueden concluir en sentencias judiciales en contra de la entidad y condena en la reparación monetaria de los perjuicios, que restringirán el gasto de funcionamiento</t>
  </si>
  <si>
    <t>1. Falta de recursos para el fortalecimiento tecnológico en hardware y software. (No se realizan actualizaciones de hardware y software. Número de equipos
insuficiente y algunos obsoletos)</t>
  </si>
  <si>
    <t xml:space="preserve">1. Inadecuado e inoportuno seguimiento del sistema de vigilancia epidemiológica
</t>
  </si>
  <si>
    <t>1. Requerimientos y Sancion por incumplimiento de metas</t>
  </si>
  <si>
    <t>LA Secretaria de salud a pesar de que en el organigrama asigno a un responsable del SAC , este ha ejercido las funciones de forma parcial debido a multiplicidad de actividades que ejecuta.</t>
  </si>
  <si>
    <t>depuracion de bases de datos del regimen subsidiado</t>
  </si>
  <si>
    <t>seguimiento y control a la prestacion de los servcios de las EPS e IPS</t>
  </si>
  <si>
    <t>Auditoria de las EPS del regimen Subsidiado</t>
  </si>
  <si>
    <t xml:space="preserve">descargue semanal de la notificación por eventos. </t>
  </si>
  <si>
    <t>No es comptencia de la SSM realizar acciones de control</t>
  </si>
  <si>
    <t>1. control operativo, (mantenimiento correctivo por la oficina de sistemas y gestión oportuna de solicitudes realizadas por la mesa de ayuda)</t>
  </si>
  <si>
    <t>La Servidora publica, diariamente a partir del primero de septiembre, ejercerá las funciones de la referente del SAC conforme a la normatividad vigente ,gestionando , supervisando, capacitando, actualizando a los contratistas que brindan atención al SAC.; en caso de presentarse una inconformidad recurrirá a una articulación interna para solucionar la situación presentada, mediante informes mensuales, planillas de atención, encuestas de satisfacción, expedidos en el SAC</t>
  </si>
  <si>
    <t>uno</t>
  </si>
  <si>
    <t>procedimiento para el SAC</t>
  </si>
  <si>
    <t>El servidor público adelantara los procesos precontractuales y contractuales para la contratación de la auditoria conforme a las normas de contratación que rigen para esta actividad, en caso de presentarse una eventualidad el encargado actuara conforme a las normas que rigen la contratación estatal.</t>
  </si>
  <si>
    <t>contratacion de la interventoria</t>
  </si>
  <si>
    <t xml:space="preserve">la persona encargada del sistema de vigilancia, semanalmente pasara una relacion de contratistas que incumplan con el seguimiento de los eventos de interes en salud publica, los contratistas que no esten al dia no podran cobrar sus pagos mensuales en caso de reincidir sera causal de terminacion unilateral del contrato. </t>
  </si>
  <si>
    <t>Asesorar en materia de articulación, coordinación y supervisión para impulsar el fortalecimiento de la entidad mediante la aplicación y uso de las tecnologías de la Información y las Comunicaciones, como factor estratégico para el desarrollo del gobierno en línea, la prestación de mejores servicios a la ciudadanía, la consolidación de un municipio digital y la construcción de una sociedad del conocimiento, ampliando y profundizando los procesos de participación ciudadana y de democratización de la información.</t>
  </si>
  <si>
    <t>1. Oficinas en funcionamiento pero sin creación legal en la estructura organizacional de la entidad.</t>
  </si>
  <si>
    <t>1. Ineficiencia en la gestión y prestación del servicio en la unidad (fortalecimiento tecnológico)</t>
  </si>
  <si>
    <t>1. Debilidad en la prestación de servicios tecnológicos, interrupción de procesos administrativos y tecnológicos.</t>
  </si>
  <si>
    <t>2. Falta de personal de planta idóneo para continuidad de actividades tecnológicas y rotación constante de personal contratado.</t>
  </si>
  <si>
    <t xml:space="preserve">2. Contratación de poco personal que conlleva a sobre carga de actividades que afecta el óptimo desarrollo de las mismas. </t>
  </si>
  <si>
    <t>3. Falta de recursos para el fortalecimiento tecnológico y demás contratación</t>
  </si>
  <si>
    <t>3.Interrupcion en procesos misionales y  estratégicos para la continuidad del proceso.</t>
  </si>
  <si>
    <t>1.  No asignación de recursos presupuestales que apliquen a la actualización tecnológica.</t>
  </si>
  <si>
    <t xml:space="preserve">2. Deficiencia en la operatividad de la gestión administrativa con el apoyo de las herramientas tecnológicas </t>
  </si>
  <si>
    <t>1. Retroceso de la entidad en tecnología.</t>
  </si>
  <si>
    <t>2. Desconocimiento sobre la importancia de las necesidades tecnológicas de la entidad.</t>
  </si>
  <si>
    <t>2. Debilidad en la prestación de servicios TI</t>
  </si>
  <si>
    <t>3. Falta de articulación entre procesos para finiquitar procedimientos financieros.</t>
  </si>
  <si>
    <t>3. Adquisición de tecnología que no cumple con las necesidades reales de la entidad.</t>
  </si>
  <si>
    <t>1. Presencia y uso de equipos de cómputo al interior de la entidad de propiedad del personal contratista, dado que la entidad no proporciona las herramientas de computo necesarias.</t>
  </si>
  <si>
    <t>3. Producción de información desde equipos de computo ajenos a la entidad</t>
  </si>
  <si>
    <t xml:space="preserve">1. Fuga de información privada de la administración municipal. </t>
  </si>
  <si>
    <t>2. Falta de control por parte de los jefes de dependencias en el manejo y procesamiento de información en equipos externos</t>
  </si>
  <si>
    <t>2. Daños de equipos de terceros que la oficina de tecnología no debe atender, uso de licenciamiento de terceros no autorizado para manipulación de información de la entidad</t>
  </si>
  <si>
    <t>3. Falta de recursos económicos de las oficinas para la adquisición de tecnología de punta necesaria para sus funciones</t>
  </si>
  <si>
    <t>3. Deficiente prestación de servicios</t>
  </si>
  <si>
    <t xml:space="preserve">1. Descarga y/o instalación de Software no licenciado y no autorizado </t>
  </si>
  <si>
    <t xml:space="preserve">4. Generación y manejo de información desde software no licenciado en los equipos de la entidad. </t>
  </si>
  <si>
    <t>1. No se pueden aplicar políticas de seguridad centralizadas</t>
  </si>
  <si>
    <t>2. No todas las dependencias se encuentran conectadas al centro de datos principal</t>
  </si>
  <si>
    <t>2. Sanciones a la administración municipal por uso de software ilegal no autorizado</t>
  </si>
  <si>
    <t>3. Operatividad de las dependencias sin contar con las herramientas de software necesarias y adquiridas por la entidad por falta de recurso económico  Desconocimiento de las políticas de seguridad</t>
  </si>
  <si>
    <t>3. Instalación y uso de software no autorizado que conlleve a perdida y/o robo de información institucional</t>
  </si>
  <si>
    <t>5 Manipulación, alteración o perdida de la información incorporada en las Bases de Datos</t>
  </si>
  <si>
    <t>1. Inestabilidad del personal que manipula la información y credenciales de las bases de datos</t>
  </si>
  <si>
    <t>2 Falta de personal de planta idóneo y permanente para la administración de servidores y Bases de datos</t>
  </si>
  <si>
    <t>2. Perdida de credenciales e información, mala administración de las Bases de Datos.</t>
  </si>
  <si>
    <t>3 Falta de renovación de la infraestructura tecnológica</t>
  </si>
  <si>
    <t>3. Inoperabilidad de los servidores</t>
  </si>
  <si>
    <t>1. La Oficina Asesora de TIC ha realizado circulares correspondientes convocando a las unidades administrativas a participar en el proceso de actualización tecnológica</t>
  </si>
  <si>
    <t xml:space="preserve">2. Procedimiento precontractual para la adquisición de equipos tecnológicos </t>
  </si>
  <si>
    <t xml:space="preserve">1. Políticas establecidas dentro de la caracterización del proceso </t>
  </si>
  <si>
    <t>1. Bloqueo de paginas de descarga de software pirata</t>
  </si>
  <si>
    <t>2. Monitoreo del sw instalado en los equipos atraves de los agentes de red.</t>
  </si>
  <si>
    <t>1. Generación de backups diarios, semanales y mensuales</t>
  </si>
  <si>
    <t>2. Administración adecuada de roles y credenciales de acceso a las BD</t>
  </si>
  <si>
    <t xml:space="preserve">Se realizara y socializara circular para informar sobre este riesgo, se actualizara el procedimiento de soporte técnico </t>
  </si>
  <si>
    <t>En el transcurso del mantenimiento preventivo se desinstalara el sw pirata de acuerdo a los informes generados por los agentes de red</t>
  </si>
  <si>
    <t>Realizar y salvaguardar los Bakcup (copias) de seguridad de las BD</t>
  </si>
  <si>
    <t>Garantizar la movilidad vial segura, eficiente y legal del municipio de Popayán mediante la prevención, promoción, regulación y control, en cumplimiento del Código Nacional de Transito y de las Normas Concordantes.</t>
  </si>
  <si>
    <t>1. Manipulación o adulteración en la información (falsificacion,fraudes, suplantacion)</t>
  </si>
  <si>
    <t xml:space="preserve">1. Perdida de confianza del ciudadano </t>
  </si>
  <si>
    <t xml:space="preserve">2. Sanciones al contrinuyente por causas inherentes a la no disponibilidad de los servicios </t>
  </si>
  <si>
    <t>3. Frecuentes investigaciones de parte de organismos de control.</t>
  </si>
  <si>
    <t>2. Vencimiento de terminos (caducidad y prescripcion de procesos juridicos)</t>
  </si>
  <si>
    <t>1. Detrimento patrimonial (Perdida de cartera)</t>
  </si>
  <si>
    <t>2. Deficiencias en el procesos de notificacion, (Informacion aportada por el presunto infractor incorrecta, ineficiencia en la entrega de correspondencia por parte de la empresa encargada y la desactualizacion de la informacion de la base de datos de la Unidad Administrativa .</t>
  </si>
  <si>
    <t>2.  Pérdida de competencia funcional</t>
  </si>
  <si>
    <t xml:space="preserve">3.  Insuficiencia de personal e Inadecuada distribucion de cargas </t>
  </si>
  <si>
    <t xml:space="preserve">3. Daño antijuridico </t>
  </si>
  <si>
    <t xml:space="preserve">3. Incremento en los indices de accidentalidad y mortalidad </t>
  </si>
  <si>
    <t xml:space="preserve">1. personas lesionadas o Fallecidas </t>
  </si>
  <si>
    <t>2. Demandas y   fallos condenatorios</t>
  </si>
  <si>
    <t>3. Perdidas economicas</t>
  </si>
  <si>
    <t>Ineficiencia en la gestion y prestacion del servicio en la unidad</t>
  </si>
  <si>
    <t xml:space="preserve">1. Interrupcion del servicio </t>
  </si>
  <si>
    <t>2. Desjaste administrativo y retraso en la realizacion de procesos</t>
  </si>
  <si>
    <t>3. Afectación negativa de la imagen institucional</t>
  </si>
  <si>
    <t>4. Represamiento y retrasos en la ejecucion del presupuesto asignado</t>
  </si>
  <si>
    <t xml:space="preserve">1. Baja ejecucion presupuestal </t>
  </si>
  <si>
    <t>2. Incumplimiento de metas de los planes (PDM)</t>
  </si>
  <si>
    <t>1. Influencia de personas ajenas a la entidad (intermediarios) para la realización de los trámites de los usuarios.</t>
  </si>
  <si>
    <t>2.  Insuficiencia de controles informáticos y físicos relacionados con la trazabilidad de documentos</t>
  </si>
  <si>
    <t xml:space="preserve">3. Falta de principios y valores </t>
  </si>
  <si>
    <t>1. Alta rotación de personal por efecto de la transitoriedad y plazos cortos en la ejecución de los contratos, lo que ocasiona constante rotación en la atención de las competencias funcionales de las unidades administrativas y de las labores que tienen que ver la implementación de requisitos del Sistema integrado de gestión MECI-Calidad.</t>
  </si>
  <si>
    <t>1. Falta de cultura ciudadana</t>
  </si>
  <si>
    <t>2. Falta de inversión en mantenimiento de obras civiles (señalización, demarcación, semaforización), lo que puede ocasionar accidentes o daños a bienes de terceros.</t>
  </si>
  <si>
    <t>3. Incremento del número de vehículos y motos que circulan en las vías como trabajo informal y, por ende, aumento en la cantidad de accidentes de tránsito.</t>
  </si>
  <si>
    <t>1. Tecnologia: Fallas en la infraestructura tecnológica, instalaciones deficientes o insuficientes de la red de datos y voz</t>
  </si>
  <si>
    <t>2. Falta de recursos para el fortalecimiento tecnológico en hardware.</t>
  </si>
  <si>
    <t>3. Desactualización e inoportunidad de la información que se requiere documentar, actualizar y codificar en cada proceso.</t>
  </si>
  <si>
    <t>1.  Deficiencias en la planeación financiera, que conlleva a múltiples y constantes modificaciones del presupuesto municipal.</t>
  </si>
  <si>
    <t>2. Desarticulación entre las metas del Plan de desarrollo municipal, los proyectos a formular y los contratos que se requieren suscribir para su debida atención y alcance.</t>
  </si>
  <si>
    <t>El contratista de recepcion de tramites exige diariamente el poder autenticado a aquellas personas distintas al titular y lo constata con la cedula del apoderado con el fin de evitar suplantaciones y fraudes y que la persona plenamente autorizada adelante el tramite respectivo ante la unidad. En caso de encontrar alguna inconsistencia, proyecta oficio para que el Secretario de Transito lo remita al titular informando de la situacion detectada.</t>
  </si>
  <si>
    <t>Gestion de Cultura y deporte</t>
  </si>
  <si>
    <t>1.Cambios contínuos del personal encargado del manejo y custodia de los documento</t>
  </si>
  <si>
    <t>Perdida de documentos, bienes y/o informacion.</t>
  </si>
  <si>
    <t>tutelas</t>
  </si>
  <si>
    <t>2. Falta de personal de planta</t>
  </si>
  <si>
    <t>investigaciones disciplinarias</t>
  </si>
  <si>
    <t>3.No contamos con los archivadores adecuados  para el buen manejo de los documentos</t>
  </si>
  <si>
    <t xml:space="preserve">reprocesos </t>
  </si>
  <si>
    <t xml:space="preserve">1.Los equipos son obsoletos </t>
  </si>
  <si>
    <t>Falta de seguridad en los equipos de computo</t>
  </si>
  <si>
    <t>2. Todos los equipos se manejan con laa misma clave</t>
  </si>
  <si>
    <t>3. Pérdida de información</t>
  </si>
  <si>
    <t>1. Poco personal contratado para ejecutar programas tanto deportivos como culturales</t>
  </si>
  <si>
    <t xml:space="preserve">Falta de cumplimiento de metas en el plan de acción de la Secretaría del Deporte y la Cultura </t>
  </si>
  <si>
    <t>2. Escaso rescurso para la ejecucion de planes, programas y proyectos</t>
  </si>
  <si>
    <t>3. Desconocimiento por parte de la comunidad de los planes y programas en ejecución</t>
  </si>
  <si>
    <t>1. Actualización, sistemtización y mantenimiento contínuo</t>
  </si>
  <si>
    <t>2. Clave personalizada</t>
  </si>
  <si>
    <t>3. Hacer copias de seguridad períodicamente con Back up</t>
  </si>
  <si>
    <t>1. Número de personas de acuerdo a las acciones a ejecutar</t>
  </si>
  <si>
    <t>2.  Asignacion y gestion de recursos</t>
  </si>
  <si>
    <t>3. Visibilizar mediante campañas publictarias el impacto generado por los programas de la Secretaría a la comunidad</t>
  </si>
  <si>
    <t>Gestion Agroambiental</t>
  </si>
  <si>
    <t>Brindar asesoria y asistencia técnica a los pequeños y medianos productores del Municipio de Popayán, estableciendo unidades productivas con transferencia de tecnología, através del fomento de prácticas agropecuarias y ambientales, que permitan un manejo sostenible del medio ambiente.</t>
  </si>
  <si>
    <t>UMATA</t>
  </si>
  <si>
    <t>1.Cambios de gobierno con nuevos Planes de desarrollo</t>
  </si>
  <si>
    <t>1 Suspension e intermitencia de la brindacion de asistencia tecnica y acompañamiento empresarial en el sector productivo rural</t>
  </si>
  <si>
    <t>1. Realizacion de malas practicas agricolas, elevando la contaminacion de los recursos naturales y afectando el recurso hidrico aguas debajo de las cuencas de abastecimiento</t>
  </si>
  <si>
    <t>2.  Alta rotación de personal por efecto de la transitoriedad y plazos cortos en la ejecución de los contratos.</t>
  </si>
  <si>
    <t>2. Perdida de recursos del sistema general de Participacion que podrian fortalecer el sector rural de nuestro municipio.</t>
  </si>
  <si>
    <t>1. Falta de compromiso de las dependencias de la Alcaldia de Popayan para apoyar la implementacion del SIGAM.</t>
  </si>
  <si>
    <t xml:space="preserve">2 . Inasistencia al llamado  realizado por la Unidad Municipal de Asistencia Tecnica Agropecuaria de la  convocatoria por parte de las dependecias que conforman el SIGAM </t>
  </si>
  <si>
    <t>1. Alteracion de la calidad ambiental del municipio de Popayan , en las cuales se tiene contaminacion de las fuestes hidricas del municipio, alta propagacion de plagas y enfermades entre otras.</t>
  </si>
  <si>
    <t xml:space="preserve">1. Empalmes mal realizados tras el cambio de cada administracion </t>
  </si>
  <si>
    <t>3  Inseguridad , inportunidad,  falta de pertenencia  y desconfiabilidad de la información agregada y desagregada retrasa un desarrollo rural sostenible y aprovechamiento eficiente de los recursos naturales</t>
  </si>
  <si>
    <t>1. Perdida de informacion del PAM y PMAM que no permite desarrollar las actividades de asistencia tecnica agropecuarias y ambientales a cabalidad</t>
  </si>
  <si>
    <t xml:space="preserve">2. Retraso en la actualizacion del Plan de desarrollo integral agropecuario </t>
  </si>
  <si>
    <t>3.  Retraso en la actualizacon del Plan de Manejo Ambiental Municipal</t>
  </si>
  <si>
    <t>1. Consolidacion de los proyectos con sus beneficiarios que se hallan ejecutado en el cuatrenio y justificacion de la importancia de su continuidad</t>
  </si>
  <si>
    <t>2. Realizar elaboracion de procedimientos en los subprocesos ambiental y agropecuario que permitan tener una base para realizar una actividade determinada y de esta manera dar continuidad a los procesos independientemente de cada  administracion</t>
  </si>
  <si>
    <t>1. Realizar reunion bimensual del comité que conforma el SIGAM</t>
  </si>
  <si>
    <t>1. Informe de empalme que contenga el backap de la informacion recopilada en el cuatrenio de la administracion</t>
  </si>
  <si>
    <t xml:space="preserve">2. Informe de avance en la actualizacion del Plan de desarrollo integral agropecuario </t>
  </si>
  <si>
    <t>3. Informe de avance en la actualizacion del Plan de Manejo Ambiental Municipal</t>
  </si>
  <si>
    <t>Elaborar 5 procedimientos para el subproceso ambiental y 10 procedimientos para el subproceso agropecuario</t>
  </si>
  <si>
    <t>15 procedimientos</t>
  </si>
  <si>
    <t>Realizar seguimientos a las actas bimensuales de la reunion del comité del SIGAM</t>
  </si>
  <si>
    <t>2 informes de seguimiento</t>
  </si>
  <si>
    <t>Contratar de manera oportuna, transparente y objetiva la adquisición de bienes, servicios o la 
ejecución de obras para satisfacer las necesidades de la comunidad y el funcionamiento de la 
entidad, de conformidad con el Manual de Contratación y la normatividad vigente</t>
  </si>
  <si>
    <t>Constante rotacion del personal que los realiza</t>
  </si>
  <si>
    <t>Fallas en la planeación precontractual: legal, financiera, social, ambiental, técnica, predial</t>
  </si>
  <si>
    <t>Celebración indebida de contrato</t>
  </si>
  <si>
    <t>Falta de conocimiento sobre las normas y manuales existentes</t>
  </si>
  <si>
    <t>Reprocesos</t>
  </si>
  <si>
    <t>Falta de conocimiento técnico del objeto a contratar</t>
  </si>
  <si>
    <t>Mayores costos</t>
  </si>
  <si>
    <t>Sobrecarga operativa para los supervisores de los contratos</t>
  </si>
  <si>
    <t>Deficiencias en la supervisión o interventoría</t>
  </si>
  <si>
    <t>Incumplimiento contractual</t>
  </si>
  <si>
    <t>Falta de liquidación de contratos o liquidacion con valores errados</t>
  </si>
  <si>
    <t>Falta de conocimiento en la materia a supervisar</t>
  </si>
  <si>
    <t>Expedientes contractuales incompletos</t>
  </si>
  <si>
    <t>Inexistencia de controles adecuados</t>
  </si>
  <si>
    <t>Expedientes contractuales incompletos (sin la documentación generada durante la ejecución del objeto)</t>
  </si>
  <si>
    <t>Sanciones disciplinarias o fiscales</t>
  </si>
  <si>
    <t>Falsificación de documentos por los proponentes</t>
  </si>
  <si>
    <t>El abogado encargado de elaborar el contrato, previamente y para cada caso realiza la revisión formal y de fondo de todos los documentos incluidos en el expediente contractual comparando con la lista de chequeo (Formato F-GC-PRC-04), en caso de encontrar incumplimiento en algún documento, lo devuelve informando lo correspondiente para que se efectúe la corrección que sea del caso. Como evidencia del control se deja copia del formato diligenciado.</t>
  </si>
  <si>
    <t>No existe</t>
  </si>
  <si>
    <t>Documentar e implementar el procedimiento de supervisión</t>
  </si>
  <si>
    <t>Procedimiento</t>
  </si>
  <si>
    <t>Documentar e implementar el Formato de Informe de Supervisión</t>
  </si>
  <si>
    <t>Formato</t>
  </si>
  <si>
    <t>Establecer el siguiente control: La contratista encargada del Archivo de la Oficina Jurídica cada vez que le sean entregados, incluirá en el cuadro de control de documentos de cada contrato, los documentos que reciba y dentro de los primeros cinco días del mes siguientes reportará a cada Secretaría u Oficina los Contratos cuyos expedientes se encuentran incompletos. Como evidencia del control deja el reporte efectuado a cada dependencia.</t>
  </si>
  <si>
    <t>Reporte</t>
  </si>
  <si>
    <t>Establecer el siguiente control: La contratista encargada del Archivo de la Oficina Jurídica cada vez que le sean entregados, incluirá en el cuadro de control de documentos de cada contrato los documentos que reciba y dentro de los primeros cinco días de cada trimestre reportará a cada Secretaría u Oficina, los Contratos cuyos expedientes se encuentran incompletos. Como evidencia del control deja el reporte efectuado a cada dependencia.</t>
  </si>
  <si>
    <t>Procedimiento de supervision</t>
  </si>
  <si>
    <t>Desarrollar competencias, habilidades y aptitudes en los servidores públicos de la entidad para el ejercicio de sus funciones, brindando capacitación y bienestar en su ambiente laboral, aplicando los controles disciplinarios de Ley y garantizando la seguridad social y prestacional de los mismos.</t>
  </si>
  <si>
    <t>Perdida de información, perdida de recursos, daño de imagen, sanciones, pagos o descuentos excesivos, beneficios particulares</t>
  </si>
  <si>
    <t xml:space="preserve">1. Falta de la debida planeacion en la contratacion del personal del area. 2. Plazos cortos y constante interrupcion en la ejecucion de los contratos </t>
  </si>
  <si>
    <t>Vencimiento de terminos (en la atencion a pqr y en la expedicion de actos administrativos) CLASIFICACION: Cumplimiento y conformidad.</t>
  </si>
  <si>
    <t xml:space="preserve">Extemporaneidad en las respuestas a las pqr y en la expedicion de actos administrativos.silencio administrativo positivo, Retrasos, inconformidades, quejas, tutelas, sanciones </t>
  </si>
  <si>
    <t>Limitacion en la asignacion de recursos para llevar a cabo el plan de capacitaciones</t>
  </si>
  <si>
    <t>Desactualizacion, debilidades en la capacidad operativa y de asesoria de los funcionarios; inconformidades.</t>
  </si>
  <si>
    <t>Incertidumbre juridica en torno al proceso de concursos para proveer cargos publicos.</t>
  </si>
  <si>
    <t xml:space="preserve">Demora en la publicacion definitiva de lista de elegibles reportadas a la CNSC </t>
  </si>
  <si>
    <t>Demandas ante la CNSC; retrasos en la definicion de lista de elegibles; inconformidades; desestimulo.</t>
  </si>
  <si>
    <t>El sitema SICOF no esta operando de acuerdo a  las necesidades de nomina y fines esperados.</t>
  </si>
  <si>
    <t>Inconsistencia en el aplicatico del modulo de nomina, el cual no arroja el producto esperado, o sea, la nomina que corresponda a lo percibido por los servidores publicos, ya que despues de transcurrido tres años de la implementacion del modulo de nomina, este presenta inconsistencias en la liquidacion de la nomina, que al presente no lo hacen confiable, por tanto se opto por adelantar una nómina paralela en excel.</t>
  </si>
  <si>
    <t>Inexactitudes al momento de proferir los actos administrativos y reconocimiento de obligaciones por parte de la entidad; reclamos y demandas contra la entidad por fallas en el sistema SICOF.</t>
  </si>
  <si>
    <t>Falta de un lugar adecuado, apto y seguro para la custodia y preservacion de las historias laborales</t>
  </si>
  <si>
    <t xml:space="preserve">Deterioro, perdida y deficiencia en la custodia de las historias laborales </t>
  </si>
  <si>
    <t>perdida de documentos, demandas de los funcionarios y exfuncionarios. Deterioro de los documentos, sobrecostos por restauracion</t>
  </si>
  <si>
    <t>El equipo de computo y los archivos cuentan con clave de acceso. Los responsables de la funcion  son dos servidores publicos de planta capacitados en dicho tema. El nuevo programa de nomina (Ada) presento dificultades de orden técnico  lo que dificultó su  la manipulacion.</t>
  </si>
  <si>
    <t>1. Coordinador de grupo responsable y tres contratistas con actividades de apoyo a la Of.de talento humano; 2. formato control de correspondencia; 3. Utilizacion del sistema de gestion documental ORFEO.</t>
  </si>
  <si>
    <t xml:space="preserve">existe el rubro destinado a la capacitación del personal, el cual tiene limitaciones </t>
  </si>
  <si>
    <t>No existen control por parte del Municipio sobre la CNSC, ni constitucional ni legalmetne se puede efectuar fiscalizacion alguna sobre la comision</t>
  </si>
  <si>
    <t>1. Revision manual (excel) de  las nominas, para lo cual se confrontan las liquidaciones manuales con lo expedido por el modulo donde se confirman las incosistencias mensualmente; en el moemnto no se cuenta con soporte técnico para realizar los ajustes en el programa</t>
  </si>
  <si>
    <t xml:space="preserve">1. Aplicación de las normas de archivistica en las historias laborales (foliacion y expurgo) 2. Adquisicion de nuevos estantes donde reposan las historias laborales con reubicacion.  3. se asignaron estas actividades de custodia de las hosjas de vida a una contartista </t>
  </si>
  <si>
    <t>la adquisición y aplicación de un nuevo software de nomina que se ajuste a los requerimientos de la entidad</t>
  </si>
  <si>
    <t>1 programa</t>
  </si>
  <si>
    <t>que en rediseño tanto de la estructura como de la planta de personal se dote de servidores públicos suficientes para atender las obligaciones inherentes al proceso de talento humano</t>
  </si>
  <si>
    <t>cargos creados</t>
  </si>
  <si>
    <t>elaboracion de un plan de capacitación concertado y financiado en su totalidad</t>
  </si>
  <si>
    <t>plan de capcitacion</t>
  </si>
  <si>
    <t>oficiar a la CNSC con el fin de agilizar los procesos</t>
  </si>
  <si>
    <t>oficio</t>
  </si>
  <si>
    <t>adecuar, dotar de forma segura el espacio existente que sea unico y exclusivo para este fin</t>
  </si>
  <si>
    <t>espacio</t>
  </si>
  <si>
    <t>Promover y desarrollar actividades culturales, recreativas, deportivas y de aprovechamiento del tiempo libre acordes con las necesidades de la comunidad que contribuyan a su esparcimiento, convivencia, integración y desarrollo humano.</t>
  </si>
  <si>
    <t>PEND.IDENTIFICAR HASTA LAS 3 CAUSAS QUE PIDE EL FORMATO ORIGINAL, describiendo la principal o raiz de primera. No se cuenta con un SOFTWARE especifico  de nómina sino que se trabaja en excel, lo que no garantiza seguridad de la información. Inclusive, a pesar de que actualmente se cuenta con un programa de nomina, la plena seguridad no queda garantizada por cuanto puede ser jaqueado o alterado por intervencion humana.</t>
  </si>
  <si>
    <t>Sabotaje por perdida o alteración de la información de nómina  CORRUPCION (Manipulacion intencionada e indebida de la informacion de la nomina)</t>
  </si>
  <si>
    <t>Inadecuado contenido para la conformacion del Plan de Institucional de capacitacion. AQUÍ VAMOS</t>
  </si>
  <si>
    <t>Of. De Control Interno</t>
  </si>
  <si>
    <t>Gestión de comunicación publica</t>
  </si>
  <si>
    <t>Gestion de mejoramiento continuo</t>
  </si>
  <si>
    <t xml:space="preserve">Gestion de Infraestuctura </t>
  </si>
  <si>
    <t>Gestion de Salud</t>
  </si>
  <si>
    <t xml:space="preserve">Secretaria de Infraestructura </t>
  </si>
  <si>
    <t>Secretaria de Salud</t>
  </si>
  <si>
    <t>Gestion de movilidad</t>
  </si>
  <si>
    <t>Secretaria de Transito</t>
  </si>
  <si>
    <t>Gestion de contratacion</t>
  </si>
  <si>
    <t xml:space="preserve">Oficina  Jurídica </t>
  </si>
  <si>
    <t>Gestion de Talento humano</t>
  </si>
  <si>
    <t>Secretaria General - Grupo de talento humano</t>
  </si>
  <si>
    <t>Secretaria de deporte y la cultura</t>
  </si>
  <si>
    <t>Secretaria General y Oficina de Planeacion</t>
  </si>
  <si>
    <t xml:space="preserve">Area de Infraestructura </t>
  </si>
  <si>
    <t>Area Financiera</t>
  </si>
  <si>
    <t>Secretaria de Educacion - Area de atencion al ciudadano</t>
  </si>
  <si>
    <t xml:space="preserve">Gestion educativa integral </t>
  </si>
  <si>
    <t xml:space="preserve">Prensa y Comunicaciones </t>
  </si>
  <si>
    <t>Secretaria General</t>
  </si>
  <si>
    <t>Area Calidad educativa</t>
  </si>
  <si>
    <t>Gestion Tecnologia de informacion y comunicación</t>
  </si>
  <si>
    <t xml:space="preserve">1.Uso de formatos de comunicación de Meci Calidad
2. Socialización a los líderes del proceso a las unidades administrativas
</t>
  </si>
  <si>
    <r>
      <t>§</t>
    </r>
    <r>
      <rPr>
        <sz val="11"/>
        <color rgb="FF000000"/>
        <rFont val="Arial"/>
        <family val="2"/>
      </rPr>
      <t>  Política de austeridad en el gasto de funcionamiento en las EPS que limita la capacidad operativa de la entidad en la atención y prestación de los trámites y servicios a la comunidad.</t>
    </r>
  </si>
  <si>
    <r>
      <rPr>
        <sz val="11"/>
        <color rgb="FF000000"/>
        <rFont val="Arial"/>
        <family val="2"/>
      </rPr>
      <t xml:space="preserve"> 3.Falta de capacitación y entrenamiento certificados para desarrollar proyectos y asumir nuevas funciones frente a los constantes deberes impuestos por el marco normativo externo.</t>
    </r>
  </si>
  <si>
    <r>
      <t>§</t>
    </r>
    <r>
      <rPr>
        <sz val="11"/>
        <color theme="1"/>
        <rFont val="Arial"/>
        <family val="2"/>
      </rPr>
      <t>  Prevalencia de los intereses personales y/o políticos sobre los técnicos y de experiencia, que se requieren en la vinculación de personal para la operación de los procesos.</t>
    </r>
  </si>
  <si>
    <r>
      <t>§</t>
    </r>
    <r>
      <rPr>
        <sz val="11"/>
        <color rgb="FF000000"/>
        <rFont val="Arial"/>
        <family val="2"/>
      </rPr>
      <t>  Jurisprudencia que promueve en los grupos sociales la exigencia de la solución a diversas necesidades, ante las instancias y por los medios legales dispuestos para ello (tutelas, acciones populares).</t>
    </r>
  </si>
  <si>
    <t>§  Falta de apropiación y aplicación a nivel de los Procesos, de las herramientas diseñadas para la Planeación en general de la entidad, su monitoreo, seguimiento y emisión de reportes.</t>
  </si>
  <si>
    <r>
      <t>§</t>
    </r>
    <r>
      <rPr>
        <sz val="11"/>
        <color theme="1"/>
        <rFont val="Arial"/>
        <family val="2"/>
      </rPr>
      <t>  Desarticulación de los sistemas de información de la entidad.</t>
    </r>
  </si>
  <si>
    <r>
      <t>§</t>
    </r>
    <r>
      <rPr>
        <sz val="11"/>
        <color rgb="FF000000"/>
        <rFont val="Arial"/>
        <family val="2"/>
      </rPr>
      <t>  Alta rotación de personal por efecto de la transitoriedad y plazos cortos en la ejecución de los contratos, lo que ocasiona constante rotación en la atención de las competencias funcionales de las unidades administrativas y de las labores que tienen que ver con el sistema de vigilancia</t>
    </r>
  </si>
  <si>
    <t xml:space="preserve">1 INFORME SEMANAL del seguimietno a las bases de datos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</si>
</sst>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44" x14ac:knownFonts="1">
    <font>
      <sz val="11"/>
      <color theme="1"/>
      <name val="Calibri"/>
      <family val="2"/>
      <scheme val="minor"/>
    </font>
    <font>
      <sz val="8"/>
      <name val="Arial"/>
      <family val="2"/>
    </font>
    <font>
      <b/>
      <sz val="8"/>
      <name val="Arial"/>
      <family val="2"/>
    </font>
    <font>
      <sz val="10"/>
      <name val="Arial"/>
      <family val="2"/>
    </font>
    <font>
      <sz val="8"/>
      <color indexed="81"/>
      <name val="Tahoma"/>
      <family val="2"/>
    </font>
    <font>
      <b/>
      <sz val="8"/>
      <color indexed="81"/>
      <name val="Tahoma"/>
      <family val="2"/>
    </font>
    <font>
      <b/>
      <sz val="10"/>
      <name val="Arial"/>
      <family val="2"/>
    </font>
    <font>
      <sz val="12"/>
      <name val="Arial"/>
      <family val="2"/>
    </font>
    <font>
      <b/>
      <sz val="11"/>
      <name val="Arial"/>
      <family val="2"/>
    </font>
    <font>
      <sz val="11"/>
      <name val="Arial"/>
      <family val="2"/>
    </font>
    <font>
      <b/>
      <sz val="10"/>
      <color rgb="FF0000FF"/>
      <name val="Arial"/>
      <family val="2"/>
    </font>
    <font>
      <b/>
      <sz val="12"/>
      <name val="Arial"/>
      <family val="2"/>
    </font>
    <font>
      <b/>
      <sz val="13"/>
      <name val="Arial"/>
      <family val="2"/>
    </font>
    <font>
      <u/>
      <sz val="11"/>
      <color theme="10"/>
      <name val="Calibri"/>
      <family val="2"/>
    </font>
    <font>
      <sz val="11"/>
      <color theme="1"/>
      <name val="Calibri"/>
      <family val="2"/>
      <scheme val="minor"/>
    </font>
    <font>
      <sz val="11"/>
      <color rgb="FFFF0000"/>
      <name val="Arial"/>
      <family val="2"/>
    </font>
    <font>
      <b/>
      <sz val="10"/>
      <color rgb="FFFF0000"/>
      <name val="Arial"/>
      <family val="2"/>
    </font>
    <font>
      <sz val="10"/>
      <color rgb="FF0000FF"/>
      <name val="Arial"/>
      <family val="2"/>
    </font>
    <font>
      <sz val="10"/>
      <color rgb="FFFF0000"/>
      <name val="Arial"/>
      <family val="2"/>
    </font>
    <font>
      <sz val="10"/>
      <color theme="1"/>
      <name val="Arial"/>
      <family val="2"/>
    </font>
    <font>
      <b/>
      <sz val="9"/>
      <color theme="1"/>
      <name val="Arial"/>
      <family val="2"/>
    </font>
    <font>
      <b/>
      <sz val="12"/>
      <color rgb="FF0000FF"/>
      <name val="Arial"/>
      <family val="2"/>
    </font>
    <font>
      <b/>
      <sz val="9"/>
      <name val="Arial"/>
      <family val="2"/>
    </font>
    <font>
      <sz val="10"/>
      <color indexed="8"/>
      <name val="Arial"/>
      <family val="2"/>
    </font>
    <font>
      <sz val="10"/>
      <color indexed="9"/>
      <name val="Arial"/>
      <family val="2"/>
    </font>
    <font>
      <sz val="16"/>
      <color rgb="FF0000FF"/>
      <name val="Arial"/>
      <family val="2"/>
    </font>
    <font>
      <b/>
      <sz val="14"/>
      <color rgb="FF0000FF"/>
      <name val="Arial"/>
      <family val="2"/>
    </font>
    <font>
      <sz val="9"/>
      <color indexed="81"/>
      <name val="Arial"/>
      <family val="2"/>
    </font>
    <font>
      <b/>
      <sz val="9"/>
      <color indexed="81"/>
      <name val="Arial"/>
      <family val="2"/>
    </font>
    <font>
      <b/>
      <sz val="11"/>
      <color rgb="FF0000FF"/>
      <name val="Calibri"/>
      <family val="2"/>
      <scheme val="minor"/>
    </font>
    <font>
      <sz val="9"/>
      <color theme="1"/>
      <name val="Arial"/>
      <family val="2"/>
    </font>
    <font>
      <sz val="9"/>
      <color indexed="81"/>
      <name val="Tahoma"/>
      <family val="2"/>
    </font>
    <font>
      <b/>
      <u/>
      <sz val="9"/>
      <name val="Arial"/>
      <family val="2"/>
    </font>
    <font>
      <b/>
      <sz val="8"/>
      <color rgb="FFFF0000"/>
      <name val="Arial"/>
      <family val="2"/>
    </font>
    <font>
      <sz val="10"/>
      <color theme="1"/>
      <name val="Calibri"/>
      <family val="2"/>
      <scheme val="minor"/>
    </font>
    <font>
      <sz val="12"/>
      <color rgb="FF0000FF"/>
      <name val="Arial"/>
      <family val="2"/>
    </font>
    <font>
      <b/>
      <sz val="10"/>
      <color theme="1"/>
      <name val="Arial"/>
      <family val="2"/>
    </font>
    <font>
      <b/>
      <sz val="9"/>
      <color indexed="81"/>
      <name val="Tahoma"/>
      <charset val="1"/>
    </font>
    <font>
      <b/>
      <sz val="9"/>
      <color indexed="81"/>
      <name val="Tahoma"/>
      <family val="2"/>
    </font>
    <font>
      <sz val="11"/>
      <color indexed="8"/>
      <name val="Arial"/>
      <family val="2"/>
    </font>
    <font>
      <sz val="11"/>
      <color rgb="FF000000"/>
      <name val="Arial"/>
      <family val="2"/>
    </font>
    <font>
      <sz val="9"/>
      <name val="Arial"/>
      <family val="2"/>
    </font>
    <font>
      <sz val="11"/>
      <color theme="1"/>
      <name val="Arial"/>
      <family val="2"/>
    </font>
    <font>
      <sz val="11"/>
      <color theme="0"/>
      <name val="Arial"/>
      <family val="2"/>
    </font>
  </fonts>
  <fills count="1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9999"/>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9FF99"/>
        <bgColor indexed="64"/>
      </patternFill>
    </fill>
    <fill>
      <patternFill patternType="solid">
        <fgColor rgb="FFFF5050"/>
        <bgColor indexed="64"/>
      </patternFill>
    </fill>
    <fill>
      <patternFill patternType="solid">
        <fgColor rgb="FF99FFCC"/>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53"/>
      </top>
      <bottom style="thin">
        <color indexed="53"/>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double">
        <color indexed="64"/>
      </bottom>
      <diagonal/>
    </border>
  </borders>
  <cellStyleXfs count="6">
    <xf numFmtId="0" fontId="0" fillId="0" borderId="0"/>
    <xf numFmtId="0" fontId="3" fillId="0" borderId="0"/>
    <xf numFmtId="0" fontId="13" fillId="0" borderId="0" applyNumberFormat="0" applyFill="0" applyBorder="0" applyAlignment="0" applyProtection="0">
      <alignment vertical="top"/>
      <protection locked="0"/>
    </xf>
    <xf numFmtId="9" fontId="14"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cellStyleXfs>
  <cellXfs count="357">
    <xf numFmtId="0" fontId="0" fillId="0" borderId="0" xfId="0"/>
    <xf numFmtId="0" fontId="1" fillId="0" borderId="0" xfId="0" applyFont="1"/>
    <xf numFmtId="0" fontId="1" fillId="0" borderId="0" xfId="1" applyFont="1" applyAlignment="1">
      <alignment vertical="center" wrapText="1"/>
    </xf>
    <xf numFmtId="0" fontId="1" fillId="0" borderId="0" xfId="0" applyFont="1" applyFill="1"/>
    <xf numFmtId="0" fontId="1" fillId="2" borderId="0" xfId="0" applyFont="1" applyFill="1"/>
    <xf numFmtId="0" fontId="2" fillId="0" borderId="0" xfId="0" applyFont="1" applyAlignment="1">
      <alignment horizontal="center" vertical="center" wrapText="1"/>
    </xf>
    <xf numFmtId="0" fontId="1" fillId="0" borderId="0" xfId="0" applyFont="1" applyAlignment="1">
      <alignment horizontal="center"/>
    </xf>
    <xf numFmtId="0" fontId="6" fillId="0" borderId="1" xfId="1" applyFont="1" applyBorder="1" applyAlignment="1">
      <alignment horizontal="center" vertical="center" wrapText="1"/>
    </xf>
    <xf numFmtId="0" fontId="6" fillId="4" borderId="1" xfId="1" applyFont="1" applyFill="1" applyBorder="1" applyAlignment="1">
      <alignment horizontal="center" vertical="center" wrapText="1"/>
    </xf>
    <xf numFmtId="0" fontId="6" fillId="5" borderId="1" xfId="1" applyFont="1" applyFill="1" applyBorder="1" applyAlignment="1">
      <alignment horizontal="center" vertical="center" wrapText="1"/>
    </xf>
    <xf numFmtId="0" fontId="6" fillId="5" borderId="2" xfId="1" applyFont="1" applyFill="1" applyBorder="1" applyAlignment="1">
      <alignment horizontal="center" vertical="center" wrapText="1"/>
    </xf>
    <xf numFmtId="0" fontId="2" fillId="0" borderId="0" xfId="0" applyFont="1" applyFill="1" applyAlignment="1">
      <alignment horizontal="center"/>
    </xf>
    <xf numFmtId="0" fontId="11" fillId="0" borderId="0" xfId="0" applyFont="1" applyAlignment="1">
      <alignment horizontal="left" vertical="center" wrapText="1"/>
    </xf>
    <xf numFmtId="0" fontId="10" fillId="4" borderId="1" xfId="1" applyFont="1" applyFill="1" applyBorder="1" applyAlignment="1">
      <alignment horizontal="center" vertical="center" wrapText="1"/>
    </xf>
    <xf numFmtId="0" fontId="3" fillId="0" borderId="0" xfId="0" applyFont="1" applyFill="1" applyBorder="1" applyAlignment="1" applyProtection="1">
      <alignment horizontal="center" vertical="center" wrapText="1"/>
      <protection locked="0"/>
    </xf>
    <xf numFmtId="0" fontId="2" fillId="0" borderId="0" xfId="1" applyFont="1" applyFill="1" applyBorder="1" applyAlignment="1" applyProtection="1">
      <alignment horizontal="center" vertical="center" wrapText="1"/>
      <protection locked="0"/>
    </xf>
    <xf numFmtId="0" fontId="6" fillId="0" borderId="0" xfId="1" applyFont="1" applyFill="1" applyBorder="1" applyAlignment="1" applyProtection="1">
      <alignment horizontal="center" vertical="center" wrapText="1"/>
      <protection locked="0"/>
    </xf>
    <xf numFmtId="0" fontId="1" fillId="0" borderId="0" xfId="1" applyFont="1" applyFill="1" applyBorder="1" applyAlignment="1" applyProtection="1">
      <alignment horizontal="center" vertical="center" wrapText="1"/>
      <protection locked="0"/>
    </xf>
    <xf numFmtId="0" fontId="3" fillId="0" borderId="0" xfId="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0" borderId="0"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center" vertical="center" wrapText="1"/>
    </xf>
    <xf numFmtId="0" fontId="2" fillId="0" borderId="0" xfId="0" applyFont="1" applyFill="1" applyAlignment="1">
      <alignment horizontal="left"/>
    </xf>
    <xf numFmtId="0" fontId="9" fillId="0" borderId="1" xfId="0" applyFont="1" applyFill="1" applyBorder="1" applyAlignment="1" applyProtection="1">
      <alignment horizontal="justify" vertical="top" wrapText="1"/>
      <protection locked="0"/>
    </xf>
    <xf numFmtId="0" fontId="9" fillId="0" borderId="1" xfId="0"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center" wrapText="1"/>
    </xf>
    <xf numFmtId="0" fontId="7" fillId="0" borderId="0" xfId="0" applyFont="1"/>
    <xf numFmtId="0" fontId="6" fillId="10" borderId="1" xfId="1" applyFont="1" applyFill="1" applyBorder="1" applyAlignment="1">
      <alignment horizontal="center" vertical="center" wrapText="1"/>
    </xf>
    <xf numFmtId="0" fontId="1" fillId="0" borderId="0" xfId="0" applyFont="1" applyBorder="1" applyAlignment="1">
      <alignment horizontal="center"/>
    </xf>
    <xf numFmtId="0" fontId="6" fillId="5" borderId="1" xfId="1" applyFont="1" applyFill="1" applyBorder="1" applyAlignment="1" applyProtection="1">
      <alignment horizontal="center" vertical="center" wrapText="1"/>
    </xf>
    <xf numFmtId="0" fontId="9" fillId="0" borderId="1" xfId="1" applyFont="1" applyBorder="1" applyAlignment="1" applyProtection="1">
      <alignment horizontal="justify" vertical="top" wrapText="1"/>
      <protection locked="0"/>
    </xf>
    <xf numFmtId="15" fontId="9" fillId="0" borderId="1" xfId="1" applyNumberFormat="1" applyFont="1" applyBorder="1" applyAlignment="1" applyProtection="1">
      <alignment horizontal="center" vertical="top" wrapText="1"/>
      <protection locked="0"/>
    </xf>
    <xf numFmtId="1" fontId="9" fillId="0" borderId="1" xfId="1" applyNumberFormat="1" applyFont="1" applyBorder="1" applyAlignment="1" applyProtection="1">
      <alignment horizontal="center" vertical="top" wrapText="1"/>
      <protection locked="0"/>
    </xf>
    <xf numFmtId="0" fontId="9" fillId="0" borderId="1" xfId="1" applyFont="1" applyFill="1" applyBorder="1" applyAlignment="1">
      <alignment horizontal="justify" vertical="top" wrapText="1"/>
    </xf>
    <xf numFmtId="0" fontId="9" fillId="0" borderId="1" xfId="1" applyFont="1" applyFill="1" applyBorder="1" applyAlignment="1" applyProtection="1">
      <alignment horizontal="justify" vertical="top" wrapText="1"/>
    </xf>
    <xf numFmtId="0" fontId="1" fillId="0" borderId="1" xfId="1" applyFont="1" applyBorder="1" applyAlignment="1">
      <alignment horizontal="center" vertical="center" wrapText="1"/>
    </xf>
    <xf numFmtId="0" fontId="12" fillId="0" borderId="0" xfId="0" applyFont="1" applyAlignment="1">
      <alignment horizontal="left" vertical="center" wrapText="1"/>
    </xf>
    <xf numFmtId="0" fontId="9" fillId="0" borderId="1" xfId="1" applyNumberFormat="1" applyFont="1" applyFill="1" applyBorder="1" applyAlignment="1">
      <alignment horizontal="justify" vertical="top" wrapText="1"/>
    </xf>
    <xf numFmtId="0" fontId="15" fillId="0" borderId="1" xfId="1" applyFont="1" applyBorder="1" applyAlignment="1" applyProtection="1">
      <alignment horizontal="justify" vertical="top" wrapText="1"/>
      <protection locked="0"/>
    </xf>
    <xf numFmtId="0" fontId="2" fillId="0" borderId="0" xfId="0" applyFont="1" applyAlignment="1">
      <alignment horizontal="center" vertical="center"/>
    </xf>
    <xf numFmtId="0" fontId="6" fillId="0" borderId="0" xfId="0" applyFont="1" applyAlignment="1">
      <alignment horizontal="left" vertical="center"/>
    </xf>
    <xf numFmtId="0" fontId="9" fillId="0" borderId="0" xfId="1" applyFont="1" applyFill="1" applyBorder="1" applyAlignment="1" applyProtection="1">
      <alignment horizontal="justify" vertical="top" wrapText="1"/>
      <protection locked="0"/>
    </xf>
    <xf numFmtId="0" fontId="11" fillId="0" borderId="0" xfId="0" applyFont="1" applyAlignment="1">
      <alignment horizontal="center"/>
    </xf>
    <xf numFmtId="0" fontId="11" fillId="0" borderId="0" xfId="0" applyFont="1" applyAlignment="1">
      <alignment horizontal="right"/>
    </xf>
    <xf numFmtId="0" fontId="6" fillId="7" borderId="1" xfId="1" applyFont="1" applyFill="1" applyBorder="1" applyAlignment="1">
      <alignment horizontal="center" vertical="center" wrapText="1"/>
    </xf>
    <xf numFmtId="0" fontId="18" fillId="0" borderId="0" xfId="0" applyFont="1"/>
    <xf numFmtId="0" fontId="6" fillId="0" borderId="1" xfId="0" applyFont="1" applyFill="1" applyBorder="1" applyAlignment="1">
      <alignment horizontal="center" vertical="center"/>
    </xf>
    <xf numFmtId="0" fontId="3" fillId="0" borderId="10" xfId="0" applyFont="1" applyBorder="1" applyAlignment="1">
      <alignment horizontal="center" vertical="center"/>
    </xf>
    <xf numFmtId="0" fontId="3" fillId="0" borderId="9" xfId="1" applyFont="1" applyBorder="1" applyAlignment="1">
      <alignment horizontal="justify" vertical="center" wrapText="1"/>
    </xf>
    <xf numFmtId="2" fontId="3" fillId="0" borderId="2" xfId="0" applyNumberFormat="1" applyFont="1" applyBorder="1" applyAlignment="1">
      <alignment horizontal="justify" vertical="center" wrapText="1"/>
    </xf>
    <xf numFmtId="0" fontId="3" fillId="0" borderId="2" xfId="1" applyFont="1" applyBorder="1" applyAlignment="1">
      <alignment horizontal="justify" vertical="center" wrapText="1"/>
    </xf>
    <xf numFmtId="0" fontId="3" fillId="0" borderId="9" xfId="0" applyFont="1" applyBorder="1" applyAlignment="1">
      <alignment horizontal="justify" vertical="center" wrapText="1"/>
    </xf>
    <xf numFmtId="2" fontId="3" fillId="0" borderId="2" xfId="1" applyNumberFormat="1" applyFont="1" applyBorder="1" applyAlignment="1">
      <alignment horizontal="justify" vertical="center" wrapText="1"/>
    </xf>
    <xf numFmtId="0" fontId="23" fillId="3" borderId="12" xfId="1" applyFont="1" applyFill="1" applyBorder="1" applyAlignment="1">
      <alignment horizontal="justify" vertical="center" wrapText="1"/>
    </xf>
    <xf numFmtId="0" fontId="1" fillId="0" borderId="13" xfId="0" applyFont="1" applyBorder="1"/>
    <xf numFmtId="0" fontId="3" fillId="0" borderId="0" xfId="0" applyFont="1" applyAlignment="1">
      <alignment horizontal="left"/>
    </xf>
    <xf numFmtId="0" fontId="3" fillId="0" borderId="0" xfId="0" applyFont="1" applyAlignment="1">
      <alignment horizontal="center"/>
    </xf>
    <xf numFmtId="0" fontId="21" fillId="0" borderId="0" xfId="1" applyFont="1"/>
    <xf numFmtId="0" fontId="3" fillId="0" borderId="0" xfId="1" applyFont="1"/>
    <xf numFmtId="0" fontId="3" fillId="0" borderId="0" xfId="1" applyFont="1" applyBorder="1"/>
    <xf numFmtId="0" fontId="24" fillId="0" borderId="0" xfId="1" applyFont="1" applyFill="1" applyBorder="1" applyAlignment="1">
      <alignment horizontal="center" vertical="center"/>
    </xf>
    <xf numFmtId="0" fontId="3" fillId="0" borderId="0" xfId="1" applyFont="1" applyFill="1" applyBorder="1"/>
    <xf numFmtId="0" fontId="3" fillId="11" borderId="1" xfId="1" applyFont="1" applyFill="1" applyBorder="1" applyAlignment="1">
      <alignment horizontal="center" vertical="center"/>
    </xf>
    <xf numFmtId="10" fontId="3" fillId="11" borderId="1" xfId="3" applyNumberFormat="1" applyFont="1" applyFill="1" applyBorder="1" applyAlignment="1">
      <alignment horizontal="center" vertical="center"/>
    </xf>
    <xf numFmtId="0" fontId="11" fillId="11" borderId="1" xfId="1" applyFont="1" applyFill="1" applyBorder="1" applyAlignment="1">
      <alignment horizontal="center" vertical="center"/>
    </xf>
    <xf numFmtId="9" fontId="3" fillId="11" borderId="1" xfId="4" applyFont="1" applyFill="1" applyBorder="1" applyAlignment="1">
      <alignment horizontal="left" vertical="center"/>
    </xf>
    <xf numFmtId="0" fontId="3" fillId="11" borderId="1" xfId="1" applyFont="1" applyFill="1" applyBorder="1" applyAlignment="1">
      <alignment horizontal="center"/>
    </xf>
    <xf numFmtId="0" fontId="6" fillId="0" borderId="0" xfId="1" applyFont="1" applyFill="1" applyBorder="1" applyAlignment="1">
      <alignment horizontal="center"/>
    </xf>
    <xf numFmtId="0" fontId="25" fillId="11" borderId="1" xfId="1" applyFont="1" applyFill="1" applyBorder="1" applyAlignment="1">
      <alignment horizontal="center" vertical="center"/>
    </xf>
    <xf numFmtId="10" fontId="17" fillId="11" borderId="1" xfId="3" applyNumberFormat="1" applyFont="1" applyFill="1" applyBorder="1" applyAlignment="1">
      <alignment horizontal="center" vertical="center"/>
    </xf>
    <xf numFmtId="0" fontId="3" fillId="0" borderId="0" xfId="1" applyFont="1" applyFill="1" applyBorder="1" applyAlignment="1">
      <alignment horizontal="center" vertical="center"/>
    </xf>
    <xf numFmtId="0" fontId="3" fillId="4" borderId="1" xfId="1" applyFont="1" applyFill="1" applyBorder="1" applyAlignment="1">
      <alignment horizontal="center" vertical="center"/>
    </xf>
    <xf numFmtId="10" fontId="3" fillId="4" borderId="1" xfId="3" applyNumberFormat="1" applyFont="1" applyFill="1" applyBorder="1" applyAlignment="1">
      <alignment horizontal="center" vertical="center"/>
    </xf>
    <xf numFmtId="0" fontId="11" fillId="4" borderId="1" xfId="1" applyFont="1" applyFill="1" applyBorder="1" applyAlignment="1">
      <alignment horizontal="center" vertical="center"/>
    </xf>
    <xf numFmtId="9" fontId="3" fillId="4" borderId="1" xfId="4" applyFont="1" applyFill="1" applyBorder="1" applyAlignment="1">
      <alignment horizontal="left" vertical="center"/>
    </xf>
    <xf numFmtId="0" fontId="6" fillId="0" borderId="0" xfId="0" applyFont="1" applyFill="1" applyBorder="1" applyAlignment="1">
      <alignment horizontal="center" vertical="center"/>
    </xf>
    <xf numFmtId="0" fontId="6" fillId="8" borderId="1" xfId="0" applyFont="1" applyFill="1" applyBorder="1" applyAlignment="1">
      <alignment horizontal="center" vertical="center"/>
    </xf>
    <xf numFmtId="10" fontId="3" fillId="8" borderId="1" xfId="3" applyNumberFormat="1" applyFont="1" applyFill="1" applyBorder="1" applyAlignment="1">
      <alignment horizontal="center" vertical="center"/>
    </xf>
    <xf numFmtId="0" fontId="11" fillId="8" borderId="1" xfId="1" applyFont="1" applyFill="1" applyBorder="1" applyAlignment="1">
      <alignment horizontal="center" vertical="center"/>
    </xf>
    <xf numFmtId="9" fontId="3" fillId="8" borderId="1" xfId="4" applyFont="1" applyFill="1" applyBorder="1" applyAlignment="1">
      <alignment horizontal="left" vertical="center"/>
    </xf>
    <xf numFmtId="0" fontId="3" fillId="4" borderId="1" xfId="1" applyFont="1" applyFill="1" applyBorder="1" applyAlignment="1">
      <alignment horizontal="center"/>
    </xf>
    <xf numFmtId="0" fontId="3" fillId="8" borderId="1" xfId="1" applyFont="1" applyFill="1" applyBorder="1" applyAlignment="1">
      <alignment horizontal="center" vertical="center"/>
    </xf>
    <xf numFmtId="0" fontId="3" fillId="8" borderId="1" xfId="1" applyFont="1" applyFill="1" applyBorder="1" applyAlignment="1">
      <alignment horizontal="center"/>
    </xf>
    <xf numFmtId="0" fontId="6" fillId="12" borderId="1" xfId="0" applyFont="1" applyFill="1" applyBorder="1" applyAlignment="1">
      <alignment horizontal="center" vertical="center"/>
    </xf>
    <xf numFmtId="10" fontId="3" fillId="12" borderId="1" xfId="3" applyNumberFormat="1" applyFont="1" applyFill="1" applyBorder="1" applyAlignment="1">
      <alignment horizontal="center" vertical="center"/>
    </xf>
    <xf numFmtId="0" fontId="11" fillId="12" borderId="1" xfId="1" applyFont="1" applyFill="1" applyBorder="1" applyAlignment="1">
      <alignment horizontal="center" vertical="center"/>
    </xf>
    <xf numFmtId="9" fontId="3" fillId="12" borderId="1" xfId="4" applyFont="1" applyFill="1" applyBorder="1" applyAlignment="1">
      <alignment horizontal="left" vertical="center"/>
    </xf>
    <xf numFmtId="0" fontId="3" fillId="0" borderId="0" xfId="1" applyFont="1" applyFill="1" applyBorder="1" applyAlignment="1">
      <alignment horizontal="justify" vertical="top" wrapText="1"/>
    </xf>
    <xf numFmtId="0" fontId="3" fillId="12" borderId="1" xfId="1" applyFont="1" applyFill="1" applyBorder="1" applyAlignment="1">
      <alignment horizontal="center" vertical="center"/>
    </xf>
    <xf numFmtId="0" fontId="3" fillId="12" borderId="1" xfId="1" applyFont="1" applyFill="1" applyBorder="1" applyAlignment="1">
      <alignment horizontal="center"/>
    </xf>
    <xf numFmtId="0" fontId="6" fillId="0" borderId="0" xfId="0" applyFont="1" applyFill="1" applyBorder="1" applyAlignment="1">
      <alignment horizontal="justify" vertical="top" wrapText="1"/>
    </xf>
    <xf numFmtId="0" fontId="26" fillId="12" borderId="1" xfId="0" applyFont="1" applyFill="1" applyBorder="1" applyAlignment="1">
      <alignment horizontal="center" vertical="center"/>
    </xf>
    <xf numFmtId="9" fontId="3" fillId="0" borderId="0" xfId="4" applyFont="1" applyFill="1" applyBorder="1" applyAlignment="1">
      <alignment horizontal="center" vertical="center"/>
    </xf>
    <xf numFmtId="0" fontId="6" fillId="0" borderId="0" xfId="1" applyFont="1"/>
    <xf numFmtId="0" fontId="6" fillId="0" borderId="1" xfId="1" applyFont="1" applyBorder="1" applyAlignment="1">
      <alignment horizontal="center"/>
    </xf>
    <xf numFmtId="0" fontId="3" fillId="0" borderId="1" xfId="1" applyFont="1" applyBorder="1" applyAlignment="1">
      <alignment horizontal="center"/>
    </xf>
    <xf numFmtId="0" fontId="3" fillId="0" borderId="0" xfId="1" applyFont="1" applyAlignment="1">
      <alignment horizontal="center"/>
    </xf>
    <xf numFmtId="0" fontId="1" fillId="0" borderId="4" xfId="0" applyFont="1" applyBorder="1"/>
    <xf numFmtId="0" fontId="6" fillId="0" borderId="1" xfId="0" applyFont="1" applyBorder="1" applyAlignment="1">
      <alignment horizontal="center" vertical="center"/>
    </xf>
    <xf numFmtId="0" fontId="1" fillId="0" borderId="3" xfId="0" applyFont="1" applyBorder="1"/>
    <xf numFmtId="15" fontId="6" fillId="7" borderId="1" xfId="0" applyNumberFormat="1" applyFont="1" applyFill="1" applyBorder="1" applyAlignment="1" applyProtection="1">
      <alignment horizontal="center" vertical="center" wrapText="1"/>
      <protection locked="0"/>
    </xf>
    <xf numFmtId="0" fontId="6" fillId="4" borderId="1" xfId="1" applyFont="1" applyFill="1" applyBorder="1" applyAlignment="1" applyProtection="1">
      <alignment horizontal="center" vertical="center" wrapText="1"/>
    </xf>
    <xf numFmtId="0" fontId="10" fillId="4" borderId="1" xfId="1" applyFont="1" applyFill="1" applyBorder="1" applyAlignment="1" applyProtection="1">
      <alignment horizontal="center" vertical="center" wrapText="1"/>
    </xf>
    <xf numFmtId="0" fontId="22" fillId="6" borderId="1" xfId="0" applyFont="1" applyFill="1" applyBorder="1" applyAlignment="1">
      <alignment horizontal="center" vertical="center" wrapText="1"/>
    </xf>
    <xf numFmtId="0" fontId="3" fillId="0" borderId="1" xfId="0" applyFont="1" applyBorder="1" applyAlignment="1">
      <alignment horizontal="justify" vertical="center"/>
    </xf>
    <xf numFmtId="0" fontId="9" fillId="0" borderId="0" xfId="1" applyFont="1" applyBorder="1" applyAlignment="1" applyProtection="1">
      <alignment horizontal="justify" vertical="top" wrapText="1"/>
      <protection locked="0"/>
    </xf>
    <xf numFmtId="0" fontId="9" fillId="0" borderId="0" xfId="1" applyFont="1" applyBorder="1" applyAlignment="1" applyProtection="1">
      <alignment horizontal="center" vertical="top" wrapText="1"/>
      <protection locked="0"/>
    </xf>
    <xf numFmtId="15" fontId="9" fillId="0" borderId="0" xfId="1" applyNumberFormat="1" applyFont="1" applyBorder="1" applyAlignment="1" applyProtection="1">
      <alignment horizontal="center" vertical="top" wrapText="1"/>
      <protection locked="0"/>
    </xf>
    <xf numFmtId="1" fontId="9" fillId="0" borderId="0" xfId="1" applyNumberFormat="1" applyFont="1" applyBorder="1" applyAlignment="1" applyProtection="1">
      <alignment horizontal="center" vertical="top" wrapText="1"/>
      <protection locked="0"/>
    </xf>
    <xf numFmtId="9" fontId="9" fillId="0" borderId="0" xfId="3" applyFont="1" applyBorder="1" applyAlignment="1" applyProtection="1">
      <alignment horizontal="justify" vertical="top" wrapText="1"/>
      <protection locked="0"/>
    </xf>
    <xf numFmtId="0" fontId="15" fillId="0" borderId="0" xfId="1" applyFont="1" applyBorder="1" applyAlignment="1" applyProtection="1">
      <alignment horizontal="justify" vertical="top" wrapText="1"/>
      <protection locked="0"/>
    </xf>
    <xf numFmtId="0" fontId="15" fillId="0" borderId="0" xfId="1" applyFont="1" applyFill="1" applyBorder="1" applyAlignment="1" applyProtection="1">
      <alignment horizontal="justify" vertical="top" wrapText="1"/>
      <protection locked="0"/>
    </xf>
    <xf numFmtId="0" fontId="9" fillId="0" borderId="1" xfId="1" applyFont="1" applyFill="1" applyBorder="1" applyAlignment="1" applyProtection="1">
      <alignment horizontal="justify" vertical="top" wrapText="1"/>
      <protection locked="0"/>
    </xf>
    <xf numFmtId="0" fontId="0" fillId="0" borderId="0" xfId="0" applyProtection="1">
      <protection locked="0"/>
    </xf>
    <xf numFmtId="0" fontId="0" fillId="0" borderId="4" xfId="0" applyBorder="1" applyAlignment="1" applyProtection="1">
      <alignment horizontal="center"/>
      <protection locked="0"/>
    </xf>
    <xf numFmtId="0" fontId="6" fillId="0" borderId="0" xfId="0" applyFont="1" applyBorder="1" applyAlignment="1" applyProtection="1">
      <alignment horizontal="left" vertical="center"/>
      <protection locked="0"/>
    </xf>
    <xf numFmtId="0" fontId="0" fillId="0" borderId="13" xfId="0" applyBorder="1" applyAlignment="1" applyProtection="1">
      <alignment horizontal="center"/>
      <protection locked="0"/>
    </xf>
    <xf numFmtId="0" fontId="0" fillId="0" borderId="3" xfId="0" applyBorder="1" applyAlignment="1" applyProtection="1">
      <alignment horizontal="center"/>
      <protection locked="0"/>
    </xf>
    <xf numFmtId="0" fontId="6" fillId="0" borderId="1" xfId="0" applyFont="1" applyBorder="1" applyAlignment="1" applyProtection="1">
      <alignment horizontal="center" vertical="center"/>
      <protection locked="0"/>
    </xf>
    <xf numFmtId="0" fontId="0" fillId="0" borderId="0" xfId="0" applyBorder="1" applyAlignment="1" applyProtection="1">
      <alignment horizontal="center"/>
      <protection locked="0"/>
    </xf>
    <xf numFmtId="0" fontId="11" fillId="0" borderId="0" xfId="0" applyFont="1" applyBorder="1" applyAlignment="1" applyProtection="1">
      <alignment horizontal="center" vertical="center"/>
      <protection locked="0"/>
    </xf>
    <xf numFmtId="0" fontId="6" fillId="0" borderId="0" xfId="0" applyFont="1" applyBorder="1" applyAlignment="1" applyProtection="1">
      <alignment horizontal="center"/>
      <protection locked="0"/>
    </xf>
    <xf numFmtId="0" fontId="18" fillId="0" borderId="0" xfId="0" applyFont="1" applyProtection="1">
      <protection locked="0"/>
    </xf>
    <xf numFmtId="0" fontId="22" fillId="5"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top"/>
      <protection locked="0"/>
    </xf>
    <xf numFmtId="0" fontId="3" fillId="0" borderId="1" xfId="0" applyFont="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10" borderId="11" xfId="0" applyFont="1" applyFill="1" applyBorder="1" applyAlignment="1" applyProtection="1">
      <alignment horizontal="center" vertical="center" wrapText="1"/>
      <protection locked="0"/>
    </xf>
    <xf numFmtId="15" fontId="3" fillId="0" borderId="0" xfId="0" applyNumberFormat="1" applyFont="1" applyProtection="1">
      <protection locked="0"/>
    </xf>
    <xf numFmtId="0" fontId="3" fillId="0" borderId="5" xfId="0" applyFont="1" applyBorder="1" applyAlignment="1" applyProtection="1">
      <alignment horizontal="left" vertical="center" wrapText="1"/>
      <protection locked="0"/>
    </xf>
    <xf numFmtId="0" fontId="3" fillId="0" borderId="5" xfId="0" applyFont="1" applyBorder="1" applyAlignment="1" applyProtection="1">
      <alignment vertical="center" wrapText="1"/>
      <protection locked="0"/>
    </xf>
    <xf numFmtId="0" fontId="6" fillId="0" borderId="5" xfId="0" applyFont="1" applyBorder="1" applyAlignment="1" applyProtection="1">
      <alignment horizontal="center" vertical="center" wrapText="1"/>
      <protection locked="0"/>
    </xf>
    <xf numFmtId="0" fontId="0" fillId="0" borderId="0" xfId="0" applyBorder="1" applyProtection="1">
      <protection locked="0"/>
    </xf>
    <xf numFmtId="0" fontId="3" fillId="0" borderId="0" xfId="0" applyFont="1" applyBorder="1" applyAlignment="1" applyProtection="1">
      <alignment horizontal="justify" vertical="center" wrapText="1"/>
      <protection locked="0"/>
    </xf>
    <xf numFmtId="0" fontId="6" fillId="0" borderId="0" xfId="0" applyFont="1" applyAlignment="1" applyProtection="1">
      <alignment horizontal="right"/>
      <protection locked="0"/>
    </xf>
    <xf numFmtId="0" fontId="3" fillId="0" borderId="0" xfId="0" applyFont="1" applyBorder="1" applyAlignment="1" applyProtection="1">
      <alignment vertical="center" wrapText="1"/>
      <protection locked="0"/>
    </xf>
    <xf numFmtId="0" fontId="6" fillId="0" borderId="0" xfId="0" applyFont="1" applyFill="1" applyBorder="1" applyAlignment="1" applyProtection="1">
      <alignment horizontal="center" vertical="center" wrapText="1"/>
      <protection locked="0"/>
    </xf>
    <xf numFmtId="0" fontId="6" fillId="0" borderId="0" xfId="0" applyFont="1" applyAlignment="1" applyProtection="1">
      <alignment horizontal="left"/>
      <protection locked="0"/>
    </xf>
    <xf numFmtId="0" fontId="3" fillId="0" borderId="0" xfId="0" applyFont="1" applyBorder="1" applyProtection="1">
      <protection locked="0"/>
    </xf>
    <xf numFmtId="0" fontId="3" fillId="0" borderId="0" xfId="0" applyFont="1" applyBorder="1" applyAlignment="1" applyProtection="1">
      <alignment horizontal="right" vertical="center"/>
      <protection locked="0"/>
    </xf>
    <xf numFmtId="0" fontId="0" fillId="0" borderId="0" xfId="0" applyBorder="1" applyAlignment="1" applyProtection="1">
      <alignment vertical="center" wrapText="1"/>
      <protection locked="0"/>
    </xf>
    <xf numFmtId="0" fontId="3" fillId="0" borderId="0" xfId="0" applyFont="1" applyBorder="1" applyAlignment="1" applyProtection="1">
      <alignment horizontal="center" vertical="center" wrapText="1"/>
      <protection locked="0"/>
    </xf>
    <xf numFmtId="9" fontId="8" fillId="7" borderId="1" xfId="0" applyNumberFormat="1"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8" fillId="9"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center" vertical="center"/>
      <protection locked="0"/>
    </xf>
    <xf numFmtId="0" fontId="8" fillId="13" borderId="1" xfId="0" applyFont="1" applyFill="1" applyBorder="1" applyAlignment="1" applyProtection="1">
      <alignment horizontal="center" vertical="center"/>
      <protection locked="0"/>
    </xf>
    <xf numFmtId="0" fontId="3" fillId="0" borderId="0" xfId="0" applyFont="1" applyFill="1" applyBorder="1" applyProtection="1">
      <protection locked="0"/>
    </xf>
    <xf numFmtId="0" fontId="6" fillId="0" borderId="0" xfId="0" applyFont="1" applyFill="1" applyBorder="1" applyAlignment="1" applyProtection="1">
      <alignment horizontal="right" vertical="top" wrapText="1"/>
      <protection locked="0"/>
    </xf>
    <xf numFmtId="0" fontId="6"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protection locked="0"/>
    </xf>
    <xf numFmtId="9" fontId="8" fillId="0" borderId="0" xfId="0" applyNumberFormat="1" applyFont="1" applyFill="1" applyBorder="1" applyAlignment="1" applyProtection="1">
      <alignment horizontal="center" vertical="center" wrapText="1"/>
      <protection locked="0"/>
    </xf>
    <xf numFmtId="0" fontId="0" fillId="0" borderId="0" xfId="0" applyFill="1" applyBorder="1" applyProtection="1">
      <protection locked="0"/>
    </xf>
    <xf numFmtId="0" fontId="22" fillId="10" borderId="1" xfId="0" applyFont="1" applyFill="1" applyBorder="1" applyAlignment="1" applyProtection="1">
      <alignment horizontal="center" vertical="center" wrapText="1"/>
      <protection locked="0"/>
    </xf>
    <xf numFmtId="0" fontId="6" fillId="0" borderId="0" xfId="0" applyFont="1" applyBorder="1" applyAlignment="1" applyProtection="1">
      <alignment horizontal="center"/>
      <protection locked="0"/>
    </xf>
    <xf numFmtId="0" fontId="22" fillId="10" borderId="1" xfId="0" applyFont="1" applyFill="1" applyBorder="1" applyAlignment="1" applyProtection="1">
      <alignment horizontal="center" vertical="center" wrapText="1"/>
      <protection locked="0"/>
    </xf>
    <xf numFmtId="0" fontId="18" fillId="0" borderId="1" xfId="0" applyFont="1" applyBorder="1" applyAlignment="1">
      <alignment horizontal="justify" vertical="center"/>
    </xf>
    <xf numFmtId="0" fontId="33" fillId="0" borderId="0" xfId="0" applyFont="1" applyAlignment="1">
      <alignment horizontal="center" vertical="center" wrapText="1"/>
    </xf>
    <xf numFmtId="0" fontId="9" fillId="0" borderId="1" xfId="1" applyFont="1" applyFill="1" applyBorder="1" applyAlignment="1" applyProtection="1">
      <alignment horizontal="justify" vertical="top" wrapText="1"/>
      <protection locked="0"/>
    </xf>
    <xf numFmtId="0" fontId="11" fillId="7" borderId="1" xfId="0" applyFont="1" applyFill="1" applyBorder="1" applyAlignment="1">
      <alignment horizontal="center" vertical="center" wrapText="1"/>
    </xf>
    <xf numFmtId="0" fontId="3" fillId="0" borderId="1" xfId="0" applyFont="1" applyFill="1" applyBorder="1" applyAlignment="1" applyProtection="1">
      <alignment horizontal="justify" vertical="top" wrapText="1"/>
      <protection locked="0"/>
    </xf>
    <xf numFmtId="0" fontId="3" fillId="0" borderId="1" xfId="1" applyFont="1" applyFill="1" applyBorder="1" applyAlignment="1" applyProtection="1">
      <alignment horizontal="justify" vertical="top" wrapText="1"/>
      <protection locked="0"/>
    </xf>
    <xf numFmtId="0" fontId="34" fillId="0" borderId="5" xfId="0" applyFont="1" applyBorder="1" applyProtection="1">
      <protection locked="0"/>
    </xf>
    <xf numFmtId="0" fontId="3" fillId="0" borderId="5" xfId="0" applyFont="1" applyFill="1" applyBorder="1" applyAlignment="1" applyProtection="1">
      <alignment horizontal="justify" vertical="top" wrapText="1"/>
      <protection locked="0"/>
    </xf>
    <xf numFmtId="0" fontId="34" fillId="0" borderId="0" xfId="0" applyFont="1" applyFill="1" applyBorder="1" applyAlignment="1" applyProtection="1">
      <alignment horizontal="justify" vertical="center" wrapText="1"/>
      <protection locked="0"/>
    </xf>
    <xf numFmtId="0" fontId="34" fillId="0" borderId="0" xfId="0" applyFont="1" applyProtection="1">
      <protection locked="0"/>
    </xf>
    <xf numFmtId="0" fontId="6" fillId="0" borderId="0" xfId="0" applyFont="1" applyAlignment="1">
      <alignment horizontal="right"/>
    </xf>
    <xf numFmtId="0" fontId="6" fillId="0" borderId="0" xfId="0" applyFont="1" applyAlignment="1" applyProtection="1">
      <alignment horizontal="center"/>
      <protection locked="0"/>
    </xf>
    <xf numFmtId="0" fontId="34" fillId="0" borderId="0" xfId="0" applyFont="1" applyBorder="1" applyAlignment="1" applyProtection="1">
      <alignment horizontal="justify" vertical="center" wrapText="1"/>
      <protection locked="0"/>
    </xf>
    <xf numFmtId="1" fontId="6" fillId="10" borderId="1" xfId="0" applyNumberFormat="1" applyFont="1" applyFill="1" applyBorder="1" applyAlignment="1" applyProtection="1">
      <alignment horizontal="center" vertical="center" wrapText="1"/>
      <protection locked="0"/>
    </xf>
    <xf numFmtId="0" fontId="19" fillId="0" borderId="0" xfId="0" applyFont="1" applyProtection="1">
      <protection locked="0"/>
    </xf>
    <xf numFmtId="0" fontId="6" fillId="6" borderId="1" xfId="0" applyFont="1" applyFill="1" applyBorder="1" applyAlignment="1" applyProtection="1">
      <alignment horizontal="center" vertical="center"/>
      <protection locked="0"/>
    </xf>
    <xf numFmtId="0" fontId="19" fillId="0" borderId="1" xfId="0" applyFont="1" applyFill="1" applyBorder="1" applyAlignment="1" applyProtection="1">
      <alignment horizontal="center" vertical="center"/>
      <protection locked="0"/>
    </xf>
    <xf numFmtId="0" fontId="19" fillId="0" borderId="0" xfId="0" applyFont="1" applyFill="1" applyProtection="1">
      <protection locked="0"/>
    </xf>
    <xf numFmtId="0" fontId="19" fillId="0" borderId="1" xfId="0" applyFont="1" applyFill="1" applyBorder="1" applyProtection="1">
      <protection locked="0"/>
    </xf>
    <xf numFmtId="0" fontId="11" fillId="0" borderId="0" xfId="0" applyFont="1" applyAlignment="1">
      <alignment horizontal="center" vertical="center" wrapText="1"/>
    </xf>
    <xf numFmtId="0" fontId="3" fillId="0" borderId="0" xfId="0" applyFont="1" applyBorder="1" applyAlignment="1">
      <alignment horizontal="justify" vertical="center"/>
    </xf>
    <xf numFmtId="0" fontId="6" fillId="0" borderId="0" xfId="1" applyFont="1" applyBorder="1" applyAlignment="1">
      <alignment horizontal="center" vertical="center" wrapText="1"/>
    </xf>
    <xf numFmtId="0" fontId="19" fillId="0" borderId="0" xfId="0" applyFont="1" applyFill="1" applyBorder="1" applyAlignment="1" applyProtection="1">
      <alignment horizontal="center" vertical="center"/>
      <protection locked="0"/>
    </xf>
    <xf numFmtId="0" fontId="6" fillId="0" borderId="17" xfId="0" applyFont="1" applyBorder="1" applyAlignment="1" applyProtection="1">
      <alignment horizontal="center" vertical="top"/>
      <protection locked="0"/>
    </xf>
    <xf numFmtId="0" fontId="6" fillId="6" borderId="1" xfId="0" applyFont="1" applyFill="1" applyBorder="1" applyAlignment="1" applyProtection="1">
      <alignment horizontal="left" vertical="center"/>
      <protection locked="0"/>
    </xf>
    <xf numFmtId="15" fontId="6" fillId="0" borderId="0" xfId="0" applyNumberFormat="1" applyFont="1" applyFill="1" applyBorder="1" applyAlignment="1" applyProtection="1">
      <alignment horizontal="center" vertical="center" wrapText="1"/>
      <protection locked="0"/>
    </xf>
    <xf numFmtId="0" fontId="1" fillId="0" borderId="0" xfId="0" applyFont="1" applyFill="1" applyBorder="1"/>
    <xf numFmtId="0" fontId="3" fillId="0" borderId="0" xfId="0" applyFont="1" applyFill="1"/>
    <xf numFmtId="0" fontId="3" fillId="0" borderId="0" xfId="0" applyFont="1" applyFill="1" applyAlignment="1">
      <alignment vertical="center"/>
    </xf>
    <xf numFmtId="0" fontId="3" fillId="0" borderId="0" xfId="0" applyFont="1" applyAlignment="1">
      <alignment horizontal="right" vertical="center" wrapText="1"/>
    </xf>
    <xf numFmtId="0" fontId="3" fillId="0" borderId="0" xfId="0" applyFont="1" applyAlignment="1">
      <alignment horizontal="right" vertical="center"/>
    </xf>
    <xf numFmtId="0" fontId="6" fillId="0" borderId="0" xfId="0" applyFont="1" applyBorder="1" applyAlignment="1" applyProtection="1">
      <alignment horizontal="right"/>
      <protection locked="0"/>
    </xf>
    <xf numFmtId="2" fontId="3" fillId="0" borderId="1" xfId="0" applyNumberFormat="1" applyFont="1" applyBorder="1" applyAlignment="1">
      <alignment horizontal="justify" vertical="center" wrapText="1"/>
    </xf>
    <xf numFmtId="0" fontId="35" fillId="0" borderId="0" xfId="0" applyFont="1" applyAlignment="1">
      <alignment horizontal="left" vertical="center"/>
    </xf>
    <xf numFmtId="0" fontId="8" fillId="0" borderId="1" xfId="1" applyFont="1" applyFill="1" applyBorder="1" applyAlignment="1" applyProtection="1">
      <alignment horizontal="left" vertical="top" wrapText="1"/>
      <protection locked="0"/>
    </xf>
    <xf numFmtId="0" fontId="3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top"/>
      <protection locked="0"/>
    </xf>
    <xf numFmtId="0" fontId="6" fillId="0" borderId="0" xfId="0" applyFont="1" applyFill="1" applyBorder="1" applyAlignment="1" applyProtection="1">
      <alignment horizontal="right" vertical="center" wrapText="1"/>
      <protection locked="0"/>
    </xf>
    <xf numFmtId="0" fontId="9" fillId="0" borderId="1" xfId="1" applyFont="1" applyFill="1" applyBorder="1" applyAlignment="1" applyProtection="1">
      <alignment horizontal="left" vertical="top" wrapText="1"/>
      <protection locked="0"/>
    </xf>
    <xf numFmtId="0" fontId="11" fillId="6" borderId="1" xfId="0" applyFont="1" applyFill="1" applyBorder="1" applyAlignment="1">
      <alignment horizontal="center"/>
    </xf>
    <xf numFmtId="0" fontId="1" fillId="0" borderId="0" xfId="1" applyFont="1" applyFill="1" applyAlignment="1">
      <alignment vertical="center" wrapText="1"/>
    </xf>
    <xf numFmtId="0" fontId="9" fillId="0" borderId="0" xfId="0" applyFont="1" applyAlignment="1">
      <alignment horizontal="justify" vertical="top"/>
    </xf>
    <xf numFmtId="164" fontId="9" fillId="0" borderId="1" xfId="5" applyNumberFormat="1" applyFont="1" applyFill="1" applyBorder="1" applyAlignment="1">
      <alignment horizontal="center" vertical="top" wrapText="1"/>
    </xf>
    <xf numFmtId="165" fontId="9" fillId="0" borderId="1" xfId="1" applyNumberFormat="1" applyFont="1" applyBorder="1" applyAlignment="1" applyProtection="1">
      <alignment horizontal="center" vertical="top" wrapText="1"/>
      <protection locked="0"/>
    </xf>
    <xf numFmtId="166" fontId="9" fillId="0" borderId="1" xfId="3" applyNumberFormat="1" applyFont="1" applyBorder="1" applyAlignment="1">
      <alignment horizontal="center" vertical="top" wrapText="1"/>
    </xf>
    <xf numFmtId="0" fontId="39" fillId="3" borderId="12" xfId="1" applyFont="1" applyFill="1" applyBorder="1" applyAlignment="1">
      <alignment horizontal="justify" vertical="top" wrapText="1"/>
    </xf>
    <xf numFmtId="0" fontId="9" fillId="0" borderId="1" xfId="1" applyFont="1" applyBorder="1" applyAlignment="1" applyProtection="1">
      <alignment horizontal="center" vertical="top" wrapText="1"/>
      <protection locked="0"/>
    </xf>
    <xf numFmtId="166" fontId="9" fillId="0" borderId="1" xfId="3" applyNumberFormat="1" applyFont="1" applyBorder="1" applyAlignment="1" applyProtection="1">
      <alignment horizontal="center" vertical="top" wrapText="1"/>
      <protection locked="0"/>
    </xf>
    <xf numFmtId="0" fontId="9" fillId="0" borderId="9" xfId="1" applyFont="1" applyBorder="1" applyAlignment="1">
      <alignment horizontal="justify" vertical="top" wrapText="1"/>
    </xf>
    <xf numFmtId="0" fontId="3" fillId="0" borderId="1" xfId="0" applyFont="1" applyFill="1" applyBorder="1" applyAlignment="1" applyProtection="1">
      <alignment horizontal="center" vertical="center" wrapText="1"/>
      <protection locked="0"/>
    </xf>
    <xf numFmtId="0" fontId="3" fillId="0" borderId="1" xfId="1" applyFont="1" applyFill="1" applyBorder="1" applyAlignment="1" applyProtection="1">
      <alignment horizontal="center" vertical="center" wrapText="1"/>
      <protection locked="0"/>
    </xf>
    <xf numFmtId="0" fontId="3" fillId="0" borderId="1" xfId="1" applyFont="1" applyFill="1" applyBorder="1" applyAlignment="1" applyProtection="1">
      <alignment horizontal="justify" vertical="top" wrapText="1"/>
    </xf>
    <xf numFmtId="0" fontId="3" fillId="0" borderId="1" xfId="0" applyFont="1" applyFill="1" applyBorder="1" applyAlignment="1" applyProtection="1">
      <alignment vertical="center" wrapText="1"/>
      <protection locked="0"/>
    </xf>
    <xf numFmtId="0" fontId="9" fillId="0" borderId="1" xfId="1" applyFont="1" applyFill="1" applyBorder="1" applyAlignment="1" applyProtection="1">
      <alignment horizontal="justify" vertical="top"/>
      <protection locked="0"/>
    </xf>
    <xf numFmtId="0" fontId="3" fillId="0" borderId="1" xfId="1" applyFont="1" applyFill="1" applyBorder="1" applyAlignment="1" applyProtection="1">
      <alignment horizontal="left" vertical="top" wrapText="1"/>
      <protection locked="0"/>
    </xf>
    <xf numFmtId="0" fontId="9" fillId="0" borderId="1" xfId="1" applyFont="1" applyFill="1" applyBorder="1" applyAlignment="1" applyProtection="1">
      <alignment horizontal="justify" vertical="center" wrapText="1"/>
      <protection locked="0"/>
    </xf>
    <xf numFmtId="0" fontId="23" fillId="3" borderId="0" xfId="1" applyFont="1" applyFill="1" applyBorder="1" applyAlignment="1">
      <alignment horizontal="justify" vertical="center" wrapText="1"/>
    </xf>
    <xf numFmtId="0" fontId="9" fillId="0" borderId="1" xfId="1" applyNumberFormat="1" applyFont="1" applyFill="1" applyBorder="1" applyAlignment="1" applyProtection="1">
      <alignment horizontal="justify" vertical="top" wrapText="1"/>
      <protection locked="0"/>
    </xf>
    <xf numFmtId="0" fontId="41" fillId="0" borderId="1" xfId="1" applyFont="1" applyFill="1" applyBorder="1" applyAlignment="1" applyProtection="1">
      <alignment horizontal="justify" vertical="top" wrapText="1"/>
      <protection locked="0"/>
    </xf>
    <xf numFmtId="0" fontId="41" fillId="0" borderId="1" xfId="1" applyNumberFormat="1" applyFont="1" applyFill="1" applyBorder="1" applyAlignment="1" applyProtection="1">
      <alignment horizontal="justify" vertical="top" wrapText="1"/>
      <protection locked="0"/>
    </xf>
    <xf numFmtId="0" fontId="41" fillId="0" borderId="1" xfId="0" applyFont="1" applyFill="1" applyBorder="1" applyAlignment="1" applyProtection="1">
      <alignment horizontal="center" vertical="center" wrapText="1"/>
      <protection locked="0"/>
    </xf>
    <xf numFmtId="0" fontId="41" fillId="0" borderId="1" xfId="1" applyFont="1" applyFill="1" applyBorder="1" applyAlignment="1" applyProtection="1">
      <alignment horizontal="center" vertical="center" wrapText="1"/>
      <protection locked="0"/>
    </xf>
    <xf numFmtId="0" fontId="41" fillId="0" borderId="1" xfId="1" applyFont="1" applyFill="1" applyBorder="1" applyAlignment="1" applyProtection="1">
      <alignment horizontal="justify" vertical="top" wrapText="1"/>
    </xf>
    <xf numFmtId="0" fontId="9" fillId="0" borderId="1" xfId="0" applyFont="1" applyFill="1" applyBorder="1" applyAlignment="1" applyProtection="1">
      <alignment horizontal="justify" vertical="center" wrapText="1"/>
      <protection locked="0"/>
    </xf>
    <xf numFmtId="0" fontId="9" fillId="14" borderId="16" xfId="1" applyFont="1" applyFill="1" applyBorder="1" applyAlignment="1">
      <alignment vertical="top" wrapText="1"/>
    </xf>
    <xf numFmtId="0" fontId="9" fillId="14" borderId="1" xfId="1" applyFont="1" applyFill="1" applyBorder="1" applyAlignment="1">
      <alignment vertical="top" wrapText="1"/>
    </xf>
    <xf numFmtId="0" fontId="9" fillId="0" borderId="1" xfId="1" applyFont="1" applyFill="1" applyBorder="1" applyAlignment="1" applyProtection="1">
      <alignment horizontal="left" vertical="top" wrapText="1"/>
      <protection locked="0"/>
    </xf>
    <xf numFmtId="0" fontId="9" fillId="0" borderId="1" xfId="0" applyFont="1" applyFill="1" applyBorder="1" applyAlignment="1" applyProtection="1">
      <alignment vertical="top" wrapText="1"/>
      <protection locked="0"/>
    </xf>
    <xf numFmtId="0" fontId="9" fillId="0" borderId="1" xfId="0" applyFont="1" applyFill="1" applyBorder="1" applyAlignment="1" applyProtection="1">
      <alignment horizontal="left" vertical="top" wrapText="1"/>
      <protection locked="0"/>
    </xf>
    <xf numFmtId="0" fontId="9" fillId="0" borderId="1" xfId="1"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 xfId="1" applyFont="1" applyBorder="1" applyAlignment="1">
      <alignment horizontal="left" vertical="center" wrapText="1"/>
    </xf>
    <xf numFmtId="0" fontId="42" fillId="0" borderId="0" xfId="0" applyFont="1" applyAlignment="1">
      <alignment horizontal="left" wrapText="1"/>
    </xf>
    <xf numFmtId="0" fontId="40" fillId="0" borderId="0" xfId="0" applyFont="1" applyAlignment="1">
      <alignment horizontal="left" vertical="top" wrapText="1"/>
    </xf>
    <xf numFmtId="0" fontId="40" fillId="0" borderId="1" xfId="1" applyFont="1" applyFill="1" applyBorder="1" applyAlignment="1" applyProtection="1">
      <alignment horizontal="left" vertical="top" wrapText="1"/>
      <protection locked="0"/>
    </xf>
    <xf numFmtId="0" fontId="9" fillId="0" borderId="0" xfId="1" applyFont="1" applyAlignment="1">
      <alignment horizontal="left" vertical="center" wrapText="1"/>
    </xf>
    <xf numFmtId="0" fontId="9" fillId="0" borderId="1" xfId="1" applyNumberFormat="1" applyFont="1" applyFill="1" applyBorder="1" applyAlignment="1" applyProtection="1">
      <alignment horizontal="left" vertical="top" wrapText="1"/>
      <protection locked="0"/>
    </xf>
    <xf numFmtId="0" fontId="40" fillId="0" borderId="0" xfId="0" applyFont="1" applyAlignment="1">
      <alignment horizontal="left"/>
    </xf>
    <xf numFmtId="0" fontId="9" fillId="0" borderId="15" xfId="1" applyFont="1" applyFill="1" applyBorder="1" applyAlignment="1" applyProtection="1">
      <alignment horizontal="left" vertical="center" wrapText="1"/>
      <protection locked="0"/>
    </xf>
    <xf numFmtId="0" fontId="9" fillId="0" borderId="16" xfId="1" applyFont="1" applyFill="1" applyBorder="1" applyAlignment="1" applyProtection="1">
      <alignment horizontal="left" vertical="center" wrapText="1"/>
      <protection locked="0"/>
    </xf>
    <xf numFmtId="0" fontId="9" fillId="0" borderId="11" xfId="1" applyFont="1" applyFill="1" applyBorder="1" applyAlignment="1" applyProtection="1">
      <alignment horizontal="left" vertical="center" wrapText="1"/>
      <protection locked="0"/>
    </xf>
    <xf numFmtId="0" fontId="42" fillId="0" borderId="1" xfId="0" applyFont="1" applyBorder="1" applyAlignment="1">
      <alignment horizontal="left" vertical="center"/>
    </xf>
    <xf numFmtId="0" fontId="42" fillId="0" borderId="15" xfId="0" applyFont="1" applyFill="1" applyBorder="1" applyAlignment="1">
      <alignment horizontal="left" vertical="top" wrapText="1"/>
    </xf>
    <xf numFmtId="0" fontId="42" fillId="0" borderId="16" xfId="0" applyFont="1" applyFill="1" applyBorder="1" applyAlignment="1">
      <alignment horizontal="left" vertical="top" wrapText="1"/>
    </xf>
    <xf numFmtId="0" fontId="42" fillId="0" borderId="11" xfId="0" applyFont="1" applyFill="1" applyBorder="1" applyAlignment="1">
      <alignment horizontal="left" vertical="top" wrapText="1"/>
    </xf>
    <xf numFmtId="0" fontId="9" fillId="0" borderId="0" xfId="0" applyFont="1" applyFill="1" applyBorder="1" applyAlignment="1" applyProtection="1">
      <alignment horizontal="left" vertical="top" wrapText="1"/>
      <protection locked="0"/>
    </xf>
    <xf numFmtId="0" fontId="9" fillId="0" borderId="1" xfId="1" applyFont="1" applyBorder="1" applyAlignment="1" applyProtection="1">
      <alignment horizontal="left" vertical="top" wrapText="1"/>
      <protection locked="0"/>
    </xf>
    <xf numFmtId="15" fontId="9" fillId="0" borderId="1" xfId="1" applyNumberFormat="1" applyFont="1" applyBorder="1" applyAlignment="1" applyProtection="1">
      <alignment horizontal="left" vertical="top" wrapText="1"/>
      <protection locked="0"/>
    </xf>
    <xf numFmtId="1" fontId="9" fillId="0" borderId="1" xfId="1" applyNumberFormat="1" applyFont="1" applyBorder="1" applyAlignment="1" applyProtection="1">
      <alignment horizontal="left" vertical="top" wrapText="1"/>
      <protection locked="0"/>
    </xf>
    <xf numFmtId="0" fontId="9" fillId="0" borderId="1" xfId="1" applyFont="1" applyFill="1" applyBorder="1" applyAlignment="1">
      <alignment horizontal="left" vertical="top" wrapText="1"/>
    </xf>
    <xf numFmtId="0" fontId="9" fillId="0" borderId="1" xfId="1" applyNumberFormat="1" applyFont="1" applyFill="1" applyBorder="1" applyAlignment="1">
      <alignment horizontal="left" vertical="top" wrapText="1"/>
    </xf>
    <xf numFmtId="15" fontId="9" fillId="0" borderId="1" xfId="1" applyNumberFormat="1" applyFont="1" applyFill="1" applyBorder="1" applyAlignment="1" applyProtection="1">
      <alignment horizontal="left" vertical="top" wrapText="1"/>
      <protection locked="0"/>
    </xf>
    <xf numFmtId="0" fontId="9" fillId="0" borderId="1" xfId="1" applyFont="1" applyBorder="1" applyAlignment="1" applyProtection="1">
      <alignment horizontal="left" vertical="center" wrapText="1"/>
      <protection locked="0"/>
    </xf>
    <xf numFmtId="15" fontId="9" fillId="0" borderId="1" xfId="1" applyNumberFormat="1"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42" fillId="0" borderId="0" xfId="0" applyFont="1" applyAlignment="1">
      <alignment horizontal="left"/>
    </xf>
    <xf numFmtId="9" fontId="9" fillId="0" borderId="1" xfId="1" applyNumberFormat="1" applyFont="1" applyFill="1" applyBorder="1" applyAlignment="1">
      <alignment horizontal="left" vertical="top" wrapText="1"/>
    </xf>
    <xf numFmtId="0" fontId="15" fillId="0" borderId="1" xfId="1" applyFont="1" applyBorder="1" applyAlignment="1" applyProtection="1">
      <alignment horizontal="left" vertical="top" wrapText="1"/>
      <protection locked="0"/>
    </xf>
    <xf numFmtId="0" fontId="43" fillId="14" borderId="0" xfId="0" applyFont="1" applyFill="1" applyAlignment="1">
      <alignment horizontal="left"/>
    </xf>
    <xf numFmtId="0" fontId="3" fillId="0" borderId="0" xfId="0" applyFont="1" applyAlignment="1">
      <alignment horizontal="right" wrapText="1"/>
    </xf>
    <xf numFmtId="0" fontId="2" fillId="0" borderId="0" xfId="0" applyFont="1" applyAlignment="1">
      <alignment horizontal="center" wrapText="1"/>
    </xf>
    <xf numFmtId="0" fontId="41" fillId="0" borderId="0" xfId="0" applyFont="1" applyAlignment="1">
      <alignment horizontal="right" vertical="top"/>
    </xf>
    <xf numFmtId="0" fontId="9" fillId="0" borderId="15" xfId="1" applyFont="1" applyFill="1" applyBorder="1" applyAlignment="1" applyProtection="1">
      <alignment horizontal="left" vertical="top" wrapText="1"/>
      <protection locked="0"/>
    </xf>
    <xf numFmtId="0" fontId="9" fillId="0" borderId="16" xfId="1" applyFont="1" applyFill="1" applyBorder="1" applyAlignment="1" applyProtection="1">
      <alignment horizontal="left" vertical="top" wrapText="1"/>
      <protection locked="0"/>
    </xf>
    <xf numFmtId="0" fontId="9" fillId="0" borderId="11" xfId="1" applyFont="1" applyFill="1" applyBorder="1" applyAlignment="1" applyProtection="1">
      <alignment horizontal="left" vertical="top" wrapText="1"/>
      <protection locked="0"/>
    </xf>
    <xf numFmtId="0" fontId="9" fillId="0" borderId="15" xfId="1" applyFont="1" applyFill="1" applyBorder="1" applyAlignment="1" applyProtection="1">
      <alignment horizontal="justify" vertical="top"/>
      <protection locked="0"/>
    </xf>
    <xf numFmtId="0" fontId="0" fillId="0" borderId="16" xfId="0" applyBorder="1" applyAlignment="1">
      <alignment horizontal="justify" vertical="top"/>
    </xf>
    <xf numFmtId="0" fontId="0" fillId="0" borderId="11" xfId="0" applyBorder="1" applyAlignment="1">
      <alignment horizontal="justify" vertical="top"/>
    </xf>
    <xf numFmtId="0" fontId="9" fillId="0" borderId="16" xfId="1" applyFont="1" applyFill="1" applyBorder="1" applyAlignment="1" applyProtection="1">
      <alignment horizontal="justify" vertical="top"/>
      <protection locked="0"/>
    </xf>
    <xf numFmtId="0" fontId="14" fillId="0" borderId="16" xfId="0" applyFont="1" applyBorder="1" applyAlignment="1">
      <alignment horizontal="justify" vertical="top"/>
    </xf>
    <xf numFmtId="0" fontId="14" fillId="0" borderId="11" xfId="0" applyFont="1" applyBorder="1" applyAlignment="1">
      <alignment horizontal="justify" vertical="top"/>
    </xf>
    <xf numFmtId="0" fontId="9" fillId="0" borderId="15" xfId="1" applyFont="1" applyFill="1" applyBorder="1" applyAlignment="1">
      <alignment horizontal="justify" vertical="top"/>
    </xf>
    <xf numFmtId="0" fontId="9" fillId="14" borderId="15" xfId="1" applyFont="1" applyFill="1" applyBorder="1" applyAlignment="1">
      <alignment horizontal="center" vertical="top" wrapText="1"/>
    </xf>
    <xf numFmtId="0" fontId="9" fillId="14" borderId="16" xfId="1" applyFont="1" applyFill="1" applyBorder="1" applyAlignment="1">
      <alignment horizontal="center" vertical="top" wrapText="1"/>
    </xf>
    <xf numFmtId="0" fontId="9" fillId="0" borderId="15" xfId="1" applyFont="1" applyFill="1" applyBorder="1" applyAlignment="1" applyProtection="1">
      <alignment horizontal="left" vertical="center" wrapText="1"/>
      <protection locked="0"/>
    </xf>
    <xf numFmtId="0" fontId="9" fillId="0" borderId="16" xfId="1" applyFont="1" applyFill="1" applyBorder="1" applyAlignment="1" applyProtection="1">
      <alignment horizontal="left" vertical="center" wrapText="1"/>
      <protection locked="0"/>
    </xf>
    <xf numFmtId="0" fontId="9" fillId="0" borderId="11" xfId="1" applyFont="1" applyFill="1" applyBorder="1" applyAlignment="1" applyProtection="1">
      <alignment horizontal="left" vertical="center" wrapText="1"/>
      <protection locked="0"/>
    </xf>
    <xf numFmtId="0" fontId="9" fillId="0" borderId="15" xfId="0" applyFont="1" applyFill="1" applyBorder="1" applyAlignment="1" applyProtection="1">
      <alignment horizontal="left" vertical="center" wrapText="1"/>
      <protection locked="0"/>
    </xf>
    <xf numFmtId="0" fontId="9" fillId="0" borderId="16" xfId="0" applyFont="1" applyFill="1" applyBorder="1" applyAlignment="1" applyProtection="1">
      <alignment horizontal="left" vertical="center" wrapText="1"/>
      <protection locked="0"/>
    </xf>
    <xf numFmtId="0" fontId="9" fillId="0" borderId="11" xfId="0" applyFont="1" applyFill="1" applyBorder="1" applyAlignment="1" applyProtection="1">
      <alignment horizontal="left" vertical="center" wrapText="1"/>
      <protection locked="0"/>
    </xf>
    <xf numFmtId="0" fontId="9" fillId="0" borderId="15" xfId="0" applyFont="1" applyFill="1" applyBorder="1" applyAlignment="1" applyProtection="1">
      <alignment horizontal="left" vertical="top" wrapText="1"/>
      <protection locked="0"/>
    </xf>
    <xf numFmtId="0" fontId="42" fillId="0" borderId="16" xfId="0" applyFont="1" applyBorder="1" applyAlignment="1">
      <alignment horizontal="left" vertical="top" wrapText="1"/>
    </xf>
    <xf numFmtId="0" fontId="42" fillId="0" borderId="11" xfId="0" applyFont="1" applyBorder="1" applyAlignment="1">
      <alignment horizontal="left" vertical="top" wrapText="1"/>
    </xf>
    <xf numFmtId="0" fontId="9" fillId="0" borderId="16" xfId="0" applyFont="1" applyFill="1" applyBorder="1" applyAlignment="1" applyProtection="1">
      <alignment horizontal="left" vertical="top" wrapText="1"/>
      <protection locked="0"/>
    </xf>
    <xf numFmtId="0" fontId="9" fillId="0" borderId="11" xfId="0" applyFont="1" applyFill="1" applyBorder="1" applyAlignment="1" applyProtection="1">
      <alignment horizontal="left" vertical="top" wrapText="1"/>
      <protection locked="0"/>
    </xf>
    <xf numFmtId="0" fontId="9" fillId="0" borderId="15" xfId="0" applyFont="1" applyFill="1" applyBorder="1" applyAlignment="1" applyProtection="1">
      <alignment horizontal="center" vertical="center" wrapText="1"/>
      <protection locked="0"/>
    </xf>
    <xf numFmtId="0" fontId="9" fillId="0" borderId="16"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wrapText="1"/>
      <protection locked="0"/>
    </xf>
    <xf numFmtId="0" fontId="9" fillId="0" borderId="15" xfId="1" applyFont="1" applyFill="1" applyBorder="1" applyAlignment="1" applyProtection="1">
      <alignment horizontal="center" vertical="center" wrapText="1"/>
      <protection locked="0"/>
    </xf>
    <xf numFmtId="0" fontId="9" fillId="0" borderId="16" xfId="1" applyFont="1" applyFill="1" applyBorder="1" applyAlignment="1" applyProtection="1">
      <alignment horizontal="center" vertical="center" wrapText="1"/>
      <protection locked="0"/>
    </xf>
    <xf numFmtId="0" fontId="9" fillId="0" borderId="11" xfId="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wrapText="1"/>
      <protection locked="0"/>
    </xf>
    <xf numFmtId="0" fontId="3" fillId="0" borderId="16"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15" xfId="1" applyFont="1" applyFill="1" applyBorder="1" applyAlignment="1" applyProtection="1">
      <alignment horizontal="center" vertical="center" wrapText="1"/>
      <protection locked="0"/>
    </xf>
    <xf numFmtId="0" fontId="3" fillId="0" borderId="16" xfId="1" applyFont="1" applyFill="1" applyBorder="1" applyAlignment="1" applyProtection="1">
      <alignment horizontal="center" vertical="center" wrapText="1"/>
      <protection locked="0"/>
    </xf>
    <xf numFmtId="0" fontId="3" fillId="0" borderId="11" xfId="1" applyFont="1" applyFill="1" applyBorder="1" applyAlignment="1" applyProtection="1">
      <alignment horizontal="center" vertical="center" wrapText="1"/>
      <protection locked="0"/>
    </xf>
    <xf numFmtId="0" fontId="9" fillId="0" borderId="11" xfId="1" applyFont="1" applyFill="1" applyBorder="1" applyAlignment="1" applyProtection="1">
      <alignment horizontal="justify" vertical="top"/>
      <protection locked="0"/>
    </xf>
    <xf numFmtId="0" fontId="3" fillId="0" borderId="1" xfId="1" applyFont="1" applyFill="1" applyBorder="1" applyAlignment="1" applyProtection="1">
      <alignment horizontal="center" vertical="top" wrapText="1"/>
    </xf>
    <xf numFmtId="0" fontId="9" fillId="0" borderId="1" xfId="1" applyFont="1" applyFill="1" applyBorder="1" applyAlignment="1" applyProtection="1">
      <alignment horizontal="left" vertical="top" wrapText="1"/>
      <protection locked="0"/>
    </xf>
    <xf numFmtId="0" fontId="3" fillId="0" borderId="1" xfId="1" applyFont="1" applyFill="1" applyBorder="1" applyAlignment="1" applyProtection="1">
      <alignment horizontal="center" vertical="top" wrapText="1"/>
      <protection locked="0"/>
    </xf>
    <xf numFmtId="0" fontId="9"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center" wrapText="1"/>
      <protection locked="0"/>
    </xf>
    <xf numFmtId="0" fontId="3" fillId="0" borderId="1" xfId="1" applyFont="1" applyFill="1" applyBorder="1" applyAlignment="1" applyProtection="1">
      <alignment horizontal="center" vertical="center" wrapText="1"/>
      <protection locked="0"/>
    </xf>
    <xf numFmtId="0" fontId="9" fillId="0" borderId="1" xfId="1" applyFont="1" applyFill="1" applyBorder="1" applyAlignment="1" applyProtection="1">
      <alignment horizontal="center" vertical="top" wrapText="1"/>
      <protection locked="0"/>
    </xf>
    <xf numFmtId="0" fontId="8" fillId="0" borderId="1" xfId="1" applyFont="1" applyFill="1" applyBorder="1" applyAlignment="1" applyProtection="1">
      <alignment horizontal="left" vertical="top" wrapText="1"/>
      <protection locked="0"/>
    </xf>
    <xf numFmtId="0" fontId="8" fillId="7" borderId="2"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0" borderId="6"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7" borderId="1" xfId="1" applyFont="1" applyFill="1" applyBorder="1" applyAlignment="1" applyProtection="1">
      <alignment horizontal="center" vertical="center"/>
      <protection locked="0"/>
    </xf>
    <xf numFmtId="0" fontId="8" fillId="7" borderId="2" xfId="0" applyFont="1" applyFill="1" applyBorder="1" applyAlignment="1">
      <alignment horizontal="justify" vertical="center"/>
    </xf>
    <xf numFmtId="0" fontId="8" fillId="7" borderId="9" xfId="0" applyFont="1" applyFill="1" applyBorder="1" applyAlignment="1">
      <alignment horizontal="justify" vertical="center"/>
    </xf>
    <xf numFmtId="0" fontId="8" fillId="7" borderId="10" xfId="0" applyFont="1" applyFill="1" applyBorder="1" applyAlignment="1">
      <alignment horizontal="justify" vertical="center"/>
    </xf>
    <xf numFmtId="0" fontId="8" fillId="7" borderId="1"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9" fillId="0" borderId="15" xfId="1" applyFont="1" applyFill="1" applyBorder="1" applyAlignment="1" applyProtection="1">
      <alignment horizontal="center" vertical="center" wrapText="1"/>
    </xf>
    <xf numFmtId="0" fontId="9" fillId="0" borderId="16" xfId="1" applyFont="1" applyFill="1" applyBorder="1" applyAlignment="1" applyProtection="1">
      <alignment horizontal="center" vertical="center" wrapText="1"/>
    </xf>
    <xf numFmtId="0" fontId="9" fillId="0" borderId="11" xfId="1" applyFont="1" applyFill="1" applyBorder="1" applyAlignment="1" applyProtection="1">
      <alignment horizontal="center" vertical="center" wrapText="1"/>
    </xf>
    <xf numFmtId="0" fontId="9" fillId="0" borderId="15" xfId="1" applyNumberFormat="1" applyFont="1" applyFill="1" applyBorder="1" applyAlignment="1">
      <alignment horizontal="left" vertical="center" wrapText="1"/>
    </xf>
    <xf numFmtId="0" fontId="9" fillId="0" borderId="16" xfId="1" applyNumberFormat="1" applyFont="1" applyFill="1" applyBorder="1" applyAlignment="1">
      <alignment horizontal="left" vertical="center" wrapText="1"/>
    </xf>
    <xf numFmtId="0" fontId="9" fillId="0" borderId="11" xfId="1" applyNumberFormat="1" applyFont="1" applyFill="1" applyBorder="1" applyAlignment="1">
      <alignment horizontal="left" vertical="center" wrapText="1"/>
    </xf>
    <xf numFmtId="0" fontId="8" fillId="0" borderId="15" xfId="1" applyFont="1" applyFill="1" applyBorder="1" applyAlignment="1" applyProtection="1">
      <alignment horizontal="center" vertical="top" wrapText="1"/>
      <protection locked="0"/>
    </xf>
    <xf numFmtId="0" fontId="8" fillId="0" borderId="16" xfId="1" applyFont="1" applyFill="1" applyBorder="1" applyAlignment="1" applyProtection="1">
      <alignment horizontal="center" vertical="top" wrapText="1"/>
      <protection locked="0"/>
    </xf>
    <xf numFmtId="0" fontId="8" fillId="0" borderId="11" xfId="1" applyFont="1" applyFill="1" applyBorder="1" applyAlignment="1" applyProtection="1">
      <alignment horizontal="center" vertical="top" wrapText="1"/>
      <protection locked="0"/>
    </xf>
    <xf numFmtId="0" fontId="6" fillId="6" borderId="2" xfId="0" applyFont="1" applyFill="1" applyBorder="1" applyAlignment="1" applyProtection="1">
      <alignment horizontal="center" vertical="center" wrapText="1"/>
      <protection locked="0"/>
    </xf>
    <xf numFmtId="0" fontId="6" fillId="6" borderId="9" xfId="0" applyFont="1" applyFill="1" applyBorder="1" applyAlignment="1" applyProtection="1">
      <alignment horizontal="center" vertical="center" wrapText="1"/>
      <protection locked="0"/>
    </xf>
    <xf numFmtId="0" fontId="6" fillId="6" borderId="10" xfId="0" applyFont="1" applyFill="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6" fillId="0" borderId="0" xfId="0" applyFont="1" applyBorder="1" applyAlignment="1" applyProtection="1">
      <alignment horizontal="center"/>
      <protection locked="0"/>
    </xf>
    <xf numFmtId="0" fontId="8" fillId="0" borderId="5"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6" fillId="7" borderId="2" xfId="0" applyFont="1" applyFill="1" applyBorder="1" applyAlignment="1" applyProtection="1">
      <alignment horizontal="left" vertical="center"/>
      <protection locked="0"/>
    </xf>
    <xf numFmtId="0" fontId="6" fillId="7" borderId="10" xfId="0" applyFont="1" applyFill="1" applyBorder="1" applyAlignment="1" applyProtection="1">
      <alignment horizontal="left" vertical="center"/>
      <protection locked="0"/>
    </xf>
    <xf numFmtId="0" fontId="13" fillId="5" borderId="1" xfId="2" applyFill="1" applyBorder="1" applyAlignment="1" applyProtection="1">
      <alignment horizontal="center" vertical="center"/>
      <protection locked="0"/>
    </xf>
    <xf numFmtId="0" fontId="22" fillId="5" borderId="1" xfId="0" applyFont="1" applyFill="1" applyBorder="1" applyAlignment="1" applyProtection="1">
      <alignment horizontal="center" vertical="center"/>
      <protection locked="0"/>
    </xf>
    <xf numFmtId="0" fontId="22" fillId="5" borderId="15" xfId="0" applyFont="1" applyFill="1" applyBorder="1" applyAlignment="1" applyProtection="1">
      <alignment horizontal="center" vertical="center"/>
      <protection locked="0"/>
    </xf>
    <xf numFmtId="0" fontId="22" fillId="5" borderId="11" xfId="0" applyFont="1" applyFill="1" applyBorder="1" applyAlignment="1" applyProtection="1">
      <alignment horizontal="center" vertical="center"/>
      <protection locked="0"/>
    </xf>
    <xf numFmtId="0" fontId="22" fillId="5" borderId="15" xfId="0" applyFont="1" applyFill="1" applyBorder="1" applyAlignment="1" applyProtection="1">
      <alignment horizontal="center" vertical="center" wrapText="1"/>
      <protection locked="0"/>
    </xf>
    <xf numFmtId="0" fontId="22" fillId="5" borderId="11" xfId="0" applyFont="1" applyFill="1" applyBorder="1" applyAlignment="1" applyProtection="1">
      <alignment horizontal="center" vertical="center" wrapText="1"/>
      <protection locked="0"/>
    </xf>
    <xf numFmtId="0" fontId="6" fillId="7" borderId="2" xfId="1" applyFont="1" applyFill="1" applyBorder="1" applyAlignment="1">
      <alignment horizontal="center" vertical="center"/>
    </xf>
    <xf numFmtId="0" fontId="6" fillId="7" borderId="9" xfId="1" applyFont="1" applyFill="1" applyBorder="1" applyAlignment="1">
      <alignment horizontal="center" vertical="center"/>
    </xf>
    <xf numFmtId="0" fontId="6" fillId="7" borderId="10" xfId="1" applyFont="1" applyFill="1" applyBorder="1" applyAlignment="1">
      <alignment horizontal="center" vertical="center"/>
    </xf>
  </cellXfs>
  <cellStyles count="6">
    <cellStyle name="Hipervínculo" xfId="2" builtinId="8"/>
    <cellStyle name="Millares" xfId="5" builtinId="3"/>
    <cellStyle name="Normal" xfId="0" builtinId="0"/>
    <cellStyle name="Normal 2" xfId="1"/>
    <cellStyle name="Porcentaje" xfId="3" builtinId="5"/>
    <cellStyle name="Porcentual 2" xfId="4"/>
  </cellStyles>
  <dxfs count="715">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CC"/>
        </patternFill>
      </fill>
    </dxf>
    <dxf>
      <fill>
        <patternFill>
          <bgColor rgb="FFFFFF99"/>
        </patternFill>
      </fill>
    </dxf>
    <dxf>
      <fill>
        <patternFill>
          <bgColor rgb="FFFF0000"/>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ill>
        <patternFill>
          <bgColor rgb="FF99FF99"/>
        </patternFill>
      </fill>
    </dxf>
    <dxf>
      <fill>
        <patternFill>
          <bgColor rgb="FFFFFF99"/>
        </patternFill>
      </fill>
    </dxf>
    <dxf>
      <fill>
        <patternFill>
          <bgColor rgb="FFFF9999"/>
        </patternFill>
      </fill>
    </dxf>
    <dxf>
      <fill>
        <patternFill>
          <bgColor rgb="FFFF5050"/>
        </patternFill>
      </fill>
    </dxf>
    <dxf>
      <fill>
        <patternFill>
          <bgColor rgb="FF99FF99"/>
        </patternFill>
      </fill>
    </dxf>
    <dxf>
      <fill>
        <patternFill>
          <bgColor rgb="FFFF5050"/>
        </patternFill>
      </fill>
    </dxf>
    <dxf>
      <font>
        <condense val="0"/>
        <extend val="0"/>
        <color auto="1"/>
      </font>
      <fill>
        <patternFill>
          <bgColor rgb="FFFF9999"/>
        </patternFill>
      </fill>
    </dxf>
    <dxf>
      <font>
        <condense val="0"/>
        <extend val="0"/>
        <color auto="1"/>
      </font>
      <fill>
        <patternFill>
          <bgColor rgb="FFFFFF99"/>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
      <font>
        <condense val="0"/>
        <extend val="0"/>
        <color indexed="9"/>
      </font>
      <fill>
        <patternFill>
          <bgColor indexed="10"/>
        </patternFill>
      </fill>
    </dxf>
    <dxf>
      <font>
        <condense val="0"/>
        <extend val="0"/>
        <color auto="1"/>
      </font>
      <fill>
        <patternFill>
          <bgColor indexed="13"/>
        </patternFill>
      </fill>
    </dxf>
    <dxf>
      <font>
        <condense val="0"/>
        <extend val="0"/>
        <color auto="1"/>
      </font>
      <fill>
        <patternFill>
          <bgColor indexed="11"/>
        </patternFill>
      </fill>
    </dxf>
  </dxfs>
  <tableStyles count="0" defaultTableStyle="TableStyleMedium9" defaultPivotStyle="PivotStyleLight16"/>
  <colors>
    <mruColors>
      <color rgb="FFFF3300"/>
      <color rgb="FF99CC00"/>
      <color rgb="FFFFFF66"/>
      <color rgb="FFFF7C80"/>
      <color rgb="FFCCFFCC"/>
      <color rgb="FF0000FF"/>
      <color rgb="FFBCBCBC"/>
      <color rgb="FFFFFF99"/>
      <color rgb="FF99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57150</xdr:rowOff>
    </xdr:from>
    <xdr:to>
      <xdr:col>2</xdr:col>
      <xdr:colOff>295274</xdr:colOff>
      <xdr:row>3</xdr:row>
      <xdr:rowOff>55613</xdr:rowOff>
    </xdr:to>
    <xdr:pic>
      <xdr:nvPicPr>
        <xdr:cNvPr id="2" name="Imagen 4" descr="Logo Formato Papeleria-01"/>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676274" cy="455663"/>
        </a:xfrm>
        <a:prstGeom prst="rect">
          <a:avLst/>
        </a:prstGeom>
        <a:noFill/>
        <a:ln w="9525">
          <a:noFill/>
          <a:miter lim="800000"/>
          <a:headEnd/>
          <a:tailEnd/>
        </a:ln>
      </xdr:spPr>
    </xdr:pic>
    <xdr:clientData/>
  </xdr:twoCellAnchor>
  <xdr:twoCellAnchor>
    <xdr:from>
      <xdr:col>2</xdr:col>
      <xdr:colOff>352425</xdr:colOff>
      <xdr:row>0</xdr:row>
      <xdr:rowOff>104775</xdr:rowOff>
    </xdr:from>
    <xdr:to>
      <xdr:col>2</xdr:col>
      <xdr:colOff>352426</xdr:colOff>
      <xdr:row>3</xdr:row>
      <xdr:rowOff>161925</xdr:rowOff>
    </xdr:to>
    <xdr:cxnSp macro="">
      <xdr:nvCxnSpPr>
        <xdr:cNvPr id="3" name="3 Conector recto"/>
        <xdr:cNvCxnSpPr/>
      </xdr:nvCxnSpPr>
      <xdr:spPr>
        <a:xfrm>
          <a:off x="876300" y="85725"/>
          <a:ext cx="1" cy="619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342900</xdr:colOff>
      <xdr:row>2</xdr:row>
      <xdr:rowOff>9528</xdr:rowOff>
    </xdr:from>
    <xdr:to>
      <xdr:col>7</xdr:col>
      <xdr:colOff>0</xdr:colOff>
      <xdr:row>2</xdr:row>
      <xdr:rowOff>19050</xdr:rowOff>
    </xdr:to>
    <xdr:cxnSp macro="">
      <xdr:nvCxnSpPr>
        <xdr:cNvPr id="4" name="4 Conector recto"/>
        <xdr:cNvCxnSpPr/>
      </xdr:nvCxnSpPr>
      <xdr:spPr>
        <a:xfrm flipV="1">
          <a:off x="866775" y="333378"/>
          <a:ext cx="6200775" cy="95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1</xdr:row>
      <xdr:rowOff>9525</xdr:rowOff>
    </xdr:from>
    <xdr:to>
      <xdr:col>2</xdr:col>
      <xdr:colOff>295275</xdr:colOff>
      <xdr:row>5</xdr:row>
      <xdr:rowOff>190500</xdr:rowOff>
    </xdr:to>
    <xdr:cxnSp macro="">
      <xdr:nvCxnSpPr>
        <xdr:cNvPr id="2" name="1 Conector recto"/>
        <xdr:cNvCxnSpPr/>
      </xdr:nvCxnSpPr>
      <xdr:spPr>
        <a:xfrm flipH="1">
          <a:off x="857251" y="104775"/>
          <a:ext cx="9524" cy="800100"/>
        </a:xfrm>
        <a:prstGeom prst="line">
          <a:avLst/>
        </a:prstGeom>
        <a:ln w="6350">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2</xdr:row>
      <xdr:rowOff>161925</xdr:rowOff>
    </xdr:from>
    <xdr:to>
      <xdr:col>8</xdr:col>
      <xdr:colOff>0</xdr:colOff>
      <xdr:row>3</xdr:row>
      <xdr:rowOff>1</xdr:rowOff>
    </xdr:to>
    <xdr:cxnSp macro="">
      <xdr:nvCxnSpPr>
        <xdr:cNvPr id="3" name="2 Conector recto"/>
        <xdr:cNvCxnSpPr/>
      </xdr:nvCxnSpPr>
      <xdr:spPr>
        <a:xfrm>
          <a:off x="866775" y="409575"/>
          <a:ext cx="8124825" cy="9526"/>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xdr:colOff>
      <xdr:row>2</xdr:row>
      <xdr:rowOff>19050</xdr:rowOff>
    </xdr:from>
    <xdr:to>
      <xdr:col>2</xdr:col>
      <xdr:colOff>247649</xdr:colOff>
      <xdr:row>4</xdr:row>
      <xdr:rowOff>131813</xdr:rowOff>
    </xdr:to>
    <xdr:pic>
      <xdr:nvPicPr>
        <xdr:cNvPr id="4" name="Imagen 4" descr="Logo Formato Papeleria-01"/>
        <xdr:cNvPicPr>
          <a:picLocks noChangeAspect="1" noChangeArrowheads="1"/>
        </xdr:cNvPicPr>
      </xdr:nvPicPr>
      <xdr:blipFill>
        <a:blip xmlns:r="http://schemas.openxmlformats.org/officeDocument/2006/relationships" r:embed="rId1" cstate="print"/>
        <a:srcRect/>
        <a:stretch>
          <a:fillRect/>
        </a:stretch>
      </xdr:blipFill>
      <xdr:spPr bwMode="auto">
        <a:xfrm>
          <a:off x="190500" y="266700"/>
          <a:ext cx="628649" cy="44613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ISE&#209;O%20CONTROL.doc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Y181"/>
  <sheetViews>
    <sheetView showGridLines="0" tabSelected="1" topLeftCell="A10" zoomScaleNormal="100" workbookViewId="0">
      <pane xSplit="5" ySplit="2" topLeftCell="F12" activePane="bottomRight" state="frozen"/>
      <selection activeCell="A10" sqref="A10"/>
      <selection pane="topRight" activeCell="F10" sqref="F10"/>
      <selection pane="bottomLeft" activeCell="A12" sqref="A12"/>
      <selection pane="bottomRight" activeCell="T16" sqref="T16"/>
    </sheetView>
  </sheetViews>
  <sheetFormatPr baseColWidth="10" defaultRowHeight="11.25" x14ac:dyDescent="0.2"/>
  <cols>
    <col min="1" max="1" width="1.42578125" style="1" customWidth="1"/>
    <col min="2" max="2" width="5.140625" style="11" customWidth="1"/>
    <col min="3" max="3" width="13.85546875" style="5" customWidth="1"/>
    <col min="4" max="4" width="23" style="5" hidden="1" customWidth="1"/>
    <col min="5" max="5" width="12.42578125" style="5" customWidth="1"/>
    <col min="6" max="6" width="24" style="6" customWidth="1"/>
    <col min="7" max="7" width="31.42578125" style="1" customWidth="1"/>
    <col min="8" max="8" width="21" style="1" hidden="1" customWidth="1"/>
    <col min="9" max="9" width="12.85546875" style="1" customWidth="1"/>
    <col min="10" max="10" width="12.85546875" style="1" hidden="1" customWidth="1"/>
    <col min="11" max="11" width="11.42578125" style="1" hidden="1" customWidth="1"/>
    <col min="12" max="12" width="9.42578125" style="6" customWidth="1"/>
    <col min="13" max="13" width="10.85546875" style="6" customWidth="1"/>
    <col min="14" max="14" width="26" style="6" customWidth="1"/>
    <col min="15" max="15" width="11.28515625" style="1" customWidth="1"/>
    <col min="16" max="16" width="10.42578125" style="1" hidden="1" customWidth="1"/>
    <col min="17" max="17" width="10" style="1" hidden="1" customWidth="1"/>
    <col min="18" max="18" width="9.42578125" style="1" hidden="1" customWidth="1"/>
    <col min="19" max="19" width="9.7109375" style="1" customWidth="1"/>
    <col min="20" max="20" width="8.7109375" style="6" customWidth="1"/>
    <col min="21" max="21" width="12.28515625" style="1" customWidth="1"/>
    <col min="22" max="22" width="27.140625" style="1" customWidth="1"/>
    <col min="23" max="23" width="7.85546875" style="6" customWidth="1"/>
    <col min="24" max="24" width="9.28515625" style="6" customWidth="1"/>
    <col min="25" max="25" width="11" style="6" customWidth="1"/>
    <col min="26" max="26" width="11.140625" style="6" customWidth="1"/>
    <col min="27" max="27" width="6.28515625" style="6" customWidth="1"/>
    <col min="28" max="28" width="10.140625" style="6" hidden="1" customWidth="1"/>
    <col min="29" max="29" width="19.140625" style="6" hidden="1" customWidth="1"/>
    <col min="30" max="30" width="20" style="1" hidden="1" customWidth="1"/>
    <col min="31" max="31" width="17.42578125" style="1" hidden="1" customWidth="1"/>
    <col min="32" max="32" width="14.28515625" style="1" hidden="1" customWidth="1"/>
    <col min="33" max="33" width="15.85546875" style="1" hidden="1" customWidth="1"/>
    <col min="34" max="34" width="4.5703125" style="1" customWidth="1"/>
    <col min="35" max="256" width="11.42578125" style="1"/>
    <col min="257" max="257" width="6.42578125" style="1" customWidth="1"/>
    <col min="258" max="258" width="22.5703125" style="1" customWidth="1"/>
    <col min="259" max="259" width="16" style="1" customWidth="1"/>
    <col min="260" max="260" width="19.85546875" style="1" customWidth="1"/>
    <col min="261" max="261" width="14.42578125" style="1" customWidth="1"/>
    <col min="262" max="262" width="23" style="1" customWidth="1"/>
    <col min="263" max="263" width="18" style="1" customWidth="1"/>
    <col min="264" max="265" width="11.42578125" style="1"/>
    <col min="266" max="266" width="12.5703125" style="1" customWidth="1"/>
    <col min="267" max="267" width="12.7109375" style="1" customWidth="1"/>
    <col min="268" max="268" width="20.28515625" style="1" customWidth="1"/>
    <col min="269" max="275" width="11.42578125" style="1"/>
    <col min="276" max="276" width="33.85546875" style="1" customWidth="1"/>
    <col min="277" max="277" width="25.7109375" style="1" customWidth="1"/>
    <col min="278" max="278" width="16.140625" style="1" customWidth="1"/>
    <col min="279" max="279" width="16.7109375" style="1" customWidth="1"/>
    <col min="280" max="280" width="16.28515625" style="1" customWidth="1"/>
    <col min="281" max="281" width="17.5703125" style="1" customWidth="1"/>
    <col min="282" max="282" width="30" style="1" customWidth="1"/>
    <col min="283" max="283" width="34.140625" style="1" customWidth="1"/>
    <col min="284" max="512" width="11.42578125" style="1"/>
    <col min="513" max="513" width="6.42578125" style="1" customWidth="1"/>
    <col min="514" max="514" width="22.5703125" style="1" customWidth="1"/>
    <col min="515" max="515" width="16" style="1" customWidth="1"/>
    <col min="516" max="516" width="19.85546875" style="1" customWidth="1"/>
    <col min="517" max="517" width="14.42578125" style="1" customWidth="1"/>
    <col min="518" max="518" width="23" style="1" customWidth="1"/>
    <col min="519" max="519" width="18" style="1" customWidth="1"/>
    <col min="520" max="521" width="11.42578125" style="1"/>
    <col min="522" max="522" width="12.5703125" style="1" customWidth="1"/>
    <col min="523" max="523" width="12.7109375" style="1" customWidth="1"/>
    <col min="524" max="524" width="20.28515625" style="1" customWidth="1"/>
    <col min="525" max="531" width="11.42578125" style="1"/>
    <col min="532" max="532" width="33.85546875" style="1" customWidth="1"/>
    <col min="533" max="533" width="25.7109375" style="1" customWidth="1"/>
    <col min="534" max="534" width="16.140625" style="1" customWidth="1"/>
    <col min="535" max="535" width="16.7109375" style="1" customWidth="1"/>
    <col min="536" max="536" width="16.28515625" style="1" customWidth="1"/>
    <col min="537" max="537" width="17.5703125" style="1" customWidth="1"/>
    <col min="538" max="538" width="30" style="1" customWidth="1"/>
    <col min="539" max="539" width="34.140625" style="1" customWidth="1"/>
    <col min="540" max="768" width="11.42578125" style="1"/>
    <col min="769" max="769" width="6.42578125" style="1" customWidth="1"/>
    <col min="770" max="770" width="22.5703125" style="1" customWidth="1"/>
    <col min="771" max="771" width="16" style="1" customWidth="1"/>
    <col min="772" max="772" width="19.85546875" style="1" customWidth="1"/>
    <col min="773" max="773" width="14.42578125" style="1" customWidth="1"/>
    <col min="774" max="774" width="23" style="1" customWidth="1"/>
    <col min="775" max="775" width="18" style="1" customWidth="1"/>
    <col min="776" max="777" width="11.42578125" style="1"/>
    <col min="778" max="778" width="12.5703125" style="1" customWidth="1"/>
    <col min="779" max="779" width="12.7109375" style="1" customWidth="1"/>
    <col min="780" max="780" width="20.28515625" style="1" customWidth="1"/>
    <col min="781" max="787" width="11.42578125" style="1"/>
    <col min="788" max="788" width="33.85546875" style="1" customWidth="1"/>
    <col min="789" max="789" width="25.7109375" style="1" customWidth="1"/>
    <col min="790" max="790" width="16.140625" style="1" customWidth="1"/>
    <col min="791" max="791" width="16.7109375" style="1" customWidth="1"/>
    <col min="792" max="792" width="16.28515625" style="1" customWidth="1"/>
    <col min="793" max="793" width="17.5703125" style="1" customWidth="1"/>
    <col min="794" max="794" width="30" style="1" customWidth="1"/>
    <col min="795" max="795" width="34.140625" style="1" customWidth="1"/>
    <col min="796" max="1024" width="11.42578125" style="1"/>
    <col min="1025" max="1025" width="6.42578125" style="1" customWidth="1"/>
    <col min="1026" max="1026" width="22.5703125" style="1" customWidth="1"/>
    <col min="1027" max="1027" width="16" style="1" customWidth="1"/>
    <col min="1028" max="1028" width="19.85546875" style="1" customWidth="1"/>
    <col min="1029" max="1029" width="14.42578125" style="1" customWidth="1"/>
    <col min="1030" max="1030" width="23" style="1" customWidth="1"/>
    <col min="1031" max="1031" width="18" style="1" customWidth="1"/>
    <col min="1032" max="1033" width="11.42578125" style="1"/>
    <col min="1034" max="1034" width="12.5703125" style="1" customWidth="1"/>
    <col min="1035" max="1035" width="12.7109375" style="1" customWidth="1"/>
    <col min="1036" max="1036" width="20.28515625" style="1" customWidth="1"/>
    <col min="1037" max="1043" width="11.42578125" style="1"/>
    <col min="1044" max="1044" width="33.85546875" style="1" customWidth="1"/>
    <col min="1045" max="1045" width="25.7109375" style="1" customWidth="1"/>
    <col min="1046" max="1046" width="16.140625" style="1" customWidth="1"/>
    <col min="1047" max="1047" width="16.7109375" style="1" customWidth="1"/>
    <col min="1048" max="1048" width="16.28515625" style="1" customWidth="1"/>
    <col min="1049" max="1049" width="17.5703125" style="1" customWidth="1"/>
    <col min="1050" max="1050" width="30" style="1" customWidth="1"/>
    <col min="1051" max="1051" width="34.140625" style="1" customWidth="1"/>
    <col min="1052" max="1280" width="11.42578125" style="1"/>
    <col min="1281" max="1281" width="6.42578125" style="1" customWidth="1"/>
    <col min="1282" max="1282" width="22.5703125" style="1" customWidth="1"/>
    <col min="1283" max="1283" width="16" style="1" customWidth="1"/>
    <col min="1284" max="1284" width="19.85546875" style="1" customWidth="1"/>
    <col min="1285" max="1285" width="14.42578125" style="1" customWidth="1"/>
    <col min="1286" max="1286" width="23" style="1" customWidth="1"/>
    <col min="1287" max="1287" width="18" style="1" customWidth="1"/>
    <col min="1288" max="1289" width="11.42578125" style="1"/>
    <col min="1290" max="1290" width="12.5703125" style="1" customWidth="1"/>
    <col min="1291" max="1291" width="12.7109375" style="1" customWidth="1"/>
    <col min="1292" max="1292" width="20.28515625" style="1" customWidth="1"/>
    <col min="1293" max="1299" width="11.42578125" style="1"/>
    <col min="1300" max="1300" width="33.85546875" style="1" customWidth="1"/>
    <col min="1301" max="1301" width="25.7109375" style="1" customWidth="1"/>
    <col min="1302" max="1302" width="16.140625" style="1" customWidth="1"/>
    <col min="1303" max="1303" width="16.7109375" style="1" customWidth="1"/>
    <col min="1304" max="1304" width="16.28515625" style="1" customWidth="1"/>
    <col min="1305" max="1305" width="17.5703125" style="1" customWidth="1"/>
    <col min="1306" max="1306" width="30" style="1" customWidth="1"/>
    <col min="1307" max="1307" width="34.140625" style="1" customWidth="1"/>
    <col min="1308" max="1536" width="11.42578125" style="1"/>
    <col min="1537" max="1537" width="6.42578125" style="1" customWidth="1"/>
    <col min="1538" max="1538" width="22.5703125" style="1" customWidth="1"/>
    <col min="1539" max="1539" width="16" style="1" customWidth="1"/>
    <col min="1540" max="1540" width="19.85546875" style="1" customWidth="1"/>
    <col min="1541" max="1541" width="14.42578125" style="1" customWidth="1"/>
    <col min="1542" max="1542" width="23" style="1" customWidth="1"/>
    <col min="1543" max="1543" width="18" style="1" customWidth="1"/>
    <col min="1544" max="1545" width="11.42578125" style="1"/>
    <col min="1546" max="1546" width="12.5703125" style="1" customWidth="1"/>
    <col min="1547" max="1547" width="12.7109375" style="1" customWidth="1"/>
    <col min="1548" max="1548" width="20.28515625" style="1" customWidth="1"/>
    <col min="1549" max="1555" width="11.42578125" style="1"/>
    <col min="1556" max="1556" width="33.85546875" style="1" customWidth="1"/>
    <col min="1557" max="1557" width="25.7109375" style="1" customWidth="1"/>
    <col min="1558" max="1558" width="16.140625" style="1" customWidth="1"/>
    <col min="1559" max="1559" width="16.7109375" style="1" customWidth="1"/>
    <col min="1560" max="1560" width="16.28515625" style="1" customWidth="1"/>
    <col min="1561" max="1561" width="17.5703125" style="1" customWidth="1"/>
    <col min="1562" max="1562" width="30" style="1" customWidth="1"/>
    <col min="1563" max="1563" width="34.140625" style="1" customWidth="1"/>
    <col min="1564" max="1792" width="11.42578125" style="1"/>
    <col min="1793" max="1793" width="6.42578125" style="1" customWidth="1"/>
    <col min="1794" max="1794" width="22.5703125" style="1" customWidth="1"/>
    <col min="1795" max="1795" width="16" style="1" customWidth="1"/>
    <col min="1796" max="1796" width="19.85546875" style="1" customWidth="1"/>
    <col min="1797" max="1797" width="14.42578125" style="1" customWidth="1"/>
    <col min="1798" max="1798" width="23" style="1" customWidth="1"/>
    <col min="1799" max="1799" width="18" style="1" customWidth="1"/>
    <col min="1800" max="1801" width="11.42578125" style="1"/>
    <col min="1802" max="1802" width="12.5703125" style="1" customWidth="1"/>
    <col min="1803" max="1803" width="12.7109375" style="1" customWidth="1"/>
    <col min="1804" max="1804" width="20.28515625" style="1" customWidth="1"/>
    <col min="1805" max="1811" width="11.42578125" style="1"/>
    <col min="1812" max="1812" width="33.85546875" style="1" customWidth="1"/>
    <col min="1813" max="1813" width="25.7109375" style="1" customWidth="1"/>
    <col min="1814" max="1814" width="16.140625" style="1" customWidth="1"/>
    <col min="1815" max="1815" width="16.7109375" style="1" customWidth="1"/>
    <col min="1816" max="1816" width="16.28515625" style="1" customWidth="1"/>
    <col min="1817" max="1817" width="17.5703125" style="1" customWidth="1"/>
    <col min="1818" max="1818" width="30" style="1" customWidth="1"/>
    <col min="1819" max="1819" width="34.140625" style="1" customWidth="1"/>
    <col min="1820" max="2048" width="11.42578125" style="1"/>
    <col min="2049" max="2049" width="6.42578125" style="1" customWidth="1"/>
    <col min="2050" max="2050" width="22.5703125" style="1" customWidth="1"/>
    <col min="2051" max="2051" width="16" style="1" customWidth="1"/>
    <col min="2052" max="2052" width="19.85546875" style="1" customWidth="1"/>
    <col min="2053" max="2053" width="14.42578125" style="1" customWidth="1"/>
    <col min="2054" max="2054" width="23" style="1" customWidth="1"/>
    <col min="2055" max="2055" width="18" style="1" customWidth="1"/>
    <col min="2056" max="2057" width="11.42578125" style="1"/>
    <col min="2058" max="2058" width="12.5703125" style="1" customWidth="1"/>
    <col min="2059" max="2059" width="12.7109375" style="1" customWidth="1"/>
    <col min="2060" max="2060" width="20.28515625" style="1" customWidth="1"/>
    <col min="2061" max="2067" width="11.42578125" style="1"/>
    <col min="2068" max="2068" width="33.85546875" style="1" customWidth="1"/>
    <col min="2069" max="2069" width="25.7109375" style="1" customWidth="1"/>
    <col min="2070" max="2070" width="16.140625" style="1" customWidth="1"/>
    <col min="2071" max="2071" width="16.7109375" style="1" customWidth="1"/>
    <col min="2072" max="2072" width="16.28515625" style="1" customWidth="1"/>
    <col min="2073" max="2073" width="17.5703125" style="1" customWidth="1"/>
    <col min="2074" max="2074" width="30" style="1" customWidth="1"/>
    <col min="2075" max="2075" width="34.140625" style="1" customWidth="1"/>
    <col min="2076" max="2304" width="11.42578125" style="1"/>
    <col min="2305" max="2305" width="6.42578125" style="1" customWidth="1"/>
    <col min="2306" max="2306" width="22.5703125" style="1" customWidth="1"/>
    <col min="2307" max="2307" width="16" style="1" customWidth="1"/>
    <col min="2308" max="2308" width="19.85546875" style="1" customWidth="1"/>
    <col min="2309" max="2309" width="14.42578125" style="1" customWidth="1"/>
    <col min="2310" max="2310" width="23" style="1" customWidth="1"/>
    <col min="2311" max="2311" width="18" style="1" customWidth="1"/>
    <col min="2312" max="2313" width="11.42578125" style="1"/>
    <col min="2314" max="2314" width="12.5703125" style="1" customWidth="1"/>
    <col min="2315" max="2315" width="12.7109375" style="1" customWidth="1"/>
    <col min="2316" max="2316" width="20.28515625" style="1" customWidth="1"/>
    <col min="2317" max="2323" width="11.42578125" style="1"/>
    <col min="2324" max="2324" width="33.85546875" style="1" customWidth="1"/>
    <col min="2325" max="2325" width="25.7109375" style="1" customWidth="1"/>
    <col min="2326" max="2326" width="16.140625" style="1" customWidth="1"/>
    <col min="2327" max="2327" width="16.7109375" style="1" customWidth="1"/>
    <col min="2328" max="2328" width="16.28515625" style="1" customWidth="1"/>
    <col min="2329" max="2329" width="17.5703125" style="1" customWidth="1"/>
    <col min="2330" max="2330" width="30" style="1" customWidth="1"/>
    <col min="2331" max="2331" width="34.140625" style="1" customWidth="1"/>
    <col min="2332" max="2560" width="11.42578125" style="1"/>
    <col min="2561" max="2561" width="6.42578125" style="1" customWidth="1"/>
    <col min="2562" max="2562" width="22.5703125" style="1" customWidth="1"/>
    <col min="2563" max="2563" width="16" style="1" customWidth="1"/>
    <col min="2564" max="2564" width="19.85546875" style="1" customWidth="1"/>
    <col min="2565" max="2565" width="14.42578125" style="1" customWidth="1"/>
    <col min="2566" max="2566" width="23" style="1" customWidth="1"/>
    <col min="2567" max="2567" width="18" style="1" customWidth="1"/>
    <col min="2568" max="2569" width="11.42578125" style="1"/>
    <col min="2570" max="2570" width="12.5703125" style="1" customWidth="1"/>
    <col min="2571" max="2571" width="12.7109375" style="1" customWidth="1"/>
    <col min="2572" max="2572" width="20.28515625" style="1" customWidth="1"/>
    <col min="2573" max="2579" width="11.42578125" style="1"/>
    <col min="2580" max="2580" width="33.85546875" style="1" customWidth="1"/>
    <col min="2581" max="2581" width="25.7109375" style="1" customWidth="1"/>
    <col min="2582" max="2582" width="16.140625" style="1" customWidth="1"/>
    <col min="2583" max="2583" width="16.7109375" style="1" customWidth="1"/>
    <col min="2584" max="2584" width="16.28515625" style="1" customWidth="1"/>
    <col min="2585" max="2585" width="17.5703125" style="1" customWidth="1"/>
    <col min="2586" max="2586" width="30" style="1" customWidth="1"/>
    <col min="2587" max="2587" width="34.140625" style="1" customWidth="1"/>
    <col min="2588" max="2816" width="11.42578125" style="1"/>
    <col min="2817" max="2817" width="6.42578125" style="1" customWidth="1"/>
    <col min="2818" max="2818" width="22.5703125" style="1" customWidth="1"/>
    <col min="2819" max="2819" width="16" style="1" customWidth="1"/>
    <col min="2820" max="2820" width="19.85546875" style="1" customWidth="1"/>
    <col min="2821" max="2821" width="14.42578125" style="1" customWidth="1"/>
    <col min="2822" max="2822" width="23" style="1" customWidth="1"/>
    <col min="2823" max="2823" width="18" style="1" customWidth="1"/>
    <col min="2824" max="2825" width="11.42578125" style="1"/>
    <col min="2826" max="2826" width="12.5703125" style="1" customWidth="1"/>
    <col min="2827" max="2827" width="12.7109375" style="1" customWidth="1"/>
    <col min="2828" max="2828" width="20.28515625" style="1" customWidth="1"/>
    <col min="2829" max="2835" width="11.42578125" style="1"/>
    <col min="2836" max="2836" width="33.85546875" style="1" customWidth="1"/>
    <col min="2837" max="2837" width="25.7109375" style="1" customWidth="1"/>
    <col min="2838" max="2838" width="16.140625" style="1" customWidth="1"/>
    <col min="2839" max="2839" width="16.7109375" style="1" customWidth="1"/>
    <col min="2840" max="2840" width="16.28515625" style="1" customWidth="1"/>
    <col min="2841" max="2841" width="17.5703125" style="1" customWidth="1"/>
    <col min="2842" max="2842" width="30" style="1" customWidth="1"/>
    <col min="2843" max="2843" width="34.140625" style="1" customWidth="1"/>
    <col min="2844" max="3072" width="11.42578125" style="1"/>
    <col min="3073" max="3073" width="6.42578125" style="1" customWidth="1"/>
    <col min="3074" max="3074" width="22.5703125" style="1" customWidth="1"/>
    <col min="3075" max="3075" width="16" style="1" customWidth="1"/>
    <col min="3076" max="3076" width="19.85546875" style="1" customWidth="1"/>
    <col min="3077" max="3077" width="14.42578125" style="1" customWidth="1"/>
    <col min="3078" max="3078" width="23" style="1" customWidth="1"/>
    <col min="3079" max="3079" width="18" style="1" customWidth="1"/>
    <col min="3080" max="3081" width="11.42578125" style="1"/>
    <col min="3082" max="3082" width="12.5703125" style="1" customWidth="1"/>
    <col min="3083" max="3083" width="12.7109375" style="1" customWidth="1"/>
    <col min="3084" max="3084" width="20.28515625" style="1" customWidth="1"/>
    <col min="3085" max="3091" width="11.42578125" style="1"/>
    <col min="3092" max="3092" width="33.85546875" style="1" customWidth="1"/>
    <col min="3093" max="3093" width="25.7109375" style="1" customWidth="1"/>
    <col min="3094" max="3094" width="16.140625" style="1" customWidth="1"/>
    <col min="3095" max="3095" width="16.7109375" style="1" customWidth="1"/>
    <col min="3096" max="3096" width="16.28515625" style="1" customWidth="1"/>
    <col min="3097" max="3097" width="17.5703125" style="1" customWidth="1"/>
    <col min="3098" max="3098" width="30" style="1" customWidth="1"/>
    <col min="3099" max="3099" width="34.140625" style="1" customWidth="1"/>
    <col min="3100" max="3328" width="11.42578125" style="1"/>
    <col min="3329" max="3329" width="6.42578125" style="1" customWidth="1"/>
    <col min="3330" max="3330" width="22.5703125" style="1" customWidth="1"/>
    <col min="3331" max="3331" width="16" style="1" customWidth="1"/>
    <col min="3332" max="3332" width="19.85546875" style="1" customWidth="1"/>
    <col min="3333" max="3333" width="14.42578125" style="1" customWidth="1"/>
    <col min="3334" max="3334" width="23" style="1" customWidth="1"/>
    <col min="3335" max="3335" width="18" style="1" customWidth="1"/>
    <col min="3336" max="3337" width="11.42578125" style="1"/>
    <col min="3338" max="3338" width="12.5703125" style="1" customWidth="1"/>
    <col min="3339" max="3339" width="12.7109375" style="1" customWidth="1"/>
    <col min="3340" max="3340" width="20.28515625" style="1" customWidth="1"/>
    <col min="3341" max="3347" width="11.42578125" style="1"/>
    <col min="3348" max="3348" width="33.85546875" style="1" customWidth="1"/>
    <col min="3349" max="3349" width="25.7109375" style="1" customWidth="1"/>
    <col min="3350" max="3350" width="16.140625" style="1" customWidth="1"/>
    <col min="3351" max="3351" width="16.7109375" style="1" customWidth="1"/>
    <col min="3352" max="3352" width="16.28515625" style="1" customWidth="1"/>
    <col min="3353" max="3353" width="17.5703125" style="1" customWidth="1"/>
    <col min="3354" max="3354" width="30" style="1" customWidth="1"/>
    <col min="3355" max="3355" width="34.140625" style="1" customWidth="1"/>
    <col min="3356" max="3584" width="11.42578125" style="1"/>
    <col min="3585" max="3585" width="6.42578125" style="1" customWidth="1"/>
    <col min="3586" max="3586" width="22.5703125" style="1" customWidth="1"/>
    <col min="3587" max="3587" width="16" style="1" customWidth="1"/>
    <col min="3588" max="3588" width="19.85546875" style="1" customWidth="1"/>
    <col min="3589" max="3589" width="14.42578125" style="1" customWidth="1"/>
    <col min="3590" max="3590" width="23" style="1" customWidth="1"/>
    <col min="3591" max="3591" width="18" style="1" customWidth="1"/>
    <col min="3592" max="3593" width="11.42578125" style="1"/>
    <col min="3594" max="3594" width="12.5703125" style="1" customWidth="1"/>
    <col min="3595" max="3595" width="12.7109375" style="1" customWidth="1"/>
    <col min="3596" max="3596" width="20.28515625" style="1" customWidth="1"/>
    <col min="3597" max="3603" width="11.42578125" style="1"/>
    <col min="3604" max="3604" width="33.85546875" style="1" customWidth="1"/>
    <col min="3605" max="3605" width="25.7109375" style="1" customWidth="1"/>
    <col min="3606" max="3606" width="16.140625" style="1" customWidth="1"/>
    <col min="3607" max="3607" width="16.7109375" style="1" customWidth="1"/>
    <col min="3608" max="3608" width="16.28515625" style="1" customWidth="1"/>
    <col min="3609" max="3609" width="17.5703125" style="1" customWidth="1"/>
    <col min="3610" max="3610" width="30" style="1" customWidth="1"/>
    <col min="3611" max="3611" width="34.140625" style="1" customWidth="1"/>
    <col min="3612" max="3840" width="11.42578125" style="1"/>
    <col min="3841" max="3841" width="6.42578125" style="1" customWidth="1"/>
    <col min="3842" max="3842" width="22.5703125" style="1" customWidth="1"/>
    <col min="3843" max="3843" width="16" style="1" customWidth="1"/>
    <col min="3844" max="3844" width="19.85546875" style="1" customWidth="1"/>
    <col min="3845" max="3845" width="14.42578125" style="1" customWidth="1"/>
    <col min="3846" max="3846" width="23" style="1" customWidth="1"/>
    <col min="3847" max="3847" width="18" style="1" customWidth="1"/>
    <col min="3848" max="3849" width="11.42578125" style="1"/>
    <col min="3850" max="3850" width="12.5703125" style="1" customWidth="1"/>
    <col min="3851" max="3851" width="12.7109375" style="1" customWidth="1"/>
    <col min="3852" max="3852" width="20.28515625" style="1" customWidth="1"/>
    <col min="3853" max="3859" width="11.42578125" style="1"/>
    <col min="3860" max="3860" width="33.85546875" style="1" customWidth="1"/>
    <col min="3861" max="3861" width="25.7109375" style="1" customWidth="1"/>
    <col min="3862" max="3862" width="16.140625" style="1" customWidth="1"/>
    <col min="3863" max="3863" width="16.7109375" style="1" customWidth="1"/>
    <col min="3864" max="3864" width="16.28515625" style="1" customWidth="1"/>
    <col min="3865" max="3865" width="17.5703125" style="1" customWidth="1"/>
    <col min="3866" max="3866" width="30" style="1" customWidth="1"/>
    <col min="3867" max="3867" width="34.140625" style="1" customWidth="1"/>
    <col min="3868" max="4096" width="11.42578125" style="1"/>
    <col min="4097" max="4097" width="6.42578125" style="1" customWidth="1"/>
    <col min="4098" max="4098" width="22.5703125" style="1" customWidth="1"/>
    <col min="4099" max="4099" width="16" style="1" customWidth="1"/>
    <col min="4100" max="4100" width="19.85546875" style="1" customWidth="1"/>
    <col min="4101" max="4101" width="14.42578125" style="1" customWidth="1"/>
    <col min="4102" max="4102" width="23" style="1" customWidth="1"/>
    <col min="4103" max="4103" width="18" style="1" customWidth="1"/>
    <col min="4104" max="4105" width="11.42578125" style="1"/>
    <col min="4106" max="4106" width="12.5703125" style="1" customWidth="1"/>
    <col min="4107" max="4107" width="12.7109375" style="1" customWidth="1"/>
    <col min="4108" max="4108" width="20.28515625" style="1" customWidth="1"/>
    <col min="4109" max="4115" width="11.42578125" style="1"/>
    <col min="4116" max="4116" width="33.85546875" style="1" customWidth="1"/>
    <col min="4117" max="4117" width="25.7109375" style="1" customWidth="1"/>
    <col min="4118" max="4118" width="16.140625" style="1" customWidth="1"/>
    <col min="4119" max="4119" width="16.7109375" style="1" customWidth="1"/>
    <col min="4120" max="4120" width="16.28515625" style="1" customWidth="1"/>
    <col min="4121" max="4121" width="17.5703125" style="1" customWidth="1"/>
    <col min="4122" max="4122" width="30" style="1" customWidth="1"/>
    <col min="4123" max="4123" width="34.140625" style="1" customWidth="1"/>
    <col min="4124" max="4352" width="11.42578125" style="1"/>
    <col min="4353" max="4353" width="6.42578125" style="1" customWidth="1"/>
    <col min="4354" max="4354" width="22.5703125" style="1" customWidth="1"/>
    <col min="4355" max="4355" width="16" style="1" customWidth="1"/>
    <col min="4356" max="4356" width="19.85546875" style="1" customWidth="1"/>
    <col min="4357" max="4357" width="14.42578125" style="1" customWidth="1"/>
    <col min="4358" max="4358" width="23" style="1" customWidth="1"/>
    <col min="4359" max="4359" width="18" style="1" customWidth="1"/>
    <col min="4360" max="4361" width="11.42578125" style="1"/>
    <col min="4362" max="4362" width="12.5703125" style="1" customWidth="1"/>
    <col min="4363" max="4363" width="12.7109375" style="1" customWidth="1"/>
    <col min="4364" max="4364" width="20.28515625" style="1" customWidth="1"/>
    <col min="4365" max="4371" width="11.42578125" style="1"/>
    <col min="4372" max="4372" width="33.85546875" style="1" customWidth="1"/>
    <col min="4373" max="4373" width="25.7109375" style="1" customWidth="1"/>
    <col min="4374" max="4374" width="16.140625" style="1" customWidth="1"/>
    <col min="4375" max="4375" width="16.7109375" style="1" customWidth="1"/>
    <col min="4376" max="4376" width="16.28515625" style="1" customWidth="1"/>
    <col min="4377" max="4377" width="17.5703125" style="1" customWidth="1"/>
    <col min="4378" max="4378" width="30" style="1" customWidth="1"/>
    <col min="4379" max="4379" width="34.140625" style="1" customWidth="1"/>
    <col min="4380" max="4608" width="11.42578125" style="1"/>
    <col min="4609" max="4609" width="6.42578125" style="1" customWidth="1"/>
    <col min="4610" max="4610" width="22.5703125" style="1" customWidth="1"/>
    <col min="4611" max="4611" width="16" style="1" customWidth="1"/>
    <col min="4612" max="4612" width="19.85546875" style="1" customWidth="1"/>
    <col min="4613" max="4613" width="14.42578125" style="1" customWidth="1"/>
    <col min="4614" max="4614" width="23" style="1" customWidth="1"/>
    <col min="4615" max="4615" width="18" style="1" customWidth="1"/>
    <col min="4616" max="4617" width="11.42578125" style="1"/>
    <col min="4618" max="4618" width="12.5703125" style="1" customWidth="1"/>
    <col min="4619" max="4619" width="12.7109375" style="1" customWidth="1"/>
    <col min="4620" max="4620" width="20.28515625" style="1" customWidth="1"/>
    <col min="4621" max="4627" width="11.42578125" style="1"/>
    <col min="4628" max="4628" width="33.85546875" style="1" customWidth="1"/>
    <col min="4629" max="4629" width="25.7109375" style="1" customWidth="1"/>
    <col min="4630" max="4630" width="16.140625" style="1" customWidth="1"/>
    <col min="4631" max="4631" width="16.7109375" style="1" customWidth="1"/>
    <col min="4632" max="4632" width="16.28515625" style="1" customWidth="1"/>
    <col min="4633" max="4633" width="17.5703125" style="1" customWidth="1"/>
    <col min="4634" max="4634" width="30" style="1" customWidth="1"/>
    <col min="4635" max="4635" width="34.140625" style="1" customWidth="1"/>
    <col min="4636" max="4864" width="11.42578125" style="1"/>
    <col min="4865" max="4865" width="6.42578125" style="1" customWidth="1"/>
    <col min="4866" max="4866" width="22.5703125" style="1" customWidth="1"/>
    <col min="4867" max="4867" width="16" style="1" customWidth="1"/>
    <col min="4868" max="4868" width="19.85546875" style="1" customWidth="1"/>
    <col min="4869" max="4869" width="14.42578125" style="1" customWidth="1"/>
    <col min="4870" max="4870" width="23" style="1" customWidth="1"/>
    <col min="4871" max="4871" width="18" style="1" customWidth="1"/>
    <col min="4872" max="4873" width="11.42578125" style="1"/>
    <col min="4874" max="4874" width="12.5703125" style="1" customWidth="1"/>
    <col min="4875" max="4875" width="12.7109375" style="1" customWidth="1"/>
    <col min="4876" max="4876" width="20.28515625" style="1" customWidth="1"/>
    <col min="4877" max="4883" width="11.42578125" style="1"/>
    <col min="4884" max="4884" width="33.85546875" style="1" customWidth="1"/>
    <col min="4885" max="4885" width="25.7109375" style="1" customWidth="1"/>
    <col min="4886" max="4886" width="16.140625" style="1" customWidth="1"/>
    <col min="4887" max="4887" width="16.7109375" style="1" customWidth="1"/>
    <col min="4888" max="4888" width="16.28515625" style="1" customWidth="1"/>
    <col min="4889" max="4889" width="17.5703125" style="1" customWidth="1"/>
    <col min="4890" max="4890" width="30" style="1" customWidth="1"/>
    <col min="4891" max="4891" width="34.140625" style="1" customWidth="1"/>
    <col min="4892" max="5120" width="11.42578125" style="1"/>
    <col min="5121" max="5121" width="6.42578125" style="1" customWidth="1"/>
    <col min="5122" max="5122" width="22.5703125" style="1" customWidth="1"/>
    <col min="5123" max="5123" width="16" style="1" customWidth="1"/>
    <col min="5124" max="5124" width="19.85546875" style="1" customWidth="1"/>
    <col min="5125" max="5125" width="14.42578125" style="1" customWidth="1"/>
    <col min="5126" max="5126" width="23" style="1" customWidth="1"/>
    <col min="5127" max="5127" width="18" style="1" customWidth="1"/>
    <col min="5128" max="5129" width="11.42578125" style="1"/>
    <col min="5130" max="5130" width="12.5703125" style="1" customWidth="1"/>
    <col min="5131" max="5131" width="12.7109375" style="1" customWidth="1"/>
    <col min="5132" max="5132" width="20.28515625" style="1" customWidth="1"/>
    <col min="5133" max="5139" width="11.42578125" style="1"/>
    <col min="5140" max="5140" width="33.85546875" style="1" customWidth="1"/>
    <col min="5141" max="5141" width="25.7109375" style="1" customWidth="1"/>
    <col min="5142" max="5142" width="16.140625" style="1" customWidth="1"/>
    <col min="5143" max="5143" width="16.7109375" style="1" customWidth="1"/>
    <col min="5144" max="5144" width="16.28515625" style="1" customWidth="1"/>
    <col min="5145" max="5145" width="17.5703125" style="1" customWidth="1"/>
    <col min="5146" max="5146" width="30" style="1" customWidth="1"/>
    <col min="5147" max="5147" width="34.140625" style="1" customWidth="1"/>
    <col min="5148" max="5376" width="11.42578125" style="1"/>
    <col min="5377" max="5377" width="6.42578125" style="1" customWidth="1"/>
    <col min="5378" max="5378" width="22.5703125" style="1" customWidth="1"/>
    <col min="5379" max="5379" width="16" style="1" customWidth="1"/>
    <col min="5380" max="5380" width="19.85546875" style="1" customWidth="1"/>
    <col min="5381" max="5381" width="14.42578125" style="1" customWidth="1"/>
    <col min="5382" max="5382" width="23" style="1" customWidth="1"/>
    <col min="5383" max="5383" width="18" style="1" customWidth="1"/>
    <col min="5384" max="5385" width="11.42578125" style="1"/>
    <col min="5386" max="5386" width="12.5703125" style="1" customWidth="1"/>
    <col min="5387" max="5387" width="12.7109375" style="1" customWidth="1"/>
    <col min="5388" max="5388" width="20.28515625" style="1" customWidth="1"/>
    <col min="5389" max="5395" width="11.42578125" style="1"/>
    <col min="5396" max="5396" width="33.85546875" style="1" customWidth="1"/>
    <col min="5397" max="5397" width="25.7109375" style="1" customWidth="1"/>
    <col min="5398" max="5398" width="16.140625" style="1" customWidth="1"/>
    <col min="5399" max="5399" width="16.7109375" style="1" customWidth="1"/>
    <col min="5400" max="5400" width="16.28515625" style="1" customWidth="1"/>
    <col min="5401" max="5401" width="17.5703125" style="1" customWidth="1"/>
    <col min="5402" max="5402" width="30" style="1" customWidth="1"/>
    <col min="5403" max="5403" width="34.140625" style="1" customWidth="1"/>
    <col min="5404" max="5632" width="11.42578125" style="1"/>
    <col min="5633" max="5633" width="6.42578125" style="1" customWidth="1"/>
    <col min="5634" max="5634" width="22.5703125" style="1" customWidth="1"/>
    <col min="5635" max="5635" width="16" style="1" customWidth="1"/>
    <col min="5636" max="5636" width="19.85546875" style="1" customWidth="1"/>
    <col min="5637" max="5637" width="14.42578125" style="1" customWidth="1"/>
    <col min="5638" max="5638" width="23" style="1" customWidth="1"/>
    <col min="5639" max="5639" width="18" style="1" customWidth="1"/>
    <col min="5640" max="5641" width="11.42578125" style="1"/>
    <col min="5642" max="5642" width="12.5703125" style="1" customWidth="1"/>
    <col min="5643" max="5643" width="12.7109375" style="1" customWidth="1"/>
    <col min="5644" max="5644" width="20.28515625" style="1" customWidth="1"/>
    <col min="5645" max="5651" width="11.42578125" style="1"/>
    <col min="5652" max="5652" width="33.85546875" style="1" customWidth="1"/>
    <col min="5653" max="5653" width="25.7109375" style="1" customWidth="1"/>
    <col min="5654" max="5654" width="16.140625" style="1" customWidth="1"/>
    <col min="5655" max="5655" width="16.7109375" style="1" customWidth="1"/>
    <col min="5656" max="5656" width="16.28515625" style="1" customWidth="1"/>
    <col min="5657" max="5657" width="17.5703125" style="1" customWidth="1"/>
    <col min="5658" max="5658" width="30" style="1" customWidth="1"/>
    <col min="5659" max="5659" width="34.140625" style="1" customWidth="1"/>
    <col min="5660" max="5888" width="11.42578125" style="1"/>
    <col min="5889" max="5889" width="6.42578125" style="1" customWidth="1"/>
    <col min="5890" max="5890" width="22.5703125" style="1" customWidth="1"/>
    <col min="5891" max="5891" width="16" style="1" customWidth="1"/>
    <col min="5892" max="5892" width="19.85546875" style="1" customWidth="1"/>
    <col min="5893" max="5893" width="14.42578125" style="1" customWidth="1"/>
    <col min="5894" max="5894" width="23" style="1" customWidth="1"/>
    <col min="5895" max="5895" width="18" style="1" customWidth="1"/>
    <col min="5896" max="5897" width="11.42578125" style="1"/>
    <col min="5898" max="5898" width="12.5703125" style="1" customWidth="1"/>
    <col min="5899" max="5899" width="12.7109375" style="1" customWidth="1"/>
    <col min="5900" max="5900" width="20.28515625" style="1" customWidth="1"/>
    <col min="5901" max="5907" width="11.42578125" style="1"/>
    <col min="5908" max="5908" width="33.85546875" style="1" customWidth="1"/>
    <col min="5909" max="5909" width="25.7109375" style="1" customWidth="1"/>
    <col min="5910" max="5910" width="16.140625" style="1" customWidth="1"/>
    <col min="5911" max="5911" width="16.7109375" style="1" customWidth="1"/>
    <col min="5912" max="5912" width="16.28515625" style="1" customWidth="1"/>
    <col min="5913" max="5913" width="17.5703125" style="1" customWidth="1"/>
    <col min="5914" max="5914" width="30" style="1" customWidth="1"/>
    <col min="5915" max="5915" width="34.140625" style="1" customWidth="1"/>
    <col min="5916" max="6144" width="11.42578125" style="1"/>
    <col min="6145" max="6145" width="6.42578125" style="1" customWidth="1"/>
    <col min="6146" max="6146" width="22.5703125" style="1" customWidth="1"/>
    <col min="6147" max="6147" width="16" style="1" customWidth="1"/>
    <col min="6148" max="6148" width="19.85546875" style="1" customWidth="1"/>
    <col min="6149" max="6149" width="14.42578125" style="1" customWidth="1"/>
    <col min="6150" max="6150" width="23" style="1" customWidth="1"/>
    <col min="6151" max="6151" width="18" style="1" customWidth="1"/>
    <col min="6152" max="6153" width="11.42578125" style="1"/>
    <col min="6154" max="6154" width="12.5703125" style="1" customWidth="1"/>
    <col min="6155" max="6155" width="12.7109375" style="1" customWidth="1"/>
    <col min="6156" max="6156" width="20.28515625" style="1" customWidth="1"/>
    <col min="6157" max="6163" width="11.42578125" style="1"/>
    <col min="6164" max="6164" width="33.85546875" style="1" customWidth="1"/>
    <col min="6165" max="6165" width="25.7109375" style="1" customWidth="1"/>
    <col min="6166" max="6166" width="16.140625" style="1" customWidth="1"/>
    <col min="6167" max="6167" width="16.7109375" style="1" customWidth="1"/>
    <col min="6168" max="6168" width="16.28515625" style="1" customWidth="1"/>
    <col min="6169" max="6169" width="17.5703125" style="1" customWidth="1"/>
    <col min="6170" max="6170" width="30" style="1" customWidth="1"/>
    <col min="6171" max="6171" width="34.140625" style="1" customWidth="1"/>
    <col min="6172" max="6400" width="11.42578125" style="1"/>
    <col min="6401" max="6401" width="6.42578125" style="1" customWidth="1"/>
    <col min="6402" max="6402" width="22.5703125" style="1" customWidth="1"/>
    <col min="6403" max="6403" width="16" style="1" customWidth="1"/>
    <col min="6404" max="6404" width="19.85546875" style="1" customWidth="1"/>
    <col min="6405" max="6405" width="14.42578125" style="1" customWidth="1"/>
    <col min="6406" max="6406" width="23" style="1" customWidth="1"/>
    <col min="6407" max="6407" width="18" style="1" customWidth="1"/>
    <col min="6408" max="6409" width="11.42578125" style="1"/>
    <col min="6410" max="6410" width="12.5703125" style="1" customWidth="1"/>
    <col min="6411" max="6411" width="12.7109375" style="1" customWidth="1"/>
    <col min="6412" max="6412" width="20.28515625" style="1" customWidth="1"/>
    <col min="6413" max="6419" width="11.42578125" style="1"/>
    <col min="6420" max="6420" width="33.85546875" style="1" customWidth="1"/>
    <col min="6421" max="6421" width="25.7109375" style="1" customWidth="1"/>
    <col min="6422" max="6422" width="16.140625" style="1" customWidth="1"/>
    <col min="6423" max="6423" width="16.7109375" style="1" customWidth="1"/>
    <col min="6424" max="6424" width="16.28515625" style="1" customWidth="1"/>
    <col min="6425" max="6425" width="17.5703125" style="1" customWidth="1"/>
    <col min="6426" max="6426" width="30" style="1" customWidth="1"/>
    <col min="6427" max="6427" width="34.140625" style="1" customWidth="1"/>
    <col min="6428" max="6656" width="11.42578125" style="1"/>
    <col min="6657" max="6657" width="6.42578125" style="1" customWidth="1"/>
    <col min="6658" max="6658" width="22.5703125" style="1" customWidth="1"/>
    <col min="6659" max="6659" width="16" style="1" customWidth="1"/>
    <col min="6660" max="6660" width="19.85546875" style="1" customWidth="1"/>
    <col min="6661" max="6661" width="14.42578125" style="1" customWidth="1"/>
    <col min="6662" max="6662" width="23" style="1" customWidth="1"/>
    <col min="6663" max="6663" width="18" style="1" customWidth="1"/>
    <col min="6664" max="6665" width="11.42578125" style="1"/>
    <col min="6666" max="6666" width="12.5703125" style="1" customWidth="1"/>
    <col min="6667" max="6667" width="12.7109375" style="1" customWidth="1"/>
    <col min="6668" max="6668" width="20.28515625" style="1" customWidth="1"/>
    <col min="6669" max="6675" width="11.42578125" style="1"/>
    <col min="6676" max="6676" width="33.85546875" style="1" customWidth="1"/>
    <col min="6677" max="6677" width="25.7109375" style="1" customWidth="1"/>
    <col min="6678" max="6678" width="16.140625" style="1" customWidth="1"/>
    <col min="6679" max="6679" width="16.7109375" style="1" customWidth="1"/>
    <col min="6680" max="6680" width="16.28515625" style="1" customWidth="1"/>
    <col min="6681" max="6681" width="17.5703125" style="1" customWidth="1"/>
    <col min="6682" max="6682" width="30" style="1" customWidth="1"/>
    <col min="6683" max="6683" width="34.140625" style="1" customWidth="1"/>
    <col min="6684" max="6912" width="11.42578125" style="1"/>
    <col min="6913" max="6913" width="6.42578125" style="1" customWidth="1"/>
    <col min="6914" max="6914" width="22.5703125" style="1" customWidth="1"/>
    <col min="6915" max="6915" width="16" style="1" customWidth="1"/>
    <col min="6916" max="6916" width="19.85546875" style="1" customWidth="1"/>
    <col min="6917" max="6917" width="14.42578125" style="1" customWidth="1"/>
    <col min="6918" max="6918" width="23" style="1" customWidth="1"/>
    <col min="6919" max="6919" width="18" style="1" customWidth="1"/>
    <col min="6920" max="6921" width="11.42578125" style="1"/>
    <col min="6922" max="6922" width="12.5703125" style="1" customWidth="1"/>
    <col min="6923" max="6923" width="12.7109375" style="1" customWidth="1"/>
    <col min="6924" max="6924" width="20.28515625" style="1" customWidth="1"/>
    <col min="6925" max="6931" width="11.42578125" style="1"/>
    <col min="6932" max="6932" width="33.85546875" style="1" customWidth="1"/>
    <col min="6933" max="6933" width="25.7109375" style="1" customWidth="1"/>
    <col min="6934" max="6934" width="16.140625" style="1" customWidth="1"/>
    <col min="6935" max="6935" width="16.7109375" style="1" customWidth="1"/>
    <col min="6936" max="6936" width="16.28515625" style="1" customWidth="1"/>
    <col min="6937" max="6937" width="17.5703125" style="1" customWidth="1"/>
    <col min="6938" max="6938" width="30" style="1" customWidth="1"/>
    <col min="6939" max="6939" width="34.140625" style="1" customWidth="1"/>
    <col min="6940" max="7168" width="11.42578125" style="1"/>
    <col min="7169" max="7169" width="6.42578125" style="1" customWidth="1"/>
    <col min="7170" max="7170" width="22.5703125" style="1" customWidth="1"/>
    <col min="7171" max="7171" width="16" style="1" customWidth="1"/>
    <col min="7172" max="7172" width="19.85546875" style="1" customWidth="1"/>
    <col min="7173" max="7173" width="14.42578125" style="1" customWidth="1"/>
    <col min="7174" max="7174" width="23" style="1" customWidth="1"/>
    <col min="7175" max="7175" width="18" style="1" customWidth="1"/>
    <col min="7176" max="7177" width="11.42578125" style="1"/>
    <col min="7178" max="7178" width="12.5703125" style="1" customWidth="1"/>
    <col min="7179" max="7179" width="12.7109375" style="1" customWidth="1"/>
    <col min="7180" max="7180" width="20.28515625" style="1" customWidth="1"/>
    <col min="7181" max="7187" width="11.42578125" style="1"/>
    <col min="7188" max="7188" width="33.85546875" style="1" customWidth="1"/>
    <col min="7189" max="7189" width="25.7109375" style="1" customWidth="1"/>
    <col min="7190" max="7190" width="16.140625" style="1" customWidth="1"/>
    <col min="7191" max="7191" width="16.7109375" style="1" customWidth="1"/>
    <col min="7192" max="7192" width="16.28515625" style="1" customWidth="1"/>
    <col min="7193" max="7193" width="17.5703125" style="1" customWidth="1"/>
    <col min="7194" max="7194" width="30" style="1" customWidth="1"/>
    <col min="7195" max="7195" width="34.140625" style="1" customWidth="1"/>
    <col min="7196" max="7424" width="11.42578125" style="1"/>
    <col min="7425" max="7425" width="6.42578125" style="1" customWidth="1"/>
    <col min="7426" max="7426" width="22.5703125" style="1" customWidth="1"/>
    <col min="7427" max="7427" width="16" style="1" customWidth="1"/>
    <col min="7428" max="7428" width="19.85546875" style="1" customWidth="1"/>
    <col min="7429" max="7429" width="14.42578125" style="1" customWidth="1"/>
    <col min="7430" max="7430" width="23" style="1" customWidth="1"/>
    <col min="7431" max="7431" width="18" style="1" customWidth="1"/>
    <col min="7432" max="7433" width="11.42578125" style="1"/>
    <col min="7434" max="7434" width="12.5703125" style="1" customWidth="1"/>
    <col min="7435" max="7435" width="12.7109375" style="1" customWidth="1"/>
    <col min="7436" max="7436" width="20.28515625" style="1" customWidth="1"/>
    <col min="7437" max="7443" width="11.42578125" style="1"/>
    <col min="7444" max="7444" width="33.85546875" style="1" customWidth="1"/>
    <col min="7445" max="7445" width="25.7109375" style="1" customWidth="1"/>
    <col min="7446" max="7446" width="16.140625" style="1" customWidth="1"/>
    <col min="7447" max="7447" width="16.7109375" style="1" customWidth="1"/>
    <col min="7448" max="7448" width="16.28515625" style="1" customWidth="1"/>
    <col min="7449" max="7449" width="17.5703125" style="1" customWidth="1"/>
    <col min="7450" max="7450" width="30" style="1" customWidth="1"/>
    <col min="7451" max="7451" width="34.140625" style="1" customWidth="1"/>
    <col min="7452" max="7680" width="11.42578125" style="1"/>
    <col min="7681" max="7681" width="6.42578125" style="1" customWidth="1"/>
    <col min="7682" max="7682" width="22.5703125" style="1" customWidth="1"/>
    <col min="7683" max="7683" width="16" style="1" customWidth="1"/>
    <col min="7684" max="7684" width="19.85546875" style="1" customWidth="1"/>
    <col min="7685" max="7685" width="14.42578125" style="1" customWidth="1"/>
    <col min="7686" max="7686" width="23" style="1" customWidth="1"/>
    <col min="7687" max="7687" width="18" style="1" customWidth="1"/>
    <col min="7688" max="7689" width="11.42578125" style="1"/>
    <col min="7690" max="7690" width="12.5703125" style="1" customWidth="1"/>
    <col min="7691" max="7691" width="12.7109375" style="1" customWidth="1"/>
    <col min="7692" max="7692" width="20.28515625" style="1" customWidth="1"/>
    <col min="7693" max="7699" width="11.42578125" style="1"/>
    <col min="7700" max="7700" width="33.85546875" style="1" customWidth="1"/>
    <col min="7701" max="7701" width="25.7109375" style="1" customWidth="1"/>
    <col min="7702" max="7702" width="16.140625" style="1" customWidth="1"/>
    <col min="7703" max="7703" width="16.7109375" style="1" customWidth="1"/>
    <col min="7704" max="7704" width="16.28515625" style="1" customWidth="1"/>
    <col min="7705" max="7705" width="17.5703125" style="1" customWidth="1"/>
    <col min="7706" max="7706" width="30" style="1" customWidth="1"/>
    <col min="7707" max="7707" width="34.140625" style="1" customWidth="1"/>
    <col min="7708" max="7936" width="11.42578125" style="1"/>
    <col min="7937" max="7937" width="6.42578125" style="1" customWidth="1"/>
    <col min="7938" max="7938" width="22.5703125" style="1" customWidth="1"/>
    <col min="7939" max="7939" width="16" style="1" customWidth="1"/>
    <col min="7940" max="7940" width="19.85546875" style="1" customWidth="1"/>
    <col min="7941" max="7941" width="14.42578125" style="1" customWidth="1"/>
    <col min="7942" max="7942" width="23" style="1" customWidth="1"/>
    <col min="7943" max="7943" width="18" style="1" customWidth="1"/>
    <col min="7944" max="7945" width="11.42578125" style="1"/>
    <col min="7946" max="7946" width="12.5703125" style="1" customWidth="1"/>
    <col min="7947" max="7947" width="12.7109375" style="1" customWidth="1"/>
    <col min="7948" max="7948" width="20.28515625" style="1" customWidth="1"/>
    <col min="7949" max="7955" width="11.42578125" style="1"/>
    <col min="7956" max="7956" width="33.85546875" style="1" customWidth="1"/>
    <col min="7957" max="7957" width="25.7109375" style="1" customWidth="1"/>
    <col min="7958" max="7958" width="16.140625" style="1" customWidth="1"/>
    <col min="7959" max="7959" width="16.7109375" style="1" customWidth="1"/>
    <col min="7960" max="7960" width="16.28515625" style="1" customWidth="1"/>
    <col min="7961" max="7961" width="17.5703125" style="1" customWidth="1"/>
    <col min="7962" max="7962" width="30" style="1" customWidth="1"/>
    <col min="7963" max="7963" width="34.140625" style="1" customWidth="1"/>
    <col min="7964" max="8192" width="11.42578125" style="1"/>
    <col min="8193" max="8193" width="6.42578125" style="1" customWidth="1"/>
    <col min="8194" max="8194" width="22.5703125" style="1" customWidth="1"/>
    <col min="8195" max="8195" width="16" style="1" customWidth="1"/>
    <col min="8196" max="8196" width="19.85546875" style="1" customWidth="1"/>
    <col min="8197" max="8197" width="14.42578125" style="1" customWidth="1"/>
    <col min="8198" max="8198" width="23" style="1" customWidth="1"/>
    <col min="8199" max="8199" width="18" style="1" customWidth="1"/>
    <col min="8200" max="8201" width="11.42578125" style="1"/>
    <col min="8202" max="8202" width="12.5703125" style="1" customWidth="1"/>
    <col min="8203" max="8203" width="12.7109375" style="1" customWidth="1"/>
    <col min="8204" max="8204" width="20.28515625" style="1" customWidth="1"/>
    <col min="8205" max="8211" width="11.42578125" style="1"/>
    <col min="8212" max="8212" width="33.85546875" style="1" customWidth="1"/>
    <col min="8213" max="8213" width="25.7109375" style="1" customWidth="1"/>
    <col min="8214" max="8214" width="16.140625" style="1" customWidth="1"/>
    <col min="8215" max="8215" width="16.7109375" style="1" customWidth="1"/>
    <col min="8216" max="8216" width="16.28515625" style="1" customWidth="1"/>
    <col min="8217" max="8217" width="17.5703125" style="1" customWidth="1"/>
    <col min="8218" max="8218" width="30" style="1" customWidth="1"/>
    <col min="8219" max="8219" width="34.140625" style="1" customWidth="1"/>
    <col min="8220" max="8448" width="11.42578125" style="1"/>
    <col min="8449" max="8449" width="6.42578125" style="1" customWidth="1"/>
    <col min="8450" max="8450" width="22.5703125" style="1" customWidth="1"/>
    <col min="8451" max="8451" width="16" style="1" customWidth="1"/>
    <col min="8452" max="8452" width="19.85546875" style="1" customWidth="1"/>
    <col min="8453" max="8453" width="14.42578125" style="1" customWidth="1"/>
    <col min="8454" max="8454" width="23" style="1" customWidth="1"/>
    <col min="8455" max="8455" width="18" style="1" customWidth="1"/>
    <col min="8456" max="8457" width="11.42578125" style="1"/>
    <col min="8458" max="8458" width="12.5703125" style="1" customWidth="1"/>
    <col min="8459" max="8459" width="12.7109375" style="1" customWidth="1"/>
    <col min="8460" max="8460" width="20.28515625" style="1" customWidth="1"/>
    <col min="8461" max="8467" width="11.42578125" style="1"/>
    <col min="8468" max="8468" width="33.85546875" style="1" customWidth="1"/>
    <col min="8469" max="8469" width="25.7109375" style="1" customWidth="1"/>
    <col min="8470" max="8470" width="16.140625" style="1" customWidth="1"/>
    <col min="8471" max="8471" width="16.7109375" style="1" customWidth="1"/>
    <col min="8472" max="8472" width="16.28515625" style="1" customWidth="1"/>
    <col min="8473" max="8473" width="17.5703125" style="1" customWidth="1"/>
    <col min="8474" max="8474" width="30" style="1" customWidth="1"/>
    <col min="8475" max="8475" width="34.140625" style="1" customWidth="1"/>
    <col min="8476" max="8704" width="11.42578125" style="1"/>
    <col min="8705" max="8705" width="6.42578125" style="1" customWidth="1"/>
    <col min="8706" max="8706" width="22.5703125" style="1" customWidth="1"/>
    <col min="8707" max="8707" width="16" style="1" customWidth="1"/>
    <col min="8708" max="8708" width="19.85546875" style="1" customWidth="1"/>
    <col min="8709" max="8709" width="14.42578125" style="1" customWidth="1"/>
    <col min="8710" max="8710" width="23" style="1" customWidth="1"/>
    <col min="8711" max="8711" width="18" style="1" customWidth="1"/>
    <col min="8712" max="8713" width="11.42578125" style="1"/>
    <col min="8714" max="8714" width="12.5703125" style="1" customWidth="1"/>
    <col min="8715" max="8715" width="12.7109375" style="1" customWidth="1"/>
    <col min="8716" max="8716" width="20.28515625" style="1" customWidth="1"/>
    <col min="8717" max="8723" width="11.42578125" style="1"/>
    <col min="8724" max="8724" width="33.85546875" style="1" customWidth="1"/>
    <col min="8725" max="8725" width="25.7109375" style="1" customWidth="1"/>
    <col min="8726" max="8726" width="16.140625" style="1" customWidth="1"/>
    <col min="8727" max="8727" width="16.7109375" style="1" customWidth="1"/>
    <col min="8728" max="8728" width="16.28515625" style="1" customWidth="1"/>
    <col min="8729" max="8729" width="17.5703125" style="1" customWidth="1"/>
    <col min="8730" max="8730" width="30" style="1" customWidth="1"/>
    <col min="8731" max="8731" width="34.140625" style="1" customWidth="1"/>
    <col min="8732" max="8960" width="11.42578125" style="1"/>
    <col min="8961" max="8961" width="6.42578125" style="1" customWidth="1"/>
    <col min="8962" max="8962" width="22.5703125" style="1" customWidth="1"/>
    <col min="8963" max="8963" width="16" style="1" customWidth="1"/>
    <col min="8964" max="8964" width="19.85546875" style="1" customWidth="1"/>
    <col min="8965" max="8965" width="14.42578125" style="1" customWidth="1"/>
    <col min="8966" max="8966" width="23" style="1" customWidth="1"/>
    <col min="8967" max="8967" width="18" style="1" customWidth="1"/>
    <col min="8968" max="8969" width="11.42578125" style="1"/>
    <col min="8970" max="8970" width="12.5703125" style="1" customWidth="1"/>
    <col min="8971" max="8971" width="12.7109375" style="1" customWidth="1"/>
    <col min="8972" max="8972" width="20.28515625" style="1" customWidth="1"/>
    <col min="8973" max="8979" width="11.42578125" style="1"/>
    <col min="8980" max="8980" width="33.85546875" style="1" customWidth="1"/>
    <col min="8981" max="8981" width="25.7109375" style="1" customWidth="1"/>
    <col min="8982" max="8982" width="16.140625" style="1" customWidth="1"/>
    <col min="8983" max="8983" width="16.7109375" style="1" customWidth="1"/>
    <col min="8984" max="8984" width="16.28515625" style="1" customWidth="1"/>
    <col min="8985" max="8985" width="17.5703125" style="1" customWidth="1"/>
    <col min="8986" max="8986" width="30" style="1" customWidth="1"/>
    <col min="8987" max="8987" width="34.140625" style="1" customWidth="1"/>
    <col min="8988" max="9216" width="11.42578125" style="1"/>
    <col min="9217" max="9217" width="6.42578125" style="1" customWidth="1"/>
    <col min="9218" max="9218" width="22.5703125" style="1" customWidth="1"/>
    <col min="9219" max="9219" width="16" style="1" customWidth="1"/>
    <col min="9220" max="9220" width="19.85546875" style="1" customWidth="1"/>
    <col min="9221" max="9221" width="14.42578125" style="1" customWidth="1"/>
    <col min="9222" max="9222" width="23" style="1" customWidth="1"/>
    <col min="9223" max="9223" width="18" style="1" customWidth="1"/>
    <col min="9224" max="9225" width="11.42578125" style="1"/>
    <col min="9226" max="9226" width="12.5703125" style="1" customWidth="1"/>
    <col min="9227" max="9227" width="12.7109375" style="1" customWidth="1"/>
    <col min="9228" max="9228" width="20.28515625" style="1" customWidth="1"/>
    <col min="9229" max="9235" width="11.42578125" style="1"/>
    <col min="9236" max="9236" width="33.85546875" style="1" customWidth="1"/>
    <col min="9237" max="9237" width="25.7109375" style="1" customWidth="1"/>
    <col min="9238" max="9238" width="16.140625" style="1" customWidth="1"/>
    <col min="9239" max="9239" width="16.7109375" style="1" customWidth="1"/>
    <col min="9240" max="9240" width="16.28515625" style="1" customWidth="1"/>
    <col min="9241" max="9241" width="17.5703125" style="1" customWidth="1"/>
    <col min="9242" max="9242" width="30" style="1" customWidth="1"/>
    <col min="9243" max="9243" width="34.140625" style="1" customWidth="1"/>
    <col min="9244" max="9472" width="11.42578125" style="1"/>
    <col min="9473" max="9473" width="6.42578125" style="1" customWidth="1"/>
    <col min="9474" max="9474" width="22.5703125" style="1" customWidth="1"/>
    <col min="9475" max="9475" width="16" style="1" customWidth="1"/>
    <col min="9476" max="9476" width="19.85546875" style="1" customWidth="1"/>
    <col min="9477" max="9477" width="14.42578125" style="1" customWidth="1"/>
    <col min="9478" max="9478" width="23" style="1" customWidth="1"/>
    <col min="9479" max="9479" width="18" style="1" customWidth="1"/>
    <col min="9480" max="9481" width="11.42578125" style="1"/>
    <col min="9482" max="9482" width="12.5703125" style="1" customWidth="1"/>
    <col min="9483" max="9483" width="12.7109375" style="1" customWidth="1"/>
    <col min="9484" max="9484" width="20.28515625" style="1" customWidth="1"/>
    <col min="9485" max="9491" width="11.42578125" style="1"/>
    <col min="9492" max="9492" width="33.85546875" style="1" customWidth="1"/>
    <col min="9493" max="9493" width="25.7109375" style="1" customWidth="1"/>
    <col min="9494" max="9494" width="16.140625" style="1" customWidth="1"/>
    <col min="9495" max="9495" width="16.7109375" style="1" customWidth="1"/>
    <col min="9496" max="9496" width="16.28515625" style="1" customWidth="1"/>
    <col min="9497" max="9497" width="17.5703125" style="1" customWidth="1"/>
    <col min="9498" max="9498" width="30" style="1" customWidth="1"/>
    <col min="9499" max="9499" width="34.140625" style="1" customWidth="1"/>
    <col min="9500" max="9728" width="11.42578125" style="1"/>
    <col min="9729" max="9729" width="6.42578125" style="1" customWidth="1"/>
    <col min="9730" max="9730" width="22.5703125" style="1" customWidth="1"/>
    <col min="9731" max="9731" width="16" style="1" customWidth="1"/>
    <col min="9732" max="9732" width="19.85546875" style="1" customWidth="1"/>
    <col min="9733" max="9733" width="14.42578125" style="1" customWidth="1"/>
    <col min="9734" max="9734" width="23" style="1" customWidth="1"/>
    <col min="9735" max="9735" width="18" style="1" customWidth="1"/>
    <col min="9736" max="9737" width="11.42578125" style="1"/>
    <col min="9738" max="9738" width="12.5703125" style="1" customWidth="1"/>
    <col min="9739" max="9739" width="12.7109375" style="1" customWidth="1"/>
    <col min="9740" max="9740" width="20.28515625" style="1" customWidth="1"/>
    <col min="9741" max="9747" width="11.42578125" style="1"/>
    <col min="9748" max="9748" width="33.85546875" style="1" customWidth="1"/>
    <col min="9749" max="9749" width="25.7109375" style="1" customWidth="1"/>
    <col min="9750" max="9750" width="16.140625" style="1" customWidth="1"/>
    <col min="9751" max="9751" width="16.7109375" style="1" customWidth="1"/>
    <col min="9752" max="9752" width="16.28515625" style="1" customWidth="1"/>
    <col min="9753" max="9753" width="17.5703125" style="1" customWidth="1"/>
    <col min="9754" max="9754" width="30" style="1" customWidth="1"/>
    <col min="9755" max="9755" width="34.140625" style="1" customWidth="1"/>
    <col min="9756" max="9984" width="11.42578125" style="1"/>
    <col min="9985" max="9985" width="6.42578125" style="1" customWidth="1"/>
    <col min="9986" max="9986" width="22.5703125" style="1" customWidth="1"/>
    <col min="9987" max="9987" width="16" style="1" customWidth="1"/>
    <col min="9988" max="9988" width="19.85546875" style="1" customWidth="1"/>
    <col min="9989" max="9989" width="14.42578125" style="1" customWidth="1"/>
    <col min="9990" max="9990" width="23" style="1" customWidth="1"/>
    <col min="9991" max="9991" width="18" style="1" customWidth="1"/>
    <col min="9992" max="9993" width="11.42578125" style="1"/>
    <col min="9994" max="9994" width="12.5703125" style="1" customWidth="1"/>
    <col min="9995" max="9995" width="12.7109375" style="1" customWidth="1"/>
    <col min="9996" max="9996" width="20.28515625" style="1" customWidth="1"/>
    <col min="9997" max="10003" width="11.42578125" style="1"/>
    <col min="10004" max="10004" width="33.85546875" style="1" customWidth="1"/>
    <col min="10005" max="10005" width="25.7109375" style="1" customWidth="1"/>
    <col min="10006" max="10006" width="16.140625" style="1" customWidth="1"/>
    <col min="10007" max="10007" width="16.7109375" style="1" customWidth="1"/>
    <col min="10008" max="10008" width="16.28515625" style="1" customWidth="1"/>
    <col min="10009" max="10009" width="17.5703125" style="1" customWidth="1"/>
    <col min="10010" max="10010" width="30" style="1" customWidth="1"/>
    <col min="10011" max="10011" width="34.140625" style="1" customWidth="1"/>
    <col min="10012" max="10240" width="11.42578125" style="1"/>
    <col min="10241" max="10241" width="6.42578125" style="1" customWidth="1"/>
    <col min="10242" max="10242" width="22.5703125" style="1" customWidth="1"/>
    <col min="10243" max="10243" width="16" style="1" customWidth="1"/>
    <col min="10244" max="10244" width="19.85546875" style="1" customWidth="1"/>
    <col min="10245" max="10245" width="14.42578125" style="1" customWidth="1"/>
    <col min="10246" max="10246" width="23" style="1" customWidth="1"/>
    <col min="10247" max="10247" width="18" style="1" customWidth="1"/>
    <col min="10248" max="10249" width="11.42578125" style="1"/>
    <col min="10250" max="10250" width="12.5703125" style="1" customWidth="1"/>
    <col min="10251" max="10251" width="12.7109375" style="1" customWidth="1"/>
    <col min="10252" max="10252" width="20.28515625" style="1" customWidth="1"/>
    <col min="10253" max="10259" width="11.42578125" style="1"/>
    <col min="10260" max="10260" width="33.85546875" style="1" customWidth="1"/>
    <col min="10261" max="10261" width="25.7109375" style="1" customWidth="1"/>
    <col min="10262" max="10262" width="16.140625" style="1" customWidth="1"/>
    <col min="10263" max="10263" width="16.7109375" style="1" customWidth="1"/>
    <col min="10264" max="10264" width="16.28515625" style="1" customWidth="1"/>
    <col min="10265" max="10265" width="17.5703125" style="1" customWidth="1"/>
    <col min="10266" max="10266" width="30" style="1" customWidth="1"/>
    <col min="10267" max="10267" width="34.140625" style="1" customWidth="1"/>
    <col min="10268" max="10496" width="11.42578125" style="1"/>
    <col min="10497" max="10497" width="6.42578125" style="1" customWidth="1"/>
    <col min="10498" max="10498" width="22.5703125" style="1" customWidth="1"/>
    <col min="10499" max="10499" width="16" style="1" customWidth="1"/>
    <col min="10500" max="10500" width="19.85546875" style="1" customWidth="1"/>
    <col min="10501" max="10501" width="14.42578125" style="1" customWidth="1"/>
    <col min="10502" max="10502" width="23" style="1" customWidth="1"/>
    <col min="10503" max="10503" width="18" style="1" customWidth="1"/>
    <col min="10504" max="10505" width="11.42578125" style="1"/>
    <col min="10506" max="10506" width="12.5703125" style="1" customWidth="1"/>
    <col min="10507" max="10507" width="12.7109375" style="1" customWidth="1"/>
    <col min="10508" max="10508" width="20.28515625" style="1" customWidth="1"/>
    <col min="10509" max="10515" width="11.42578125" style="1"/>
    <col min="10516" max="10516" width="33.85546875" style="1" customWidth="1"/>
    <col min="10517" max="10517" width="25.7109375" style="1" customWidth="1"/>
    <col min="10518" max="10518" width="16.140625" style="1" customWidth="1"/>
    <col min="10519" max="10519" width="16.7109375" style="1" customWidth="1"/>
    <col min="10520" max="10520" width="16.28515625" style="1" customWidth="1"/>
    <col min="10521" max="10521" width="17.5703125" style="1" customWidth="1"/>
    <col min="10522" max="10522" width="30" style="1" customWidth="1"/>
    <col min="10523" max="10523" width="34.140625" style="1" customWidth="1"/>
    <col min="10524" max="10752" width="11.42578125" style="1"/>
    <col min="10753" max="10753" width="6.42578125" style="1" customWidth="1"/>
    <col min="10754" max="10754" width="22.5703125" style="1" customWidth="1"/>
    <col min="10755" max="10755" width="16" style="1" customWidth="1"/>
    <col min="10756" max="10756" width="19.85546875" style="1" customWidth="1"/>
    <col min="10757" max="10757" width="14.42578125" style="1" customWidth="1"/>
    <col min="10758" max="10758" width="23" style="1" customWidth="1"/>
    <col min="10759" max="10759" width="18" style="1" customWidth="1"/>
    <col min="10760" max="10761" width="11.42578125" style="1"/>
    <col min="10762" max="10762" width="12.5703125" style="1" customWidth="1"/>
    <col min="10763" max="10763" width="12.7109375" style="1" customWidth="1"/>
    <col min="10764" max="10764" width="20.28515625" style="1" customWidth="1"/>
    <col min="10765" max="10771" width="11.42578125" style="1"/>
    <col min="10772" max="10772" width="33.85546875" style="1" customWidth="1"/>
    <col min="10773" max="10773" width="25.7109375" style="1" customWidth="1"/>
    <col min="10774" max="10774" width="16.140625" style="1" customWidth="1"/>
    <col min="10775" max="10775" width="16.7109375" style="1" customWidth="1"/>
    <col min="10776" max="10776" width="16.28515625" style="1" customWidth="1"/>
    <col min="10777" max="10777" width="17.5703125" style="1" customWidth="1"/>
    <col min="10778" max="10778" width="30" style="1" customWidth="1"/>
    <col min="10779" max="10779" width="34.140625" style="1" customWidth="1"/>
    <col min="10780" max="11008" width="11.42578125" style="1"/>
    <col min="11009" max="11009" width="6.42578125" style="1" customWidth="1"/>
    <col min="11010" max="11010" width="22.5703125" style="1" customWidth="1"/>
    <col min="11011" max="11011" width="16" style="1" customWidth="1"/>
    <col min="11012" max="11012" width="19.85546875" style="1" customWidth="1"/>
    <col min="11013" max="11013" width="14.42578125" style="1" customWidth="1"/>
    <col min="11014" max="11014" width="23" style="1" customWidth="1"/>
    <col min="11015" max="11015" width="18" style="1" customWidth="1"/>
    <col min="11016" max="11017" width="11.42578125" style="1"/>
    <col min="11018" max="11018" width="12.5703125" style="1" customWidth="1"/>
    <col min="11019" max="11019" width="12.7109375" style="1" customWidth="1"/>
    <col min="11020" max="11020" width="20.28515625" style="1" customWidth="1"/>
    <col min="11021" max="11027" width="11.42578125" style="1"/>
    <col min="11028" max="11028" width="33.85546875" style="1" customWidth="1"/>
    <col min="11029" max="11029" width="25.7109375" style="1" customWidth="1"/>
    <col min="11030" max="11030" width="16.140625" style="1" customWidth="1"/>
    <col min="11031" max="11031" width="16.7109375" style="1" customWidth="1"/>
    <col min="11032" max="11032" width="16.28515625" style="1" customWidth="1"/>
    <col min="11033" max="11033" width="17.5703125" style="1" customWidth="1"/>
    <col min="11034" max="11034" width="30" style="1" customWidth="1"/>
    <col min="11035" max="11035" width="34.140625" style="1" customWidth="1"/>
    <col min="11036" max="11264" width="11.42578125" style="1"/>
    <col min="11265" max="11265" width="6.42578125" style="1" customWidth="1"/>
    <col min="11266" max="11266" width="22.5703125" style="1" customWidth="1"/>
    <col min="11267" max="11267" width="16" style="1" customWidth="1"/>
    <col min="11268" max="11268" width="19.85546875" style="1" customWidth="1"/>
    <col min="11269" max="11269" width="14.42578125" style="1" customWidth="1"/>
    <col min="11270" max="11270" width="23" style="1" customWidth="1"/>
    <col min="11271" max="11271" width="18" style="1" customWidth="1"/>
    <col min="11272" max="11273" width="11.42578125" style="1"/>
    <col min="11274" max="11274" width="12.5703125" style="1" customWidth="1"/>
    <col min="11275" max="11275" width="12.7109375" style="1" customWidth="1"/>
    <col min="11276" max="11276" width="20.28515625" style="1" customWidth="1"/>
    <col min="11277" max="11283" width="11.42578125" style="1"/>
    <col min="11284" max="11284" width="33.85546875" style="1" customWidth="1"/>
    <col min="11285" max="11285" width="25.7109375" style="1" customWidth="1"/>
    <col min="11286" max="11286" width="16.140625" style="1" customWidth="1"/>
    <col min="11287" max="11287" width="16.7109375" style="1" customWidth="1"/>
    <col min="11288" max="11288" width="16.28515625" style="1" customWidth="1"/>
    <col min="11289" max="11289" width="17.5703125" style="1" customWidth="1"/>
    <col min="11290" max="11290" width="30" style="1" customWidth="1"/>
    <col min="11291" max="11291" width="34.140625" style="1" customWidth="1"/>
    <col min="11292" max="11520" width="11.42578125" style="1"/>
    <col min="11521" max="11521" width="6.42578125" style="1" customWidth="1"/>
    <col min="11522" max="11522" width="22.5703125" style="1" customWidth="1"/>
    <col min="11523" max="11523" width="16" style="1" customWidth="1"/>
    <col min="11524" max="11524" width="19.85546875" style="1" customWidth="1"/>
    <col min="11525" max="11525" width="14.42578125" style="1" customWidth="1"/>
    <col min="11526" max="11526" width="23" style="1" customWidth="1"/>
    <col min="11527" max="11527" width="18" style="1" customWidth="1"/>
    <col min="11528" max="11529" width="11.42578125" style="1"/>
    <col min="11530" max="11530" width="12.5703125" style="1" customWidth="1"/>
    <col min="11531" max="11531" width="12.7109375" style="1" customWidth="1"/>
    <col min="11532" max="11532" width="20.28515625" style="1" customWidth="1"/>
    <col min="11533" max="11539" width="11.42578125" style="1"/>
    <col min="11540" max="11540" width="33.85546875" style="1" customWidth="1"/>
    <col min="11541" max="11541" width="25.7109375" style="1" customWidth="1"/>
    <col min="11542" max="11542" width="16.140625" style="1" customWidth="1"/>
    <col min="11543" max="11543" width="16.7109375" style="1" customWidth="1"/>
    <col min="11544" max="11544" width="16.28515625" style="1" customWidth="1"/>
    <col min="11545" max="11545" width="17.5703125" style="1" customWidth="1"/>
    <col min="11546" max="11546" width="30" style="1" customWidth="1"/>
    <col min="11547" max="11547" width="34.140625" style="1" customWidth="1"/>
    <col min="11548" max="11776" width="11.42578125" style="1"/>
    <col min="11777" max="11777" width="6.42578125" style="1" customWidth="1"/>
    <col min="11778" max="11778" width="22.5703125" style="1" customWidth="1"/>
    <col min="11779" max="11779" width="16" style="1" customWidth="1"/>
    <col min="11780" max="11780" width="19.85546875" style="1" customWidth="1"/>
    <col min="11781" max="11781" width="14.42578125" style="1" customWidth="1"/>
    <col min="11782" max="11782" width="23" style="1" customWidth="1"/>
    <col min="11783" max="11783" width="18" style="1" customWidth="1"/>
    <col min="11784" max="11785" width="11.42578125" style="1"/>
    <col min="11786" max="11786" width="12.5703125" style="1" customWidth="1"/>
    <col min="11787" max="11787" width="12.7109375" style="1" customWidth="1"/>
    <col min="11788" max="11788" width="20.28515625" style="1" customWidth="1"/>
    <col min="11789" max="11795" width="11.42578125" style="1"/>
    <col min="11796" max="11796" width="33.85546875" style="1" customWidth="1"/>
    <col min="11797" max="11797" width="25.7109375" style="1" customWidth="1"/>
    <col min="11798" max="11798" width="16.140625" style="1" customWidth="1"/>
    <col min="11799" max="11799" width="16.7109375" style="1" customWidth="1"/>
    <col min="11800" max="11800" width="16.28515625" style="1" customWidth="1"/>
    <col min="11801" max="11801" width="17.5703125" style="1" customWidth="1"/>
    <col min="11802" max="11802" width="30" style="1" customWidth="1"/>
    <col min="11803" max="11803" width="34.140625" style="1" customWidth="1"/>
    <col min="11804" max="12032" width="11.42578125" style="1"/>
    <col min="12033" max="12033" width="6.42578125" style="1" customWidth="1"/>
    <col min="12034" max="12034" width="22.5703125" style="1" customWidth="1"/>
    <col min="12035" max="12035" width="16" style="1" customWidth="1"/>
    <col min="12036" max="12036" width="19.85546875" style="1" customWidth="1"/>
    <col min="12037" max="12037" width="14.42578125" style="1" customWidth="1"/>
    <col min="12038" max="12038" width="23" style="1" customWidth="1"/>
    <col min="12039" max="12039" width="18" style="1" customWidth="1"/>
    <col min="12040" max="12041" width="11.42578125" style="1"/>
    <col min="12042" max="12042" width="12.5703125" style="1" customWidth="1"/>
    <col min="12043" max="12043" width="12.7109375" style="1" customWidth="1"/>
    <col min="12044" max="12044" width="20.28515625" style="1" customWidth="1"/>
    <col min="12045" max="12051" width="11.42578125" style="1"/>
    <col min="12052" max="12052" width="33.85546875" style="1" customWidth="1"/>
    <col min="12053" max="12053" width="25.7109375" style="1" customWidth="1"/>
    <col min="12054" max="12054" width="16.140625" style="1" customWidth="1"/>
    <col min="12055" max="12055" width="16.7109375" style="1" customWidth="1"/>
    <col min="12056" max="12056" width="16.28515625" style="1" customWidth="1"/>
    <col min="12057" max="12057" width="17.5703125" style="1" customWidth="1"/>
    <col min="12058" max="12058" width="30" style="1" customWidth="1"/>
    <col min="12059" max="12059" width="34.140625" style="1" customWidth="1"/>
    <col min="12060" max="12288" width="11.42578125" style="1"/>
    <col min="12289" max="12289" width="6.42578125" style="1" customWidth="1"/>
    <col min="12290" max="12290" width="22.5703125" style="1" customWidth="1"/>
    <col min="12291" max="12291" width="16" style="1" customWidth="1"/>
    <col min="12292" max="12292" width="19.85546875" style="1" customWidth="1"/>
    <col min="12293" max="12293" width="14.42578125" style="1" customWidth="1"/>
    <col min="12294" max="12294" width="23" style="1" customWidth="1"/>
    <col min="12295" max="12295" width="18" style="1" customWidth="1"/>
    <col min="12296" max="12297" width="11.42578125" style="1"/>
    <col min="12298" max="12298" width="12.5703125" style="1" customWidth="1"/>
    <col min="12299" max="12299" width="12.7109375" style="1" customWidth="1"/>
    <col min="12300" max="12300" width="20.28515625" style="1" customWidth="1"/>
    <col min="12301" max="12307" width="11.42578125" style="1"/>
    <col min="12308" max="12308" width="33.85546875" style="1" customWidth="1"/>
    <col min="12309" max="12309" width="25.7109375" style="1" customWidth="1"/>
    <col min="12310" max="12310" width="16.140625" style="1" customWidth="1"/>
    <col min="12311" max="12311" width="16.7109375" style="1" customWidth="1"/>
    <col min="12312" max="12312" width="16.28515625" style="1" customWidth="1"/>
    <col min="12313" max="12313" width="17.5703125" style="1" customWidth="1"/>
    <col min="12314" max="12314" width="30" style="1" customWidth="1"/>
    <col min="12315" max="12315" width="34.140625" style="1" customWidth="1"/>
    <col min="12316" max="12544" width="11.42578125" style="1"/>
    <col min="12545" max="12545" width="6.42578125" style="1" customWidth="1"/>
    <col min="12546" max="12546" width="22.5703125" style="1" customWidth="1"/>
    <col min="12547" max="12547" width="16" style="1" customWidth="1"/>
    <col min="12548" max="12548" width="19.85546875" style="1" customWidth="1"/>
    <col min="12549" max="12549" width="14.42578125" style="1" customWidth="1"/>
    <col min="12550" max="12550" width="23" style="1" customWidth="1"/>
    <col min="12551" max="12551" width="18" style="1" customWidth="1"/>
    <col min="12552" max="12553" width="11.42578125" style="1"/>
    <col min="12554" max="12554" width="12.5703125" style="1" customWidth="1"/>
    <col min="12555" max="12555" width="12.7109375" style="1" customWidth="1"/>
    <col min="12556" max="12556" width="20.28515625" style="1" customWidth="1"/>
    <col min="12557" max="12563" width="11.42578125" style="1"/>
    <col min="12564" max="12564" width="33.85546875" style="1" customWidth="1"/>
    <col min="12565" max="12565" width="25.7109375" style="1" customWidth="1"/>
    <col min="12566" max="12566" width="16.140625" style="1" customWidth="1"/>
    <col min="12567" max="12567" width="16.7109375" style="1" customWidth="1"/>
    <col min="12568" max="12568" width="16.28515625" style="1" customWidth="1"/>
    <col min="12569" max="12569" width="17.5703125" style="1" customWidth="1"/>
    <col min="12570" max="12570" width="30" style="1" customWidth="1"/>
    <col min="12571" max="12571" width="34.140625" style="1" customWidth="1"/>
    <col min="12572" max="12800" width="11.42578125" style="1"/>
    <col min="12801" max="12801" width="6.42578125" style="1" customWidth="1"/>
    <col min="12802" max="12802" width="22.5703125" style="1" customWidth="1"/>
    <col min="12803" max="12803" width="16" style="1" customWidth="1"/>
    <col min="12804" max="12804" width="19.85546875" style="1" customWidth="1"/>
    <col min="12805" max="12805" width="14.42578125" style="1" customWidth="1"/>
    <col min="12806" max="12806" width="23" style="1" customWidth="1"/>
    <col min="12807" max="12807" width="18" style="1" customWidth="1"/>
    <col min="12808" max="12809" width="11.42578125" style="1"/>
    <col min="12810" max="12810" width="12.5703125" style="1" customWidth="1"/>
    <col min="12811" max="12811" width="12.7109375" style="1" customWidth="1"/>
    <col min="12812" max="12812" width="20.28515625" style="1" customWidth="1"/>
    <col min="12813" max="12819" width="11.42578125" style="1"/>
    <col min="12820" max="12820" width="33.85546875" style="1" customWidth="1"/>
    <col min="12821" max="12821" width="25.7109375" style="1" customWidth="1"/>
    <col min="12822" max="12822" width="16.140625" style="1" customWidth="1"/>
    <col min="12823" max="12823" width="16.7109375" style="1" customWidth="1"/>
    <col min="12824" max="12824" width="16.28515625" style="1" customWidth="1"/>
    <col min="12825" max="12825" width="17.5703125" style="1" customWidth="1"/>
    <col min="12826" max="12826" width="30" style="1" customWidth="1"/>
    <col min="12827" max="12827" width="34.140625" style="1" customWidth="1"/>
    <col min="12828" max="13056" width="11.42578125" style="1"/>
    <col min="13057" max="13057" width="6.42578125" style="1" customWidth="1"/>
    <col min="13058" max="13058" width="22.5703125" style="1" customWidth="1"/>
    <col min="13059" max="13059" width="16" style="1" customWidth="1"/>
    <col min="13060" max="13060" width="19.85546875" style="1" customWidth="1"/>
    <col min="13061" max="13061" width="14.42578125" style="1" customWidth="1"/>
    <col min="13062" max="13062" width="23" style="1" customWidth="1"/>
    <col min="13063" max="13063" width="18" style="1" customWidth="1"/>
    <col min="13064" max="13065" width="11.42578125" style="1"/>
    <col min="13066" max="13066" width="12.5703125" style="1" customWidth="1"/>
    <col min="13067" max="13067" width="12.7109375" style="1" customWidth="1"/>
    <col min="13068" max="13068" width="20.28515625" style="1" customWidth="1"/>
    <col min="13069" max="13075" width="11.42578125" style="1"/>
    <col min="13076" max="13076" width="33.85546875" style="1" customWidth="1"/>
    <col min="13077" max="13077" width="25.7109375" style="1" customWidth="1"/>
    <col min="13078" max="13078" width="16.140625" style="1" customWidth="1"/>
    <col min="13079" max="13079" width="16.7109375" style="1" customWidth="1"/>
    <col min="13080" max="13080" width="16.28515625" style="1" customWidth="1"/>
    <col min="13081" max="13081" width="17.5703125" style="1" customWidth="1"/>
    <col min="13082" max="13082" width="30" style="1" customWidth="1"/>
    <col min="13083" max="13083" width="34.140625" style="1" customWidth="1"/>
    <col min="13084" max="13312" width="11.42578125" style="1"/>
    <col min="13313" max="13313" width="6.42578125" style="1" customWidth="1"/>
    <col min="13314" max="13314" width="22.5703125" style="1" customWidth="1"/>
    <col min="13315" max="13315" width="16" style="1" customWidth="1"/>
    <col min="13316" max="13316" width="19.85546875" style="1" customWidth="1"/>
    <col min="13317" max="13317" width="14.42578125" style="1" customWidth="1"/>
    <col min="13318" max="13318" width="23" style="1" customWidth="1"/>
    <col min="13319" max="13319" width="18" style="1" customWidth="1"/>
    <col min="13320" max="13321" width="11.42578125" style="1"/>
    <col min="13322" max="13322" width="12.5703125" style="1" customWidth="1"/>
    <col min="13323" max="13323" width="12.7109375" style="1" customWidth="1"/>
    <col min="13324" max="13324" width="20.28515625" style="1" customWidth="1"/>
    <col min="13325" max="13331" width="11.42578125" style="1"/>
    <col min="13332" max="13332" width="33.85546875" style="1" customWidth="1"/>
    <col min="13333" max="13333" width="25.7109375" style="1" customWidth="1"/>
    <col min="13334" max="13334" width="16.140625" style="1" customWidth="1"/>
    <col min="13335" max="13335" width="16.7109375" style="1" customWidth="1"/>
    <col min="13336" max="13336" width="16.28515625" style="1" customWidth="1"/>
    <col min="13337" max="13337" width="17.5703125" style="1" customWidth="1"/>
    <col min="13338" max="13338" width="30" style="1" customWidth="1"/>
    <col min="13339" max="13339" width="34.140625" style="1" customWidth="1"/>
    <col min="13340" max="13568" width="11.42578125" style="1"/>
    <col min="13569" max="13569" width="6.42578125" style="1" customWidth="1"/>
    <col min="13570" max="13570" width="22.5703125" style="1" customWidth="1"/>
    <col min="13571" max="13571" width="16" style="1" customWidth="1"/>
    <col min="13572" max="13572" width="19.85546875" style="1" customWidth="1"/>
    <col min="13573" max="13573" width="14.42578125" style="1" customWidth="1"/>
    <col min="13574" max="13574" width="23" style="1" customWidth="1"/>
    <col min="13575" max="13575" width="18" style="1" customWidth="1"/>
    <col min="13576" max="13577" width="11.42578125" style="1"/>
    <col min="13578" max="13578" width="12.5703125" style="1" customWidth="1"/>
    <col min="13579" max="13579" width="12.7109375" style="1" customWidth="1"/>
    <col min="13580" max="13580" width="20.28515625" style="1" customWidth="1"/>
    <col min="13581" max="13587" width="11.42578125" style="1"/>
    <col min="13588" max="13588" width="33.85546875" style="1" customWidth="1"/>
    <col min="13589" max="13589" width="25.7109375" style="1" customWidth="1"/>
    <col min="13590" max="13590" width="16.140625" style="1" customWidth="1"/>
    <col min="13591" max="13591" width="16.7109375" style="1" customWidth="1"/>
    <col min="13592" max="13592" width="16.28515625" style="1" customWidth="1"/>
    <col min="13593" max="13593" width="17.5703125" style="1" customWidth="1"/>
    <col min="13594" max="13594" width="30" style="1" customWidth="1"/>
    <col min="13595" max="13595" width="34.140625" style="1" customWidth="1"/>
    <col min="13596" max="13824" width="11.42578125" style="1"/>
    <col min="13825" max="13825" width="6.42578125" style="1" customWidth="1"/>
    <col min="13826" max="13826" width="22.5703125" style="1" customWidth="1"/>
    <col min="13827" max="13827" width="16" style="1" customWidth="1"/>
    <col min="13828" max="13828" width="19.85546875" style="1" customWidth="1"/>
    <col min="13829" max="13829" width="14.42578125" style="1" customWidth="1"/>
    <col min="13830" max="13830" width="23" style="1" customWidth="1"/>
    <col min="13831" max="13831" width="18" style="1" customWidth="1"/>
    <col min="13832" max="13833" width="11.42578125" style="1"/>
    <col min="13834" max="13834" width="12.5703125" style="1" customWidth="1"/>
    <col min="13835" max="13835" width="12.7109375" style="1" customWidth="1"/>
    <col min="13836" max="13836" width="20.28515625" style="1" customWidth="1"/>
    <col min="13837" max="13843" width="11.42578125" style="1"/>
    <col min="13844" max="13844" width="33.85546875" style="1" customWidth="1"/>
    <col min="13845" max="13845" width="25.7109375" style="1" customWidth="1"/>
    <col min="13846" max="13846" width="16.140625" style="1" customWidth="1"/>
    <col min="13847" max="13847" width="16.7109375" style="1" customWidth="1"/>
    <col min="13848" max="13848" width="16.28515625" style="1" customWidth="1"/>
    <col min="13849" max="13849" width="17.5703125" style="1" customWidth="1"/>
    <col min="13850" max="13850" width="30" style="1" customWidth="1"/>
    <col min="13851" max="13851" width="34.140625" style="1" customWidth="1"/>
    <col min="13852" max="14080" width="11.42578125" style="1"/>
    <col min="14081" max="14081" width="6.42578125" style="1" customWidth="1"/>
    <col min="14082" max="14082" width="22.5703125" style="1" customWidth="1"/>
    <col min="14083" max="14083" width="16" style="1" customWidth="1"/>
    <col min="14084" max="14084" width="19.85546875" style="1" customWidth="1"/>
    <col min="14085" max="14085" width="14.42578125" style="1" customWidth="1"/>
    <col min="14086" max="14086" width="23" style="1" customWidth="1"/>
    <col min="14087" max="14087" width="18" style="1" customWidth="1"/>
    <col min="14088" max="14089" width="11.42578125" style="1"/>
    <col min="14090" max="14090" width="12.5703125" style="1" customWidth="1"/>
    <col min="14091" max="14091" width="12.7109375" style="1" customWidth="1"/>
    <col min="14092" max="14092" width="20.28515625" style="1" customWidth="1"/>
    <col min="14093" max="14099" width="11.42578125" style="1"/>
    <col min="14100" max="14100" width="33.85546875" style="1" customWidth="1"/>
    <col min="14101" max="14101" width="25.7109375" style="1" customWidth="1"/>
    <col min="14102" max="14102" width="16.140625" style="1" customWidth="1"/>
    <col min="14103" max="14103" width="16.7109375" style="1" customWidth="1"/>
    <col min="14104" max="14104" width="16.28515625" style="1" customWidth="1"/>
    <col min="14105" max="14105" width="17.5703125" style="1" customWidth="1"/>
    <col min="14106" max="14106" width="30" style="1" customWidth="1"/>
    <col min="14107" max="14107" width="34.140625" style="1" customWidth="1"/>
    <col min="14108" max="14336" width="11.42578125" style="1"/>
    <col min="14337" max="14337" width="6.42578125" style="1" customWidth="1"/>
    <col min="14338" max="14338" width="22.5703125" style="1" customWidth="1"/>
    <col min="14339" max="14339" width="16" style="1" customWidth="1"/>
    <col min="14340" max="14340" width="19.85546875" style="1" customWidth="1"/>
    <col min="14341" max="14341" width="14.42578125" style="1" customWidth="1"/>
    <col min="14342" max="14342" width="23" style="1" customWidth="1"/>
    <col min="14343" max="14343" width="18" style="1" customWidth="1"/>
    <col min="14344" max="14345" width="11.42578125" style="1"/>
    <col min="14346" max="14346" width="12.5703125" style="1" customWidth="1"/>
    <col min="14347" max="14347" width="12.7109375" style="1" customWidth="1"/>
    <col min="14348" max="14348" width="20.28515625" style="1" customWidth="1"/>
    <col min="14349" max="14355" width="11.42578125" style="1"/>
    <col min="14356" max="14356" width="33.85546875" style="1" customWidth="1"/>
    <col min="14357" max="14357" width="25.7109375" style="1" customWidth="1"/>
    <col min="14358" max="14358" width="16.140625" style="1" customWidth="1"/>
    <col min="14359" max="14359" width="16.7109375" style="1" customWidth="1"/>
    <col min="14360" max="14360" width="16.28515625" style="1" customWidth="1"/>
    <col min="14361" max="14361" width="17.5703125" style="1" customWidth="1"/>
    <col min="14362" max="14362" width="30" style="1" customWidth="1"/>
    <col min="14363" max="14363" width="34.140625" style="1" customWidth="1"/>
    <col min="14364" max="14592" width="11.42578125" style="1"/>
    <col min="14593" max="14593" width="6.42578125" style="1" customWidth="1"/>
    <col min="14594" max="14594" width="22.5703125" style="1" customWidth="1"/>
    <col min="14595" max="14595" width="16" style="1" customWidth="1"/>
    <col min="14596" max="14596" width="19.85546875" style="1" customWidth="1"/>
    <col min="14597" max="14597" width="14.42578125" style="1" customWidth="1"/>
    <col min="14598" max="14598" width="23" style="1" customWidth="1"/>
    <col min="14599" max="14599" width="18" style="1" customWidth="1"/>
    <col min="14600" max="14601" width="11.42578125" style="1"/>
    <col min="14602" max="14602" width="12.5703125" style="1" customWidth="1"/>
    <col min="14603" max="14603" width="12.7109375" style="1" customWidth="1"/>
    <col min="14604" max="14604" width="20.28515625" style="1" customWidth="1"/>
    <col min="14605" max="14611" width="11.42578125" style="1"/>
    <col min="14612" max="14612" width="33.85546875" style="1" customWidth="1"/>
    <col min="14613" max="14613" width="25.7109375" style="1" customWidth="1"/>
    <col min="14614" max="14614" width="16.140625" style="1" customWidth="1"/>
    <col min="14615" max="14615" width="16.7109375" style="1" customWidth="1"/>
    <col min="14616" max="14616" width="16.28515625" style="1" customWidth="1"/>
    <col min="14617" max="14617" width="17.5703125" style="1" customWidth="1"/>
    <col min="14618" max="14618" width="30" style="1" customWidth="1"/>
    <col min="14619" max="14619" width="34.140625" style="1" customWidth="1"/>
    <col min="14620" max="14848" width="11.42578125" style="1"/>
    <col min="14849" max="14849" width="6.42578125" style="1" customWidth="1"/>
    <col min="14850" max="14850" width="22.5703125" style="1" customWidth="1"/>
    <col min="14851" max="14851" width="16" style="1" customWidth="1"/>
    <col min="14852" max="14852" width="19.85546875" style="1" customWidth="1"/>
    <col min="14853" max="14853" width="14.42578125" style="1" customWidth="1"/>
    <col min="14854" max="14854" width="23" style="1" customWidth="1"/>
    <col min="14855" max="14855" width="18" style="1" customWidth="1"/>
    <col min="14856" max="14857" width="11.42578125" style="1"/>
    <col min="14858" max="14858" width="12.5703125" style="1" customWidth="1"/>
    <col min="14859" max="14859" width="12.7109375" style="1" customWidth="1"/>
    <col min="14860" max="14860" width="20.28515625" style="1" customWidth="1"/>
    <col min="14861" max="14867" width="11.42578125" style="1"/>
    <col min="14868" max="14868" width="33.85546875" style="1" customWidth="1"/>
    <col min="14869" max="14869" width="25.7109375" style="1" customWidth="1"/>
    <col min="14870" max="14870" width="16.140625" style="1" customWidth="1"/>
    <col min="14871" max="14871" width="16.7109375" style="1" customWidth="1"/>
    <col min="14872" max="14872" width="16.28515625" style="1" customWidth="1"/>
    <col min="14873" max="14873" width="17.5703125" style="1" customWidth="1"/>
    <col min="14874" max="14874" width="30" style="1" customWidth="1"/>
    <col min="14875" max="14875" width="34.140625" style="1" customWidth="1"/>
    <col min="14876" max="15104" width="11.42578125" style="1"/>
    <col min="15105" max="15105" width="6.42578125" style="1" customWidth="1"/>
    <col min="15106" max="15106" width="22.5703125" style="1" customWidth="1"/>
    <col min="15107" max="15107" width="16" style="1" customWidth="1"/>
    <col min="15108" max="15108" width="19.85546875" style="1" customWidth="1"/>
    <col min="15109" max="15109" width="14.42578125" style="1" customWidth="1"/>
    <col min="15110" max="15110" width="23" style="1" customWidth="1"/>
    <col min="15111" max="15111" width="18" style="1" customWidth="1"/>
    <col min="15112" max="15113" width="11.42578125" style="1"/>
    <col min="15114" max="15114" width="12.5703125" style="1" customWidth="1"/>
    <col min="15115" max="15115" width="12.7109375" style="1" customWidth="1"/>
    <col min="15116" max="15116" width="20.28515625" style="1" customWidth="1"/>
    <col min="15117" max="15123" width="11.42578125" style="1"/>
    <col min="15124" max="15124" width="33.85546875" style="1" customWidth="1"/>
    <col min="15125" max="15125" width="25.7109375" style="1" customWidth="1"/>
    <col min="15126" max="15126" width="16.140625" style="1" customWidth="1"/>
    <col min="15127" max="15127" width="16.7109375" style="1" customWidth="1"/>
    <col min="15128" max="15128" width="16.28515625" style="1" customWidth="1"/>
    <col min="15129" max="15129" width="17.5703125" style="1" customWidth="1"/>
    <col min="15130" max="15130" width="30" style="1" customWidth="1"/>
    <col min="15131" max="15131" width="34.140625" style="1" customWidth="1"/>
    <col min="15132" max="15360" width="11.42578125" style="1"/>
    <col min="15361" max="15361" width="6.42578125" style="1" customWidth="1"/>
    <col min="15362" max="15362" width="22.5703125" style="1" customWidth="1"/>
    <col min="15363" max="15363" width="16" style="1" customWidth="1"/>
    <col min="15364" max="15364" width="19.85546875" style="1" customWidth="1"/>
    <col min="15365" max="15365" width="14.42578125" style="1" customWidth="1"/>
    <col min="15366" max="15366" width="23" style="1" customWidth="1"/>
    <col min="15367" max="15367" width="18" style="1" customWidth="1"/>
    <col min="15368" max="15369" width="11.42578125" style="1"/>
    <col min="15370" max="15370" width="12.5703125" style="1" customWidth="1"/>
    <col min="15371" max="15371" width="12.7109375" style="1" customWidth="1"/>
    <col min="15372" max="15372" width="20.28515625" style="1" customWidth="1"/>
    <col min="15373" max="15379" width="11.42578125" style="1"/>
    <col min="15380" max="15380" width="33.85546875" style="1" customWidth="1"/>
    <col min="15381" max="15381" width="25.7109375" style="1" customWidth="1"/>
    <col min="15382" max="15382" width="16.140625" style="1" customWidth="1"/>
    <col min="15383" max="15383" width="16.7109375" style="1" customWidth="1"/>
    <col min="15384" max="15384" width="16.28515625" style="1" customWidth="1"/>
    <col min="15385" max="15385" width="17.5703125" style="1" customWidth="1"/>
    <col min="15386" max="15386" width="30" style="1" customWidth="1"/>
    <col min="15387" max="15387" width="34.140625" style="1" customWidth="1"/>
    <col min="15388" max="15616" width="11.42578125" style="1"/>
    <col min="15617" max="15617" width="6.42578125" style="1" customWidth="1"/>
    <col min="15618" max="15618" width="22.5703125" style="1" customWidth="1"/>
    <col min="15619" max="15619" width="16" style="1" customWidth="1"/>
    <col min="15620" max="15620" width="19.85546875" style="1" customWidth="1"/>
    <col min="15621" max="15621" width="14.42578125" style="1" customWidth="1"/>
    <col min="15622" max="15622" width="23" style="1" customWidth="1"/>
    <col min="15623" max="15623" width="18" style="1" customWidth="1"/>
    <col min="15624" max="15625" width="11.42578125" style="1"/>
    <col min="15626" max="15626" width="12.5703125" style="1" customWidth="1"/>
    <col min="15627" max="15627" width="12.7109375" style="1" customWidth="1"/>
    <col min="15628" max="15628" width="20.28515625" style="1" customWidth="1"/>
    <col min="15629" max="15635" width="11.42578125" style="1"/>
    <col min="15636" max="15636" width="33.85546875" style="1" customWidth="1"/>
    <col min="15637" max="15637" width="25.7109375" style="1" customWidth="1"/>
    <col min="15638" max="15638" width="16.140625" style="1" customWidth="1"/>
    <col min="15639" max="15639" width="16.7109375" style="1" customWidth="1"/>
    <col min="15640" max="15640" width="16.28515625" style="1" customWidth="1"/>
    <col min="15641" max="15641" width="17.5703125" style="1" customWidth="1"/>
    <col min="15642" max="15642" width="30" style="1" customWidth="1"/>
    <col min="15643" max="15643" width="34.140625" style="1" customWidth="1"/>
    <col min="15644" max="15872" width="11.42578125" style="1"/>
    <col min="15873" max="15873" width="6.42578125" style="1" customWidth="1"/>
    <col min="15874" max="15874" width="22.5703125" style="1" customWidth="1"/>
    <col min="15875" max="15875" width="16" style="1" customWidth="1"/>
    <col min="15876" max="15876" width="19.85546875" style="1" customWidth="1"/>
    <col min="15877" max="15877" width="14.42578125" style="1" customWidth="1"/>
    <col min="15878" max="15878" width="23" style="1" customWidth="1"/>
    <col min="15879" max="15879" width="18" style="1" customWidth="1"/>
    <col min="15880" max="15881" width="11.42578125" style="1"/>
    <col min="15882" max="15882" width="12.5703125" style="1" customWidth="1"/>
    <col min="15883" max="15883" width="12.7109375" style="1" customWidth="1"/>
    <col min="15884" max="15884" width="20.28515625" style="1" customWidth="1"/>
    <col min="15885" max="15891" width="11.42578125" style="1"/>
    <col min="15892" max="15892" width="33.85546875" style="1" customWidth="1"/>
    <col min="15893" max="15893" width="25.7109375" style="1" customWidth="1"/>
    <col min="15894" max="15894" width="16.140625" style="1" customWidth="1"/>
    <col min="15895" max="15895" width="16.7109375" style="1" customWidth="1"/>
    <col min="15896" max="15896" width="16.28515625" style="1" customWidth="1"/>
    <col min="15897" max="15897" width="17.5703125" style="1" customWidth="1"/>
    <col min="15898" max="15898" width="30" style="1" customWidth="1"/>
    <col min="15899" max="15899" width="34.140625" style="1" customWidth="1"/>
    <col min="15900" max="16128" width="11.42578125" style="1"/>
    <col min="16129" max="16129" width="6.42578125" style="1" customWidth="1"/>
    <col min="16130" max="16130" width="22.5703125" style="1" customWidth="1"/>
    <col min="16131" max="16131" width="16" style="1" customWidth="1"/>
    <col min="16132" max="16132" width="19.85546875" style="1" customWidth="1"/>
    <col min="16133" max="16133" width="14.42578125" style="1" customWidth="1"/>
    <col min="16134" max="16134" width="23" style="1" customWidth="1"/>
    <col min="16135" max="16135" width="18" style="1" customWidth="1"/>
    <col min="16136" max="16137" width="11.42578125" style="1"/>
    <col min="16138" max="16138" width="12.5703125" style="1" customWidth="1"/>
    <col min="16139" max="16139" width="12.7109375" style="1" customWidth="1"/>
    <col min="16140" max="16140" width="20.28515625" style="1" customWidth="1"/>
    <col min="16141" max="16147" width="11.42578125" style="1"/>
    <col min="16148" max="16148" width="33.85546875" style="1" customWidth="1"/>
    <col min="16149" max="16149" width="25.7109375" style="1" customWidth="1"/>
    <col min="16150" max="16150" width="16.140625" style="1" customWidth="1"/>
    <col min="16151" max="16151" width="16.7109375" style="1" customWidth="1"/>
    <col min="16152" max="16152" width="16.28515625" style="1" customWidth="1"/>
    <col min="16153" max="16153" width="17.5703125" style="1" customWidth="1"/>
    <col min="16154" max="16154" width="30" style="1" customWidth="1"/>
    <col min="16155" max="16155" width="34.140625" style="1" customWidth="1"/>
    <col min="16156" max="16384" width="11.42578125" style="1"/>
  </cols>
  <sheetData>
    <row r="1" spans="1:103" ht="6.75" customHeight="1" x14ac:dyDescent="0.2"/>
    <row r="2" spans="1:103" ht="18.75" customHeight="1" x14ac:dyDescent="0.2">
      <c r="B2" s="98"/>
      <c r="C2" s="308" t="s">
        <v>4</v>
      </c>
      <c r="D2" s="309"/>
      <c r="E2" s="309"/>
      <c r="F2" s="309"/>
      <c r="G2" s="309"/>
      <c r="H2" s="99" t="s">
        <v>64</v>
      </c>
      <c r="I2" s="99" t="s">
        <v>64</v>
      </c>
    </row>
    <row r="3" spans="1:103" ht="17.25" customHeight="1" x14ac:dyDescent="0.2">
      <c r="B3" s="55"/>
      <c r="C3" s="310" t="s">
        <v>11</v>
      </c>
      <c r="D3" s="311"/>
      <c r="E3" s="311"/>
      <c r="F3" s="311"/>
      <c r="G3" s="311"/>
      <c r="H3" s="99" t="s">
        <v>117</v>
      </c>
      <c r="I3" s="99" t="s">
        <v>117</v>
      </c>
    </row>
    <row r="4" spans="1:103" ht="12.75" x14ac:dyDescent="0.2">
      <c r="B4" s="100"/>
      <c r="C4" s="312"/>
      <c r="D4" s="313"/>
      <c r="E4" s="313"/>
      <c r="F4" s="313"/>
      <c r="G4" s="313"/>
      <c r="H4" s="99" t="s">
        <v>7</v>
      </c>
      <c r="I4" s="99" t="s">
        <v>7</v>
      </c>
    </row>
    <row r="5" spans="1:103" ht="17.25" customHeight="1" x14ac:dyDescent="0.2">
      <c r="C5" s="37"/>
      <c r="D5" s="37"/>
      <c r="E5" s="37"/>
      <c r="F5" s="37"/>
    </row>
    <row r="6" spans="1:103" ht="16.5" customHeight="1" x14ac:dyDescent="0.2">
      <c r="C6" s="258" t="s">
        <v>100</v>
      </c>
      <c r="D6" s="188" t="s">
        <v>100</v>
      </c>
      <c r="E6" s="162">
        <v>2016</v>
      </c>
      <c r="F6" s="12"/>
      <c r="G6" s="187" t="s">
        <v>121</v>
      </c>
      <c r="H6" s="319"/>
      <c r="I6" s="320"/>
      <c r="J6" s="320"/>
      <c r="K6" s="321"/>
    </row>
    <row r="7" spans="1:103" ht="12.75" customHeight="1" x14ac:dyDescent="0.2">
      <c r="C7" s="259"/>
      <c r="G7" s="186"/>
      <c r="K7" s="6"/>
    </row>
    <row r="8" spans="1:103" ht="16.5" customHeight="1" x14ac:dyDescent="0.2">
      <c r="C8" s="260" t="s">
        <v>123</v>
      </c>
      <c r="D8" s="189" t="s">
        <v>123</v>
      </c>
      <c r="E8" s="101">
        <v>42735</v>
      </c>
      <c r="G8" s="187" t="s">
        <v>122</v>
      </c>
      <c r="H8" s="319"/>
      <c r="I8" s="320"/>
      <c r="J8" s="320"/>
      <c r="K8" s="321"/>
      <c r="V8" s="46"/>
    </row>
    <row r="9" spans="1:103" ht="25.5" customHeight="1" x14ac:dyDescent="0.2">
      <c r="C9" s="41"/>
      <c r="D9" s="40"/>
      <c r="E9" s="184"/>
      <c r="G9" s="3"/>
      <c r="H9" s="3"/>
      <c r="I9" s="185"/>
      <c r="J9" s="185"/>
      <c r="K9" s="185"/>
      <c r="L9" s="185"/>
    </row>
    <row r="10" spans="1:103" ht="41.25" customHeight="1" x14ac:dyDescent="0.25">
      <c r="B10" s="314" t="s">
        <v>39</v>
      </c>
      <c r="C10" s="314"/>
      <c r="D10" s="314"/>
      <c r="E10" s="314"/>
      <c r="F10" s="314"/>
      <c r="G10" s="314"/>
      <c r="H10" s="314"/>
      <c r="I10" s="314"/>
      <c r="J10" s="315" t="s">
        <v>40</v>
      </c>
      <c r="K10" s="316"/>
      <c r="L10" s="316"/>
      <c r="M10" s="317"/>
      <c r="N10" s="318" t="s">
        <v>41</v>
      </c>
      <c r="O10" s="318"/>
      <c r="P10" s="318"/>
      <c r="Q10" s="318"/>
      <c r="R10" s="318"/>
      <c r="S10" s="318"/>
      <c r="T10" s="318"/>
      <c r="U10" s="318" t="s">
        <v>42</v>
      </c>
      <c r="V10" s="318"/>
      <c r="W10" s="318"/>
      <c r="X10" s="318"/>
      <c r="Y10" s="318"/>
      <c r="Z10" s="318"/>
      <c r="AA10" s="318"/>
      <c r="AB10" s="305" t="s">
        <v>46</v>
      </c>
      <c r="AC10" s="306"/>
      <c r="AD10" s="306"/>
      <c r="AE10" s="306"/>
      <c r="AF10" s="306"/>
      <c r="AG10" s="307"/>
    </row>
    <row r="11" spans="1:103" ht="63.75" x14ac:dyDescent="0.2">
      <c r="B11" s="9" t="s">
        <v>0</v>
      </c>
      <c r="C11" s="9" t="s">
        <v>138</v>
      </c>
      <c r="D11" s="9" t="s">
        <v>47</v>
      </c>
      <c r="E11" s="9" t="s">
        <v>124</v>
      </c>
      <c r="F11" s="9" t="s">
        <v>84</v>
      </c>
      <c r="G11" s="9" t="s">
        <v>83</v>
      </c>
      <c r="H11" s="9" t="s">
        <v>85</v>
      </c>
      <c r="I11" s="9" t="s">
        <v>103</v>
      </c>
      <c r="J11" s="8" t="s">
        <v>49</v>
      </c>
      <c r="K11" s="8" t="s">
        <v>50</v>
      </c>
      <c r="L11" s="8" t="s">
        <v>51</v>
      </c>
      <c r="M11" s="13" t="s">
        <v>52</v>
      </c>
      <c r="N11" s="9" t="s">
        <v>87</v>
      </c>
      <c r="O11" s="8" t="s">
        <v>53</v>
      </c>
      <c r="P11" s="30" t="s">
        <v>8</v>
      </c>
      <c r="Q11" s="30" t="s">
        <v>9</v>
      </c>
      <c r="R11" s="30" t="s">
        <v>1</v>
      </c>
      <c r="S11" s="102" t="s">
        <v>3</v>
      </c>
      <c r="T11" s="103" t="s">
        <v>54</v>
      </c>
      <c r="U11" s="30" t="s">
        <v>55</v>
      </c>
      <c r="V11" s="9" t="s">
        <v>129</v>
      </c>
      <c r="W11" s="28" t="s">
        <v>56</v>
      </c>
      <c r="X11" s="9" t="s">
        <v>10</v>
      </c>
      <c r="Y11" s="9" t="s">
        <v>57</v>
      </c>
      <c r="Z11" s="9" t="s">
        <v>6</v>
      </c>
      <c r="AA11" s="9" t="s">
        <v>127</v>
      </c>
      <c r="AB11" s="28" t="s">
        <v>58</v>
      </c>
      <c r="AC11" s="28" t="s">
        <v>59</v>
      </c>
      <c r="AD11" s="10" t="s">
        <v>99</v>
      </c>
      <c r="AE11" s="9" t="s">
        <v>43</v>
      </c>
      <c r="AF11" s="10" t="s">
        <v>45</v>
      </c>
      <c r="AG11" s="9" t="s">
        <v>44</v>
      </c>
    </row>
    <row r="12" spans="1:103" s="2" customFormat="1" ht="50.1" customHeight="1" x14ac:dyDescent="0.25">
      <c r="B12" s="328">
        <v>1</v>
      </c>
      <c r="C12" s="261" t="s">
        <v>167</v>
      </c>
      <c r="D12" s="197" t="s">
        <v>168</v>
      </c>
      <c r="E12" s="261" t="s">
        <v>544</v>
      </c>
      <c r="F12" s="23" t="s">
        <v>169</v>
      </c>
      <c r="G12" s="23" t="s">
        <v>143</v>
      </c>
      <c r="H12" s="23" t="s">
        <v>148</v>
      </c>
      <c r="I12" s="23" t="s">
        <v>108</v>
      </c>
      <c r="J12" s="24">
        <v>5</v>
      </c>
      <c r="K12" s="25">
        <v>8</v>
      </c>
      <c r="L12" s="26" t="str">
        <f>IF(AND(J12=3,K12=1),"Baja",VLOOKUP(J12*K12/90,'TABLA VULNERAB'!$E$5:$G$29,2,FALSE))</f>
        <v>Extrema</v>
      </c>
      <c r="M12" s="26" t="str">
        <f>VLOOKUP(J12*K12/90,'TABLA VULNERAB'!$E$5:$G$29,3,FALSE)</f>
        <v>Inaceptable</v>
      </c>
      <c r="N12" s="23" t="str">
        <f>'EFECT CONTROLES'!E12</f>
        <v xml:space="preserve">El jefe de Control Interno debe hacer seguimiento a la gestión de la Oficina, para lo cual semanalmente, se reúne con sus funcionarios para revisar, entre otros temas, el estado de las labores de auditoria emprendidas, De las observaciones y  dificultades resultantes, se deja constancia en la respectiva acta de reunión, con los compromisos a resolver en las fechas que se determinen, acciones que son objeto de evaluación en la siguiente reunión. </v>
      </c>
      <c r="O12" s="24">
        <f>'EFECT CONTROLES'!Q12</f>
        <v>85</v>
      </c>
      <c r="P12" s="26">
        <f>IF(J12=1,1,IF(O12&lt;=59,J12,IF(O12&lt;=89,J12-1,IF(AND(O12&gt;=90,J12=2),J12-1,J12-2))))</f>
        <v>4</v>
      </c>
      <c r="Q12" s="26">
        <f>IF(K12=1,1,IF(O12&lt;=59,K12,IF(AND(O12&lt;=89,K12=3),K12-2,IF(AND(O12&lt;=89,K12&lt;&gt;3),K12-5,IF(AND(O12&gt;=90,K12=3),K12-2,IF(AND(O12&gt;=90,K12=8),K12-7,IF(AND(O12&gt;=90,K12&lt;&gt;3),K12-10,K12)))))))</f>
        <v>3</v>
      </c>
      <c r="R12" s="26">
        <f t="shared" ref="R12:R16" si="0">P12*Q12</f>
        <v>12</v>
      </c>
      <c r="S12" s="26" t="str">
        <f>IF(AND(P12=3,Q12=1),"Baja",VLOOKUP(P12*Q12/90,'TABLA VULNERAB'!$E$5:$G$29,2,FALSE))</f>
        <v xml:space="preserve">Alta </v>
      </c>
      <c r="T12" s="26" t="str">
        <f>VLOOKUP(P12*Q12/90,'TABLA VULNERAB'!$E$5:$G$29,3,FALSE)</f>
        <v>Importante</v>
      </c>
      <c r="U12" s="35" t="s">
        <v>60</v>
      </c>
      <c r="V12" s="200" t="s">
        <v>180</v>
      </c>
      <c r="W12" s="201">
        <v>4</v>
      </c>
      <c r="X12" s="34" t="s">
        <v>181</v>
      </c>
      <c r="Y12" s="32">
        <v>42705</v>
      </c>
      <c r="Z12" s="32">
        <v>42735</v>
      </c>
      <c r="AA12" s="33">
        <f>(Z12-Y12)/30</f>
        <v>1</v>
      </c>
      <c r="AB12" s="205">
        <v>4</v>
      </c>
      <c r="AC12" s="206">
        <f>AB12/W12</f>
        <v>1</v>
      </c>
      <c r="AD12" s="207" t="s">
        <v>187</v>
      </c>
      <c r="AE12" s="50"/>
      <c r="AF12" s="50"/>
      <c r="AG12" s="191"/>
    </row>
    <row r="13" spans="1:103" s="2" customFormat="1" ht="50.1" customHeight="1" x14ac:dyDescent="0.25">
      <c r="B13" s="329"/>
      <c r="C13" s="262"/>
      <c r="D13" s="197"/>
      <c r="E13" s="262"/>
      <c r="F13" s="197">
        <v>2</v>
      </c>
      <c r="G13" s="199"/>
      <c r="H13" s="161" t="s">
        <v>149</v>
      </c>
      <c r="I13" s="23"/>
      <c r="J13" s="24"/>
      <c r="K13" s="25"/>
      <c r="L13" s="26" t="e">
        <f>IF(AND(J13=3,K13=1),"Baja",VLOOKUP(J13*K13/90,'TABLA VULNERAB'!$E$5:$G$29,2,FALSE))</f>
        <v>#N/A</v>
      </c>
      <c r="M13" s="26" t="e">
        <f>VLOOKUP(J13*K13/90,'TABLA VULNERAB'!$E$5:$G$29,3,FALSE)</f>
        <v>#N/A</v>
      </c>
      <c r="N13" s="23">
        <f>'EFECT CONTROLES'!E13</f>
        <v>0</v>
      </c>
      <c r="O13" s="24">
        <f>'EFECT CONTROLES'!Q13</f>
        <v>0</v>
      </c>
      <c r="P13" s="26">
        <f>IF(J13=1,1,IF(O13&lt;=59,J13,IF(O13&lt;=89,J13-1,IF(AND(O13&gt;=90,J13=2),J13-1,J13-2))))</f>
        <v>0</v>
      </c>
      <c r="Q13" s="26">
        <f>IF(K13=1,1,IF(O13&lt;=59,K13,IF(AND(O13&lt;=89,K13=3),K13-2,IF(AND(O13&lt;=89,K13&lt;&gt;3),K13-5,IF(AND(O13&gt;=90,K13=3),K13-2,IF(AND(O13&gt;=90,K13=8),K13-7,IF(AND(O13&gt;=90,K13&lt;&gt;3),K13-10,K13)))))))</f>
        <v>0</v>
      </c>
      <c r="R13" s="26">
        <f t="shared" si="0"/>
        <v>0</v>
      </c>
      <c r="S13" s="26" t="e">
        <f>IF(AND(P13=3,Q13=1),"Baja",VLOOKUP(P13*Q13/90,'TABLA VULNERAB'!$E$5:$G$29,2,FALSE))</f>
        <v>#N/A</v>
      </c>
      <c r="T13" s="26" t="e">
        <f>VLOOKUP(P13*Q13/90,'TABLA VULNERAB'!$E$5:$G$29,3,FALSE)</f>
        <v>#N/A</v>
      </c>
      <c r="U13" s="35"/>
      <c r="V13" s="31"/>
      <c r="W13" s="31"/>
      <c r="X13" s="31"/>
      <c r="Y13" s="32"/>
      <c r="Z13" s="32"/>
      <c r="AA13" s="33">
        <f t="shared" ref="AA13:AA144" si="1">(Z13-Y13)/30</f>
        <v>0</v>
      </c>
      <c r="AB13" s="36"/>
      <c r="AC13" s="36"/>
      <c r="AD13" s="49"/>
      <c r="AE13" s="51"/>
      <c r="AF13" s="50"/>
      <c r="AG13" s="191"/>
    </row>
    <row r="14" spans="1:103" s="2" customFormat="1" ht="50.1" customHeight="1" x14ac:dyDescent="0.25">
      <c r="B14" s="329"/>
      <c r="C14" s="262"/>
      <c r="D14" s="197"/>
      <c r="E14" s="262"/>
      <c r="F14" s="161">
        <v>3</v>
      </c>
      <c r="G14" s="193"/>
      <c r="H14" s="161" t="s">
        <v>171</v>
      </c>
      <c r="I14" s="23"/>
      <c r="J14" s="24"/>
      <c r="K14" s="25"/>
      <c r="L14" s="26" t="e">
        <f>IF(AND(J14=3,K14=1),"Baja",VLOOKUP(J14*K14/90,'TABLA VULNERAB'!$E$5:$G$29,2,FALSE))</f>
        <v>#N/A</v>
      </c>
      <c r="M14" s="26" t="e">
        <f>VLOOKUP(J14*K14/90,'TABLA VULNERAB'!$E$5:$G$29,3,FALSE)</f>
        <v>#N/A</v>
      </c>
      <c r="N14" s="23">
        <f>'EFECT CONTROLES'!E14</f>
        <v>0</v>
      </c>
      <c r="O14" s="24">
        <f>'EFECT CONTROLES'!Q14</f>
        <v>0</v>
      </c>
      <c r="P14" s="26">
        <f>IF(J14=1,1,IF(O14&lt;=59,J14,IF(O14&lt;=89,J14-1,IF(AND(O14&gt;=90,J14=2),J14-1,J14-2))))</f>
        <v>0</v>
      </c>
      <c r="Q14" s="26">
        <f>IF(K14=1,1,IF(O14&lt;=59,K14,IF(AND(O14&lt;=89,K14=3),K14-2,IF(AND(O14&lt;=89,K14&lt;&gt;3),K14-5,IF(AND(O14&gt;=90,K14=3),K14-2,IF(AND(O14&gt;=90,K14=8),K14-7,IF(AND(O14&gt;=90,K14&lt;&gt;3),K14-10,K14)))))))</f>
        <v>0</v>
      </c>
      <c r="R14" s="26">
        <f t="shared" si="0"/>
        <v>0</v>
      </c>
      <c r="S14" s="26" t="e">
        <f>IF(AND(P14=3,Q14=1),"Baja",VLOOKUP(P14*Q14/90,'TABLA VULNERAB'!$E$5:$G$29,2,FALSE))</f>
        <v>#N/A</v>
      </c>
      <c r="T14" s="26" t="e">
        <f>VLOOKUP(P14*Q14/90,'TABLA VULNERAB'!$E$5:$G$29,3,FALSE)</f>
        <v>#N/A</v>
      </c>
      <c r="U14" s="35"/>
      <c r="V14" s="31"/>
      <c r="W14" s="31"/>
      <c r="X14" s="31"/>
      <c r="Y14" s="32"/>
      <c r="Z14" s="32"/>
      <c r="AA14" s="33">
        <f t="shared" si="1"/>
        <v>0</v>
      </c>
      <c r="AB14" s="36"/>
      <c r="AC14" s="36"/>
      <c r="AD14" s="52"/>
      <c r="AE14" s="53"/>
      <c r="AF14" s="50"/>
      <c r="AG14" s="191"/>
    </row>
    <row r="15" spans="1:103" s="2" customFormat="1" ht="50.1" customHeight="1" x14ac:dyDescent="0.25">
      <c r="B15" s="329"/>
      <c r="C15" s="262"/>
      <c r="D15" s="197"/>
      <c r="E15" s="262"/>
      <c r="F15" s="23" t="s">
        <v>173</v>
      </c>
      <c r="G15" s="23" t="s">
        <v>144</v>
      </c>
      <c r="H15" s="23" t="s">
        <v>150</v>
      </c>
      <c r="I15" s="23" t="s">
        <v>2</v>
      </c>
      <c r="J15" s="24">
        <v>4</v>
      </c>
      <c r="K15" s="25">
        <v>8</v>
      </c>
      <c r="L15" s="26" t="str">
        <f>IF(AND(J15=3,K15=1),"Baja",VLOOKUP(J15*K15/90,'TABLA VULNERAB'!$E$5:$G$29,2,FALSE))</f>
        <v xml:space="preserve">Alta </v>
      </c>
      <c r="M15" s="26" t="str">
        <f>VLOOKUP(J15*K15/90,'TABLA VULNERAB'!$E$5:$G$29,3,FALSE)</f>
        <v>Importante</v>
      </c>
      <c r="N15" s="23" t="str">
        <f>'EFECT CONTROLES'!E15</f>
        <v>El coordinador de las auditorias de la Of.de Control Interno, previo al inicio de las labores de auditoria, realiza a los integrantes del grupo auditor, reinduccion en el procedimiento respectivo y  en las Guias de auditoria y de gestion del riesgo del DAFP, con el fin de reforzar el conocimiento y analizar las expericiencias pasadas, que conduzcan a mejorar la idoneidad del grupo en el desarrollo de la auditoria interna; se deja como evidencia, el registro de asistencia respectivo.</v>
      </c>
      <c r="O15" s="24">
        <f>'EFECT CONTROLES'!Q15</f>
        <v>85</v>
      </c>
      <c r="P15" s="26">
        <f t="shared" ref="P15:P29" si="2">IF(J15=1,1,IF(O15&lt;=59,J15,IF(O15&lt;=89,J15-1,IF(AND(O15&gt;=90,J15=2),J15-1,J15-2))))</f>
        <v>3</v>
      </c>
      <c r="Q15" s="26">
        <f t="shared" ref="Q15:Q29" si="3">IF(K15=1,1,IF(O15&lt;=59,K15,IF(AND(O15&lt;=89,K15=3),K15-2,IF(AND(O15&lt;=89,K15&lt;&gt;3),K15-5,IF(AND(O15&gt;=90,K15=3),K15-2,IF(AND(O15&gt;=90,K15=8),K15-7,IF(AND(O15&gt;=90,K15&lt;&gt;3),K15-10,K15)))))))</f>
        <v>3</v>
      </c>
      <c r="R15" s="26">
        <f t="shared" si="0"/>
        <v>9</v>
      </c>
      <c r="S15" s="26" t="str">
        <f>IF(AND(P15=3,Q15=1),"Baja",VLOOKUP(P15*Q15/90,'TABLA VULNERAB'!$E$5:$G$29,2,FALSE))</f>
        <v>Moderada</v>
      </c>
      <c r="T15" s="26" t="str">
        <f>VLOOKUP(P15*Q15/90,'TABLA VULNERAB'!$E$5:$G$29,3,FALSE)</f>
        <v>Tolerable</v>
      </c>
      <c r="U15" s="35"/>
      <c r="V15" s="31" t="s">
        <v>179</v>
      </c>
      <c r="W15" s="31"/>
      <c r="X15" s="39"/>
      <c r="Y15" s="32"/>
      <c r="Z15" s="32"/>
      <c r="AA15" s="33">
        <f t="shared" si="1"/>
        <v>0</v>
      </c>
      <c r="AB15" s="36"/>
      <c r="AC15" s="36"/>
      <c r="AD15" s="49"/>
      <c r="AE15" s="53"/>
      <c r="AF15" s="50"/>
      <c r="AG15" s="191"/>
    </row>
    <row r="16" spans="1:103" s="4" customFormat="1" ht="50.1" customHeight="1" x14ac:dyDescent="0.2">
      <c r="A16" s="3"/>
      <c r="B16" s="329"/>
      <c r="C16" s="262"/>
      <c r="D16" s="197"/>
      <c r="E16" s="262"/>
      <c r="F16" s="161">
        <v>2</v>
      </c>
      <c r="G16" s="161"/>
      <c r="H16" s="23" t="s">
        <v>151</v>
      </c>
      <c r="I16" s="23"/>
      <c r="J16" s="24"/>
      <c r="K16" s="25"/>
      <c r="L16" s="26" t="e">
        <f>IF(AND(J16=3,K16=1),"Baja",VLOOKUP(J16*K16/90,'TABLA VULNERAB'!$E$5:$G$29,2,FALSE))</f>
        <v>#N/A</v>
      </c>
      <c r="M16" s="26" t="e">
        <f>VLOOKUP(J16*K16/90,'TABLA VULNERAB'!$E$5:$G$29,3,FALSE)</f>
        <v>#N/A</v>
      </c>
      <c r="N16" s="23">
        <f>'EFECT CONTROLES'!E16</f>
        <v>0</v>
      </c>
      <c r="O16" s="24">
        <f>'EFECT CONTROLES'!Q16</f>
        <v>0</v>
      </c>
      <c r="P16" s="26">
        <f t="shared" si="2"/>
        <v>0</v>
      </c>
      <c r="Q16" s="26">
        <f t="shared" si="3"/>
        <v>0</v>
      </c>
      <c r="R16" s="26">
        <f t="shared" si="0"/>
        <v>0</v>
      </c>
      <c r="S16" s="26" t="e">
        <f>IF(AND(P16=3,Q16=1),"Baja",VLOOKUP(P16*Q16/90,'TABLA VULNERAB'!$E$5:$G$29,2,FALSE))</f>
        <v>#N/A</v>
      </c>
      <c r="T16" s="26" t="e">
        <f>VLOOKUP(P16*Q16/90,'TABLA VULNERAB'!$E$5:$G$29,3,FALSE)</f>
        <v>#N/A</v>
      </c>
      <c r="U16" s="35"/>
      <c r="V16" s="113"/>
      <c r="W16" s="31"/>
      <c r="X16" s="31"/>
      <c r="Y16" s="32"/>
      <c r="Z16" s="32"/>
      <c r="AA16" s="33">
        <f t="shared" si="1"/>
        <v>0</v>
      </c>
      <c r="AB16" s="36"/>
      <c r="AC16" s="36"/>
      <c r="AD16" s="54"/>
      <c r="AE16" s="53"/>
      <c r="AF16" s="50"/>
      <c r="AG16" s="191"/>
      <c r="AH16" s="2"/>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row>
    <row r="17" spans="1:103" s="4" customFormat="1" ht="50.1" customHeight="1" x14ac:dyDescent="0.2">
      <c r="A17" s="3"/>
      <c r="B17" s="329"/>
      <c r="C17" s="262"/>
      <c r="D17" s="197"/>
      <c r="E17" s="262"/>
      <c r="F17" s="161">
        <v>3</v>
      </c>
      <c r="G17" s="193"/>
      <c r="H17" s="23" t="s">
        <v>152</v>
      </c>
      <c r="I17" s="23"/>
      <c r="J17" s="24"/>
      <c r="K17" s="25"/>
      <c r="L17" s="26" t="e">
        <f>IF(AND(J17=3,K17=1),"Baja",VLOOKUP(J17*K17/90,'TABLA VULNERAB'!$E$5:$G$29,2,FALSE))</f>
        <v>#N/A</v>
      </c>
      <c r="M17" s="26" t="e">
        <f>VLOOKUP(J17*K17/90,'TABLA VULNERAB'!$E$5:$G$29,3,FALSE)</f>
        <v>#N/A</v>
      </c>
      <c r="N17" s="23">
        <f>'EFECT CONTROLES'!E17</f>
        <v>0</v>
      </c>
      <c r="O17" s="24">
        <f>'EFECT CONTROLES'!Q17</f>
        <v>0</v>
      </c>
      <c r="P17" s="26">
        <f t="shared" si="2"/>
        <v>0</v>
      </c>
      <c r="Q17" s="26">
        <f t="shared" si="3"/>
        <v>0</v>
      </c>
      <c r="R17" s="26">
        <f t="shared" ref="R17:R41" si="4">P17*Q17</f>
        <v>0</v>
      </c>
      <c r="S17" s="26" t="e">
        <f>IF(AND(P17=3,Q17=1),"Baja",VLOOKUP(P17*Q17/90,'TABLA VULNERAB'!$E$5:$G$29,2,FALSE))</f>
        <v>#N/A</v>
      </c>
      <c r="T17" s="26" t="e">
        <f>VLOOKUP(P17*Q17/90,'TABLA VULNERAB'!$E$5:$G$29,3,FALSE)</f>
        <v>#N/A</v>
      </c>
      <c r="U17" s="35"/>
      <c r="V17" s="161"/>
      <c r="W17" s="31"/>
      <c r="X17" s="31"/>
      <c r="Y17" s="32"/>
      <c r="Z17" s="32"/>
      <c r="AA17" s="33">
        <f t="shared" si="1"/>
        <v>0</v>
      </c>
      <c r="AB17" s="36"/>
      <c r="AC17" s="36"/>
      <c r="AD17" s="54"/>
      <c r="AE17" s="53"/>
      <c r="AF17" s="50"/>
      <c r="AG17" s="191"/>
      <c r="AH17" s="2"/>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row>
    <row r="18" spans="1:103" s="4" customFormat="1" ht="50.1" customHeight="1" x14ac:dyDescent="0.2">
      <c r="A18" s="3"/>
      <c r="B18" s="329"/>
      <c r="C18" s="262"/>
      <c r="D18" s="197"/>
      <c r="E18" s="262"/>
      <c r="F18" s="23" t="s">
        <v>164</v>
      </c>
      <c r="G18" s="23" t="s">
        <v>174</v>
      </c>
      <c r="H18" s="23" t="s">
        <v>153</v>
      </c>
      <c r="I18" s="23" t="s">
        <v>108</v>
      </c>
      <c r="J18" s="24">
        <v>4</v>
      </c>
      <c r="K18" s="25">
        <v>13</v>
      </c>
      <c r="L18" s="26" t="str">
        <f>IF(AND(J18=3,K18=1),"Baja",VLOOKUP(J18*K18/90,'TABLA VULNERAB'!$E$5:$G$29,2,FALSE))</f>
        <v>Extrema</v>
      </c>
      <c r="M18" s="26" t="str">
        <f>VLOOKUP(J18*K18/90,'TABLA VULNERAB'!$E$5:$G$29,3,FALSE)</f>
        <v>Inaceptable</v>
      </c>
      <c r="N18" s="23" t="str">
        <f>'EFECT CONTROLES'!E18</f>
        <v xml:space="preserve">El profesional universitario de la Of.de Control Interno, semestralmente, solicita a todas las u.a., los avances de los Planes de mejoramiento vigentes para lo cual remite la informacion correspondiente para su reporte. Una vez recibida, la registra, consolida y califica el cumplimiento de cada una de las metas por u.a. conforme a los documentos soportes reportados, la informacion recabada con el funcionario delegado y el calculo y parametros implementados en la hoja de Excel, dejando como evidencia el cuadro consolidado respectivo en el mismo Plan de mejoramiento. </v>
      </c>
      <c r="O18" s="24">
        <f>'EFECT CONTROLES'!Q18</f>
        <v>75</v>
      </c>
      <c r="P18" s="26">
        <f t="shared" si="2"/>
        <v>3</v>
      </c>
      <c r="Q18" s="26">
        <f t="shared" si="3"/>
        <v>8</v>
      </c>
      <c r="R18" s="26">
        <f t="shared" si="4"/>
        <v>24</v>
      </c>
      <c r="S18" s="26" t="str">
        <f>IF(AND(P18=3,Q18=1),"Baja",VLOOKUP(P18*Q18/90,'TABLA VULNERAB'!$E$5:$G$29,2,FALSE))</f>
        <v xml:space="preserve">Alta </v>
      </c>
      <c r="T18" s="26" t="str">
        <f>VLOOKUP(P18*Q18/90,'TABLA VULNERAB'!$E$5:$G$29,3,FALSE)</f>
        <v>Importante</v>
      </c>
      <c r="U18" s="35"/>
      <c r="V18" s="38" t="s">
        <v>186</v>
      </c>
      <c r="W18" s="31">
        <v>1</v>
      </c>
      <c r="X18" s="31" t="s">
        <v>185</v>
      </c>
      <c r="Y18" s="32">
        <v>42644</v>
      </c>
      <c r="Z18" s="32">
        <v>42758</v>
      </c>
      <c r="AA18" s="33">
        <f t="shared" si="1"/>
        <v>3.8</v>
      </c>
      <c r="AB18" s="33">
        <v>1</v>
      </c>
      <c r="AC18" s="206">
        <f>AB18/W18</f>
        <v>1</v>
      </c>
      <c r="AD18" s="204" t="s">
        <v>188</v>
      </c>
      <c r="AE18" s="53"/>
      <c r="AF18" s="50"/>
      <c r="AG18" s="191"/>
      <c r="AH18" s="2"/>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row>
    <row r="19" spans="1:103" s="4" customFormat="1" ht="50.1" customHeight="1" x14ac:dyDescent="0.2">
      <c r="A19" s="3"/>
      <c r="B19" s="329"/>
      <c r="C19" s="262"/>
      <c r="D19" s="197"/>
      <c r="E19" s="262"/>
      <c r="F19" s="161">
        <v>2</v>
      </c>
      <c r="G19" s="193"/>
      <c r="H19" s="23" t="s">
        <v>154</v>
      </c>
      <c r="I19" s="23"/>
      <c r="J19" s="24"/>
      <c r="K19" s="25"/>
      <c r="L19" s="26" t="e">
        <f>IF(AND(J19=3,K19=1),"Baja",VLOOKUP(J19*K19/90,'TABLA VULNERAB'!$E$5:$G$29,2,FALSE))</f>
        <v>#N/A</v>
      </c>
      <c r="M19" s="26" t="e">
        <f>VLOOKUP(J19*K19/90,'TABLA VULNERAB'!$E$5:$G$29,3,FALSE)</f>
        <v>#N/A</v>
      </c>
      <c r="N19" s="23">
        <f>'EFECT CONTROLES'!E19</f>
        <v>0</v>
      </c>
      <c r="O19" s="24">
        <f>'EFECT CONTROLES'!Q19</f>
        <v>0</v>
      </c>
      <c r="P19" s="26">
        <f t="shared" si="2"/>
        <v>0</v>
      </c>
      <c r="Q19" s="26">
        <f t="shared" si="3"/>
        <v>0</v>
      </c>
      <c r="R19" s="26">
        <f t="shared" si="4"/>
        <v>0</v>
      </c>
      <c r="S19" s="26" t="e">
        <f>IF(AND(P19=3,Q19=1),"Baja",VLOOKUP(P19*Q19/90,'TABLA VULNERAB'!$E$5:$G$29,2,FALSE))</f>
        <v>#N/A</v>
      </c>
      <c r="T19" s="26" t="e">
        <f>VLOOKUP(P19*Q19/90,'TABLA VULNERAB'!$E$5:$G$29,3,FALSE)</f>
        <v>#N/A</v>
      </c>
      <c r="U19" s="35"/>
      <c r="V19" s="161"/>
      <c r="W19" s="31"/>
      <c r="X19" s="31"/>
      <c r="Y19" s="32"/>
      <c r="Z19" s="32"/>
      <c r="AA19" s="33">
        <f t="shared" si="1"/>
        <v>0</v>
      </c>
      <c r="AB19" s="36"/>
      <c r="AC19" s="36"/>
      <c r="AD19" s="54"/>
      <c r="AE19" s="53"/>
      <c r="AF19" s="50"/>
      <c r="AG19" s="191"/>
      <c r="AH19" s="2"/>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row>
    <row r="20" spans="1:103" s="4" customFormat="1" ht="50.1" customHeight="1" x14ac:dyDescent="0.2">
      <c r="A20" s="3"/>
      <c r="B20" s="329"/>
      <c r="C20" s="262"/>
      <c r="D20" s="197"/>
      <c r="E20" s="262"/>
      <c r="F20" s="161">
        <v>3</v>
      </c>
      <c r="G20" s="193"/>
      <c r="H20" s="23" t="s">
        <v>155</v>
      </c>
      <c r="I20" s="23"/>
      <c r="J20" s="24"/>
      <c r="K20" s="25"/>
      <c r="L20" s="26" t="e">
        <f>IF(AND(J20=3,K20=1),"Baja",VLOOKUP(J20*K20/90,'TABLA VULNERAB'!$E$5:$G$29,2,FALSE))</f>
        <v>#N/A</v>
      </c>
      <c r="M20" s="26" t="e">
        <f>VLOOKUP(J20*K20/90,'TABLA VULNERAB'!$E$5:$G$29,3,FALSE)</f>
        <v>#N/A</v>
      </c>
      <c r="N20" s="23">
        <f>'EFECT CONTROLES'!E20</f>
        <v>0</v>
      </c>
      <c r="O20" s="24">
        <f>'EFECT CONTROLES'!Q20</f>
        <v>0</v>
      </c>
      <c r="P20" s="26">
        <f t="shared" si="2"/>
        <v>0</v>
      </c>
      <c r="Q20" s="26">
        <f t="shared" si="3"/>
        <v>0</v>
      </c>
      <c r="R20" s="26">
        <f t="shared" si="4"/>
        <v>0</v>
      </c>
      <c r="S20" s="26" t="e">
        <f>IF(AND(P20=3,Q20=1),"Baja",VLOOKUP(P20*Q20/90,'TABLA VULNERAB'!$E$5:$G$29,2,FALSE))</f>
        <v>#N/A</v>
      </c>
      <c r="T20" s="26" t="e">
        <f>VLOOKUP(P20*Q20/90,'TABLA VULNERAB'!$E$5:$G$29,3,FALSE)</f>
        <v>#N/A</v>
      </c>
      <c r="U20" s="35"/>
      <c r="V20" s="161"/>
      <c r="W20" s="31"/>
      <c r="X20" s="31"/>
      <c r="Y20" s="32"/>
      <c r="Z20" s="32"/>
      <c r="AA20" s="33">
        <f t="shared" si="1"/>
        <v>0</v>
      </c>
      <c r="AB20" s="36"/>
      <c r="AC20" s="36"/>
      <c r="AD20" s="54"/>
      <c r="AE20" s="53"/>
      <c r="AF20" s="50"/>
      <c r="AG20" s="191"/>
      <c r="AH20" s="2"/>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row>
    <row r="21" spans="1:103" s="4" customFormat="1" ht="50.1" customHeight="1" x14ac:dyDescent="0.2">
      <c r="A21" s="3"/>
      <c r="B21" s="329"/>
      <c r="C21" s="262"/>
      <c r="D21" s="197"/>
      <c r="E21" s="262"/>
      <c r="F21" s="23" t="s">
        <v>175</v>
      </c>
      <c r="G21" s="23" t="s">
        <v>145</v>
      </c>
      <c r="H21" s="23" t="s">
        <v>156</v>
      </c>
      <c r="I21" s="23" t="s">
        <v>108</v>
      </c>
      <c r="J21" s="24">
        <v>5</v>
      </c>
      <c r="K21" s="25">
        <v>8</v>
      </c>
      <c r="L21" s="26" t="str">
        <f>IF(AND(J21=3,K21=1),"Baja",VLOOKUP(J21*K21/90,'TABLA VULNERAB'!$E$5:$G$29,2,FALSE))</f>
        <v>Extrema</v>
      </c>
      <c r="M21" s="26" t="str">
        <f>VLOOKUP(J21*K21/90,'TABLA VULNERAB'!$E$5:$G$29,3,FALSE)</f>
        <v>Inaceptable</v>
      </c>
      <c r="N21" s="23" t="str">
        <f>'EFECT CONTROLES'!E21</f>
        <v>El funcionario delegado en cada unidad administrativa, cada cuatro meses, debe revisar y actualizar la informacion del Mapa de riesgos y de la Matriz de controles y analisis de efectividad del proceso, con el fin determinar la valoracion de los riesgos vigentes y revisar el avance de su Plan de manejo, en caso que exista. Para ello, efectua las actualizaciones respectivas en los dos formatos y registra en el campo "Reporte de avances" del Mapa de riesgos, la informacion correspondiente.</v>
      </c>
      <c r="O21" s="24">
        <f>'EFECT CONTROLES'!Q21</f>
        <v>85</v>
      </c>
      <c r="P21" s="26">
        <f t="shared" si="2"/>
        <v>4</v>
      </c>
      <c r="Q21" s="26">
        <f t="shared" si="3"/>
        <v>3</v>
      </c>
      <c r="R21" s="26">
        <f t="shared" si="4"/>
        <v>12</v>
      </c>
      <c r="S21" s="26" t="str">
        <f>IF(AND(P21=3,Q21=1),"Baja",VLOOKUP(P21*Q21/90,'TABLA VULNERAB'!$E$5:$G$29,2,FALSE))</f>
        <v xml:space="preserve">Alta </v>
      </c>
      <c r="T21" s="26" t="str">
        <f>VLOOKUP(P21*Q21/90,'TABLA VULNERAB'!$E$5:$G$29,3,FALSE)</f>
        <v>Importante</v>
      </c>
      <c r="U21" s="35"/>
      <c r="V21" s="38" t="s">
        <v>182</v>
      </c>
      <c r="W21" s="31">
        <v>22</v>
      </c>
      <c r="X21" s="31" t="s">
        <v>183</v>
      </c>
      <c r="Y21" s="32">
        <v>42522</v>
      </c>
      <c r="Z21" s="32">
        <v>42643</v>
      </c>
      <c r="AA21" s="33">
        <f t="shared" si="1"/>
        <v>4.0333333333333332</v>
      </c>
      <c r="AB21" s="33">
        <v>11</v>
      </c>
      <c r="AC21" s="203">
        <f>AB21/W21</f>
        <v>0.5</v>
      </c>
      <c r="AD21" s="204" t="s">
        <v>189</v>
      </c>
      <c r="AE21" s="53"/>
      <c r="AF21" s="50"/>
      <c r="AG21" s="191"/>
      <c r="AH21" s="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row>
    <row r="22" spans="1:103" s="4" customFormat="1" ht="50.1" customHeight="1" x14ac:dyDescent="0.2">
      <c r="A22" s="3"/>
      <c r="B22" s="329"/>
      <c r="C22" s="262"/>
      <c r="D22" s="197"/>
      <c r="E22" s="262"/>
      <c r="F22" s="161" t="s">
        <v>15</v>
      </c>
      <c r="G22" s="193"/>
      <c r="H22" s="23" t="s">
        <v>157</v>
      </c>
      <c r="I22" s="23"/>
      <c r="J22" s="24"/>
      <c r="K22" s="25"/>
      <c r="L22" s="26" t="e">
        <f>IF(AND(J22=3,K22=1),"Baja",VLOOKUP(J22*K22/90,'TABLA VULNERAB'!$E$5:$G$29,2,FALSE))</f>
        <v>#N/A</v>
      </c>
      <c r="M22" s="26" t="e">
        <f>VLOOKUP(J22*K22/90,'TABLA VULNERAB'!$E$5:$G$29,3,FALSE)</f>
        <v>#N/A</v>
      </c>
      <c r="N22" s="23">
        <f>'EFECT CONTROLES'!E22</f>
        <v>0</v>
      </c>
      <c r="O22" s="24">
        <f>'EFECT CONTROLES'!Q22</f>
        <v>0</v>
      </c>
      <c r="P22" s="26">
        <f t="shared" si="2"/>
        <v>0</v>
      </c>
      <c r="Q22" s="26">
        <f t="shared" si="3"/>
        <v>0</v>
      </c>
      <c r="R22" s="26">
        <f t="shared" si="4"/>
        <v>0</v>
      </c>
      <c r="S22" s="26" t="e">
        <f>IF(AND(P22=3,Q22=1),"Baja",VLOOKUP(P22*Q22/90,'TABLA VULNERAB'!$E$5:$G$29,2,FALSE))</f>
        <v>#N/A</v>
      </c>
      <c r="T22" s="26" t="e">
        <f>VLOOKUP(P22*Q22/90,'TABLA VULNERAB'!$E$5:$G$29,3,FALSE)</f>
        <v>#N/A</v>
      </c>
      <c r="U22" s="35"/>
      <c r="V22" s="161"/>
      <c r="W22" s="31"/>
      <c r="X22" s="31"/>
      <c r="Y22" s="32"/>
      <c r="Z22" s="32"/>
      <c r="AA22" s="33">
        <f t="shared" si="1"/>
        <v>0</v>
      </c>
      <c r="AB22" s="36"/>
      <c r="AC22" s="36"/>
      <c r="AD22" s="54"/>
      <c r="AE22" s="53"/>
      <c r="AF22" s="50"/>
      <c r="AG22" s="191"/>
      <c r="AH22" s="2"/>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row>
    <row r="23" spans="1:103" s="4" customFormat="1" ht="50.1" customHeight="1" x14ac:dyDescent="0.2">
      <c r="A23" s="3"/>
      <c r="B23" s="329"/>
      <c r="C23" s="262"/>
      <c r="D23" s="197"/>
      <c r="E23" s="262"/>
      <c r="F23" s="161" t="s">
        <v>65</v>
      </c>
      <c r="G23" s="193"/>
      <c r="H23" s="23" t="s">
        <v>158</v>
      </c>
      <c r="I23" s="23"/>
      <c r="J23" s="24"/>
      <c r="K23" s="25"/>
      <c r="L23" s="26" t="e">
        <f>IF(AND(J23=3,K23=1),"Baja",VLOOKUP(J23*K23/90,'TABLA VULNERAB'!$E$5:$G$29,2,FALSE))</f>
        <v>#N/A</v>
      </c>
      <c r="M23" s="26" t="e">
        <f>VLOOKUP(J23*K23/90,'TABLA VULNERAB'!$E$5:$G$29,3,FALSE)</f>
        <v>#N/A</v>
      </c>
      <c r="N23" s="23">
        <f>'EFECT CONTROLES'!E23</f>
        <v>0</v>
      </c>
      <c r="O23" s="24">
        <f>'EFECT CONTROLES'!Q23</f>
        <v>0</v>
      </c>
      <c r="P23" s="26">
        <f t="shared" si="2"/>
        <v>0</v>
      </c>
      <c r="Q23" s="26">
        <f t="shared" si="3"/>
        <v>0</v>
      </c>
      <c r="R23" s="26">
        <f t="shared" si="4"/>
        <v>0</v>
      </c>
      <c r="S23" s="26" t="e">
        <f>IF(AND(P23=3,Q23=1),"Baja",VLOOKUP(P23*Q23/90,'TABLA VULNERAB'!$E$5:$G$29,2,FALSE))</f>
        <v>#N/A</v>
      </c>
      <c r="T23" s="26" t="e">
        <f>VLOOKUP(P23*Q23/90,'TABLA VULNERAB'!$E$5:$G$29,3,FALSE)</f>
        <v>#N/A</v>
      </c>
      <c r="U23" s="35"/>
      <c r="V23" s="161"/>
      <c r="W23" s="31"/>
      <c r="X23" s="31"/>
      <c r="Y23" s="32"/>
      <c r="Z23" s="32"/>
      <c r="AA23" s="33">
        <f t="shared" si="1"/>
        <v>0</v>
      </c>
      <c r="AB23" s="36"/>
      <c r="AC23" s="36"/>
      <c r="AD23" s="54"/>
      <c r="AE23" s="53"/>
      <c r="AF23" s="50"/>
      <c r="AG23" s="191"/>
      <c r="AH23" s="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row>
    <row r="24" spans="1:103" s="4" customFormat="1" ht="50.1" customHeight="1" x14ac:dyDescent="0.2">
      <c r="A24" s="3"/>
      <c r="B24" s="329"/>
      <c r="C24" s="262"/>
      <c r="D24" s="197"/>
      <c r="E24" s="262"/>
      <c r="F24" s="23" t="s">
        <v>165</v>
      </c>
      <c r="G24" s="23" t="s">
        <v>146</v>
      </c>
      <c r="H24" s="23" t="s">
        <v>159</v>
      </c>
      <c r="I24" s="23" t="s">
        <v>108</v>
      </c>
      <c r="J24" s="24">
        <v>4</v>
      </c>
      <c r="K24" s="25">
        <v>8</v>
      </c>
      <c r="L24" s="26" t="str">
        <f>IF(AND(J24=3,K24=1),"Baja",VLOOKUP(J24*K24/90,'TABLA VULNERAB'!$E$5:$G$29,2,FALSE))</f>
        <v xml:space="preserve">Alta </v>
      </c>
      <c r="M24" s="26" t="str">
        <f>VLOOKUP(J24*K24/90,'TABLA VULNERAB'!$E$5:$G$29,3,FALSE)</f>
        <v>Importante</v>
      </c>
      <c r="N24" s="23" t="str">
        <f>'EFECT CONTROLES'!E24</f>
        <v>El profesional universitario de la Of.de Control Interno, de acuerdo a la programacion que se establezca, por lo general, 3 jornadas de capacitacion al año, solicita mediante oficio notificado a los Jefes de las u.a., su presencia junto con el delegado, para impartir las jornadas de capacitacion, inducccion o reinduccion en temas relacionados con el SIG MECI-Calidad, conforme a las fechas del cronograma predefinido. Al finalizar la capacitacion, entrega el formato para que los asistentes diligencien su registro de asistencia.</v>
      </c>
      <c r="O24" s="24">
        <f>'EFECT CONTROLES'!Q24</f>
        <v>85</v>
      </c>
      <c r="P24" s="26">
        <f t="shared" si="2"/>
        <v>3</v>
      </c>
      <c r="Q24" s="26">
        <f t="shared" si="3"/>
        <v>3</v>
      </c>
      <c r="R24" s="26">
        <f t="shared" si="4"/>
        <v>9</v>
      </c>
      <c r="S24" s="26" t="str">
        <f>IF(AND(P24=3,Q24=1),"Baja",VLOOKUP(P24*Q24/90,'TABLA VULNERAB'!$E$5:$G$29,2,FALSE))</f>
        <v>Moderada</v>
      </c>
      <c r="T24" s="26" t="str">
        <f>VLOOKUP(P24*Q24/90,'TABLA VULNERAB'!$E$5:$G$29,3,FALSE)</f>
        <v>Tolerable</v>
      </c>
      <c r="U24" s="35"/>
      <c r="V24" s="161" t="s">
        <v>179</v>
      </c>
      <c r="W24" s="31"/>
      <c r="X24" s="31"/>
      <c r="Y24" s="32"/>
      <c r="Z24" s="32"/>
      <c r="AA24" s="33">
        <f t="shared" si="1"/>
        <v>0</v>
      </c>
      <c r="AB24" s="36"/>
      <c r="AC24" s="36"/>
      <c r="AD24" s="54"/>
      <c r="AE24" s="53"/>
      <c r="AF24" s="50"/>
      <c r="AG24" s="191"/>
      <c r="AH24" s="2"/>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row>
    <row r="25" spans="1:103" s="4" customFormat="1" ht="50.1" customHeight="1" x14ac:dyDescent="0.2">
      <c r="A25" s="3"/>
      <c r="B25" s="329"/>
      <c r="C25" s="262"/>
      <c r="D25" s="197"/>
      <c r="E25" s="262"/>
      <c r="F25" s="161" t="s">
        <v>15</v>
      </c>
      <c r="G25" s="193"/>
      <c r="H25" s="23" t="s">
        <v>160</v>
      </c>
      <c r="I25" s="23"/>
      <c r="J25" s="24"/>
      <c r="K25" s="25"/>
      <c r="L25" s="26" t="e">
        <f>IF(AND(J25=3,K25=1),"Baja",VLOOKUP(J25*K25/90,'TABLA VULNERAB'!$E$5:$G$29,2,FALSE))</f>
        <v>#N/A</v>
      </c>
      <c r="M25" s="26" t="e">
        <f>VLOOKUP(J25*K25/90,'TABLA VULNERAB'!$E$5:$G$29,3,FALSE)</f>
        <v>#N/A</v>
      </c>
      <c r="N25" s="23">
        <f>'EFECT CONTROLES'!E25</f>
        <v>0</v>
      </c>
      <c r="O25" s="24">
        <f>'EFECT CONTROLES'!Q25</f>
        <v>0</v>
      </c>
      <c r="P25" s="26">
        <f t="shared" si="2"/>
        <v>0</v>
      </c>
      <c r="Q25" s="26">
        <f t="shared" si="3"/>
        <v>0</v>
      </c>
      <c r="R25" s="26">
        <f t="shared" si="4"/>
        <v>0</v>
      </c>
      <c r="S25" s="26" t="e">
        <f>IF(AND(P25=3,Q25=1),"Baja",VLOOKUP(P25*Q25/90,'TABLA VULNERAB'!$E$5:$G$29,2,FALSE))</f>
        <v>#N/A</v>
      </c>
      <c r="T25" s="26" t="e">
        <f>VLOOKUP(P25*Q25/90,'TABLA VULNERAB'!$E$5:$G$29,3,FALSE)</f>
        <v>#N/A</v>
      </c>
      <c r="U25" s="35"/>
      <c r="V25" s="161"/>
      <c r="W25" s="31"/>
      <c r="X25" s="31"/>
      <c r="Y25" s="32"/>
      <c r="Z25" s="32"/>
      <c r="AA25" s="33">
        <f t="shared" si="1"/>
        <v>0</v>
      </c>
      <c r="AB25" s="36"/>
      <c r="AC25" s="36"/>
      <c r="AD25" s="54"/>
      <c r="AE25" s="53"/>
      <c r="AF25" s="50"/>
      <c r="AG25" s="191"/>
      <c r="AH25" s="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row>
    <row r="26" spans="1:103" s="4" customFormat="1" ht="50.1" customHeight="1" x14ac:dyDescent="0.2">
      <c r="A26" s="3"/>
      <c r="B26" s="329"/>
      <c r="C26" s="262"/>
      <c r="D26" s="197"/>
      <c r="E26" s="262"/>
      <c r="F26" s="161" t="s">
        <v>65</v>
      </c>
      <c r="G26" s="193"/>
      <c r="H26" s="161" t="s">
        <v>16</v>
      </c>
      <c r="I26" s="23"/>
      <c r="J26" s="24"/>
      <c r="K26" s="25"/>
      <c r="L26" s="26" t="e">
        <f>IF(AND(J26=3,K26=1),"Baja",VLOOKUP(J26*K26/90,'TABLA VULNERAB'!$E$5:$G$29,2,FALSE))</f>
        <v>#N/A</v>
      </c>
      <c r="M26" s="26" t="e">
        <f>VLOOKUP(J26*K26/90,'TABLA VULNERAB'!$E$5:$G$29,3,FALSE)</f>
        <v>#N/A</v>
      </c>
      <c r="N26" s="23">
        <f>'EFECT CONTROLES'!E26</f>
        <v>0</v>
      </c>
      <c r="O26" s="24">
        <f>'EFECT CONTROLES'!Q26</f>
        <v>0</v>
      </c>
      <c r="P26" s="26">
        <f t="shared" si="2"/>
        <v>0</v>
      </c>
      <c r="Q26" s="26">
        <f t="shared" si="3"/>
        <v>0</v>
      </c>
      <c r="R26" s="26">
        <f t="shared" si="4"/>
        <v>0</v>
      </c>
      <c r="S26" s="26" t="e">
        <f>IF(AND(P26=3,Q26=1),"Baja",VLOOKUP(P26*Q26/90,'TABLA VULNERAB'!$E$5:$G$29,2,FALSE))</f>
        <v>#N/A</v>
      </c>
      <c r="T26" s="26" t="e">
        <f>VLOOKUP(P26*Q26/90,'TABLA VULNERAB'!$E$5:$G$29,3,FALSE)</f>
        <v>#N/A</v>
      </c>
      <c r="U26" s="35"/>
      <c r="V26" s="161"/>
      <c r="W26" s="31"/>
      <c r="X26" s="31"/>
      <c r="Y26" s="32"/>
      <c r="Z26" s="32"/>
      <c r="AA26" s="33">
        <f t="shared" si="1"/>
        <v>0</v>
      </c>
      <c r="AB26" s="36"/>
      <c r="AC26" s="36"/>
      <c r="AD26" s="54"/>
      <c r="AE26" s="53"/>
      <c r="AF26" s="50"/>
      <c r="AG26" s="191"/>
      <c r="AH26" s="2"/>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row>
    <row r="27" spans="1:103" s="4" customFormat="1" ht="50.1" customHeight="1" x14ac:dyDescent="0.2">
      <c r="A27" s="3"/>
      <c r="B27" s="329"/>
      <c r="C27" s="262"/>
      <c r="D27" s="197"/>
      <c r="E27" s="262"/>
      <c r="F27" s="23" t="s">
        <v>166</v>
      </c>
      <c r="G27" s="23" t="s">
        <v>147</v>
      </c>
      <c r="H27" s="23" t="s">
        <v>161</v>
      </c>
      <c r="I27" s="23" t="s">
        <v>108</v>
      </c>
      <c r="J27" s="24">
        <v>4</v>
      </c>
      <c r="K27" s="25">
        <v>13</v>
      </c>
      <c r="L27" s="26" t="str">
        <f>IF(AND(J27=3,K27=1),"Baja",VLOOKUP(J27*K27/90,'TABLA VULNERAB'!$E$5:$G$29,2,FALSE))</f>
        <v>Extrema</v>
      </c>
      <c r="M27" s="26" t="str">
        <f>VLOOKUP(J27*K27/90,'TABLA VULNERAB'!$E$5:$G$29,3,FALSE)</f>
        <v>Inaceptable</v>
      </c>
      <c r="N27" s="23" t="str">
        <f>'EFECT CONTROLES'!E27</f>
        <v xml:space="preserve">Cada unidad administrativa, por principio de autocontrol, debe estar al tanto de los informes que le corresponde rendir ante los organismos de control y regulación, en cuanto al conocimiento de la u.a. coordinadora, la entidad solicitante, el contacto, periodicidad, fecha de presentación, base legal y observaciones, para lo cual la Oficina de Control Interno ha coadyuvado en este sentido compilando en el documento denominado "Calendario de presentación de informes a entidades de control y regulación", la información que le compete a cada unidad administrativa. El profesional universitario de la Oficina de Control Interno, el 15 de enero de cada año, solicita la publicación de este documento en el sitio web de funcionarios, con las actualizaciones que se hayan producido y la revisión, de algunos informes, como los de Rendición de la cuenta a la Contraloría municipal. Una vez publicado, se informa de ello a los Jefes de las u.a a través de los correos institucionales y los funcionarios pueden descargarlo de dicho sitio para su consulta. Como evidencia, queda la publicación del documento en el sitio web de funcionarios y la impresión del correo enviado. </v>
      </c>
      <c r="O27" s="24">
        <f>'EFECT CONTROLES'!Q27</f>
        <v>75</v>
      </c>
      <c r="P27" s="26">
        <f t="shared" si="2"/>
        <v>3</v>
      </c>
      <c r="Q27" s="26">
        <f t="shared" si="3"/>
        <v>8</v>
      </c>
      <c r="R27" s="26">
        <f t="shared" si="4"/>
        <v>24</v>
      </c>
      <c r="S27" s="26" t="str">
        <f>IF(AND(P27=3,Q27=1),"Baja",VLOOKUP(P27*Q27/90,'TABLA VULNERAB'!$E$5:$G$29,2,FALSE))</f>
        <v xml:space="preserve">Alta </v>
      </c>
      <c r="T27" s="26" t="str">
        <f>VLOOKUP(P27*Q27/90,'TABLA VULNERAB'!$E$5:$G$29,3,FALSE)</f>
        <v>Importante</v>
      </c>
      <c r="U27" s="35"/>
      <c r="V27" s="38" t="s">
        <v>178</v>
      </c>
      <c r="W27" s="31">
        <v>1</v>
      </c>
      <c r="X27" s="31" t="s">
        <v>184</v>
      </c>
      <c r="Y27" s="32">
        <v>42736</v>
      </c>
      <c r="Z27" s="32">
        <v>42750</v>
      </c>
      <c r="AA27" s="202">
        <f t="shared" si="1"/>
        <v>0.46666666666666667</v>
      </c>
      <c r="AB27" s="202">
        <v>1</v>
      </c>
      <c r="AC27" s="203">
        <f>AB27/W27</f>
        <v>1</v>
      </c>
      <c r="AD27" s="54"/>
      <c r="AE27" s="53"/>
      <c r="AF27" s="50"/>
      <c r="AG27" s="191"/>
      <c r="AH27" s="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row>
    <row r="28" spans="1:103" s="4" customFormat="1" ht="40.5" customHeight="1" x14ac:dyDescent="0.2">
      <c r="A28" s="3"/>
      <c r="B28" s="329"/>
      <c r="C28" s="262"/>
      <c r="D28" s="197"/>
      <c r="E28" s="262"/>
      <c r="F28" s="161" t="s">
        <v>15</v>
      </c>
      <c r="G28" s="193"/>
      <c r="H28" s="23" t="s">
        <v>162</v>
      </c>
      <c r="I28" s="23"/>
      <c r="J28" s="24"/>
      <c r="K28" s="25"/>
      <c r="L28" s="26" t="e">
        <f>IF(AND(J28=3,K28=1),"Baja",VLOOKUP(J28*K28/90,'TABLA VULNERAB'!$E$5:$G$29,2,FALSE))</f>
        <v>#N/A</v>
      </c>
      <c r="M28" s="26" t="e">
        <f>VLOOKUP(J28*K28/90,'TABLA VULNERAB'!$E$5:$G$29,3,FALSE)</f>
        <v>#N/A</v>
      </c>
      <c r="N28" s="23">
        <f>'EFECT CONTROLES'!E28</f>
        <v>0</v>
      </c>
      <c r="O28" s="24">
        <f>'EFECT CONTROLES'!Q28</f>
        <v>0</v>
      </c>
      <c r="P28" s="26">
        <f t="shared" si="2"/>
        <v>0</v>
      </c>
      <c r="Q28" s="26">
        <f t="shared" si="3"/>
        <v>0</v>
      </c>
      <c r="R28" s="26">
        <f t="shared" si="4"/>
        <v>0</v>
      </c>
      <c r="S28" s="26" t="e">
        <f>IF(AND(P28=3,Q28=1),"Baja",VLOOKUP(P28*Q28/90,'TABLA VULNERAB'!$E$5:$G$29,2,FALSE))</f>
        <v>#N/A</v>
      </c>
      <c r="T28" s="26" t="e">
        <f>VLOOKUP(P28*Q28/90,'TABLA VULNERAB'!$E$5:$G$29,3,FALSE)</f>
        <v>#N/A</v>
      </c>
      <c r="U28" s="35"/>
      <c r="V28" s="161"/>
      <c r="W28" s="31"/>
      <c r="X28" s="31"/>
      <c r="Y28" s="32"/>
      <c r="Z28" s="32"/>
      <c r="AA28" s="33">
        <f t="shared" si="1"/>
        <v>0</v>
      </c>
      <c r="AB28" s="36"/>
      <c r="AC28" s="36"/>
      <c r="AD28" s="54"/>
      <c r="AE28" s="53"/>
      <c r="AF28" s="50"/>
      <c r="AG28" s="191"/>
      <c r="AH28" s="2"/>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row>
    <row r="29" spans="1:103" s="4" customFormat="1" ht="37.5" customHeight="1" x14ac:dyDescent="0.25">
      <c r="A29" s="3"/>
      <c r="B29" s="330"/>
      <c r="C29" s="263"/>
      <c r="D29" s="197"/>
      <c r="E29" s="263"/>
      <c r="F29" s="161" t="s">
        <v>65</v>
      </c>
      <c r="G29" s="193"/>
      <c r="H29" s="23" t="s">
        <v>163</v>
      </c>
      <c r="I29" s="23"/>
      <c r="J29" s="24"/>
      <c r="K29" s="25"/>
      <c r="L29" s="26" t="e">
        <f>IF(AND(J29=3,K29=1),"Baja",VLOOKUP(J29*K29/90,'TABLA VULNERAB'!$E$5:$G$29,2,FALSE))</f>
        <v>#N/A</v>
      </c>
      <c r="M29" s="26" t="e">
        <f>VLOOKUP(J29*K29/90,'TABLA VULNERAB'!$E$5:$G$29,3,FALSE)</f>
        <v>#N/A</v>
      </c>
      <c r="N29" s="23">
        <f>'EFECT CONTROLES'!E29</f>
        <v>0</v>
      </c>
      <c r="O29" s="24">
        <f>'EFECT CONTROLES'!Q29</f>
        <v>0</v>
      </c>
      <c r="P29" s="26">
        <f t="shared" si="2"/>
        <v>0</v>
      </c>
      <c r="Q29" s="26">
        <f t="shared" si="3"/>
        <v>0</v>
      </c>
      <c r="R29" s="26">
        <f t="shared" si="4"/>
        <v>0</v>
      </c>
      <c r="S29" s="26" t="e">
        <f>IF(AND(P29=3,Q29=1),"Baja",VLOOKUP(P29*Q29/90,'TABLA VULNERAB'!$E$5:$G$29,2,FALSE))</f>
        <v>#N/A</v>
      </c>
      <c r="T29" s="26" t="e">
        <f>VLOOKUP(P29*Q29/90,'TABLA VULNERAB'!$E$5:$G$29,3,FALSE)</f>
        <v>#N/A</v>
      </c>
      <c r="U29" s="35"/>
      <c r="V29" s="161"/>
      <c r="W29" s="31"/>
      <c r="X29" s="31"/>
      <c r="Y29" s="32"/>
      <c r="Z29" s="32"/>
      <c r="AA29" s="33">
        <f t="shared" si="1"/>
        <v>0</v>
      </c>
      <c r="AB29" s="36"/>
      <c r="AC29" s="36"/>
      <c r="AD29" s="54"/>
      <c r="AE29" s="53"/>
      <c r="AF29" s="50"/>
      <c r="AG29" s="191"/>
      <c r="AH29" s="2"/>
      <c r="AI29" s="179"/>
      <c r="AJ29" s="180"/>
      <c r="AK29" s="180"/>
      <c r="AL29" s="179"/>
      <c r="AM29"/>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row>
    <row r="30" spans="1:103" s="4" customFormat="1" ht="24.95" customHeight="1" x14ac:dyDescent="0.25">
      <c r="A30" s="3"/>
      <c r="B30" s="328">
        <v>2</v>
      </c>
      <c r="C30" s="261" t="s">
        <v>546</v>
      </c>
      <c r="D30" s="261" t="s">
        <v>190</v>
      </c>
      <c r="E30" s="261" t="s">
        <v>558</v>
      </c>
      <c r="F30" s="227" t="s">
        <v>191</v>
      </c>
      <c r="G30" s="228" t="s">
        <v>192</v>
      </c>
      <c r="H30" s="227" t="s">
        <v>193</v>
      </c>
      <c r="I30" s="229" t="s">
        <v>105</v>
      </c>
      <c r="J30" s="24">
        <v>1</v>
      </c>
      <c r="K30" s="25">
        <v>8</v>
      </c>
      <c r="L30" s="26" t="str">
        <f>IF(AND(J30=3,K30=1),"Baja",VLOOKUP(J30*K30/90,'TABLA VULNERAB'!$E$5:$G$29,2,FALSE))</f>
        <v>Moderada</v>
      </c>
      <c r="M30" s="26" t="str">
        <f>VLOOKUP(J30*K30/90,'TABLA VULNERAB'!$E$5:$G$29,3,FALSE)</f>
        <v>Tolerable</v>
      </c>
      <c r="N30" s="24" t="s">
        <v>81</v>
      </c>
      <c r="O30" s="24">
        <v>0</v>
      </c>
      <c r="P30" s="26">
        <f>IF(J30=1,1,IF(O30&lt;=59,J30,IF(O30&lt;=89,J30-1,IF(AND(O30&gt;=90,J30=2),J30-1,J30-2))))</f>
        <v>1</v>
      </c>
      <c r="Q30" s="26">
        <f>IF(K30=1,1,IF(O30&lt;=59,K30,IF(AND(O30&lt;=89,K30=3),K30-2,IF(AND(O30&lt;=89,K30&lt;&gt;3),K30-5,IF(AND(O30&gt;=90,K30=3),K30-2,IF(AND(O30&gt;=90,K30=8),K30-7,IF(AND(O30&gt;=90,K30&lt;&gt;3),K30-10,K30)))))))</f>
        <v>8</v>
      </c>
      <c r="R30" s="26">
        <f t="shared" si="4"/>
        <v>8</v>
      </c>
      <c r="S30" s="26" t="str">
        <f>IF(AND(P30=3,Q30=1),"Baja",VLOOKUP(P30*Q30/90,'TABLA VULNERAB'!$E$5:$G$29,2,FALSE))</f>
        <v>Moderada</v>
      </c>
      <c r="T30" s="26" t="str">
        <f>VLOOKUP(P30*Q30/90,'TABLA VULNERAB'!$E$5:$G$29,3,FALSE)</f>
        <v>Tolerable</v>
      </c>
      <c r="U30" s="26"/>
      <c r="V30" s="38"/>
      <c r="W30" s="31"/>
      <c r="X30" s="31"/>
      <c r="Y30" s="32"/>
      <c r="Z30" s="32"/>
      <c r="AA30" s="33">
        <f t="shared" si="1"/>
        <v>0</v>
      </c>
      <c r="AB30" s="36"/>
      <c r="AC30" s="36"/>
      <c r="AD30" s="54"/>
      <c r="AE30" s="53"/>
      <c r="AF30" s="50"/>
      <c r="AG30" s="191"/>
      <c r="AH30" s="2"/>
      <c r="AI30" s="179"/>
      <c r="AJ30" s="180"/>
      <c r="AK30" s="180"/>
      <c r="AL30" s="179"/>
      <c r="AM30"/>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row>
    <row r="31" spans="1:103" s="4" customFormat="1" ht="24.95" customHeight="1" x14ac:dyDescent="0.25">
      <c r="A31" s="3"/>
      <c r="B31" s="329"/>
      <c r="C31" s="262"/>
      <c r="D31" s="262"/>
      <c r="E31" s="262"/>
      <c r="F31" s="227" t="s">
        <v>194</v>
      </c>
      <c r="G31" s="274" t="s">
        <v>195</v>
      </c>
      <c r="H31" s="227" t="s">
        <v>196</v>
      </c>
      <c r="I31" s="276" t="s">
        <v>2</v>
      </c>
      <c r="J31" s="24">
        <v>3</v>
      </c>
      <c r="K31" s="25">
        <v>8</v>
      </c>
      <c r="L31" s="26" t="str">
        <f>IF(AND(J31=3,K31=1),"Baja",VLOOKUP(J31*K31/90,'TABLA VULNERAB'!$E$5:$G$29,2,FALSE))</f>
        <v xml:space="preserve">Alta </v>
      </c>
      <c r="M31" s="26" t="str">
        <f>VLOOKUP(J31*K31/90,'TABLA VULNERAB'!$E$5:$G$29,3,FALSE)</f>
        <v>Importante</v>
      </c>
      <c r="N31" s="23"/>
      <c r="O31" s="24"/>
      <c r="P31" s="26"/>
      <c r="Q31" s="26"/>
      <c r="R31" s="26"/>
      <c r="S31" s="26" t="e">
        <f>IF(AND(P31=3,Q31=1),"Baja",VLOOKUP(P31*Q31/90,'TABLA VULNERAB'!$E$5:$G$29,2,FALSE))</f>
        <v>#N/A</v>
      </c>
      <c r="T31" s="26" t="e">
        <f>VLOOKUP(P31*Q31/90,'TABLA VULNERAB'!$E$5:$G$29,3,FALSE)</f>
        <v>#N/A</v>
      </c>
      <c r="U31" s="322" t="s">
        <v>197</v>
      </c>
      <c r="V31" s="325" t="s">
        <v>198</v>
      </c>
      <c r="W31" s="245"/>
      <c r="X31" s="245"/>
      <c r="Y31" s="246"/>
      <c r="Z31" s="246"/>
      <c r="AA31" s="33">
        <f t="shared" si="1"/>
        <v>0</v>
      </c>
      <c r="AB31" s="36"/>
      <c r="AC31" s="36"/>
      <c r="AD31" s="54"/>
      <c r="AE31" s="53"/>
      <c r="AF31" s="50"/>
      <c r="AG31" s="191"/>
      <c r="AH31" s="2"/>
      <c r="AI31" s="179"/>
      <c r="AJ31" s="180"/>
      <c r="AK31" s="180"/>
      <c r="AL31" s="179"/>
      <c r="AM31"/>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row>
    <row r="32" spans="1:103" s="4" customFormat="1" ht="24.95" customHeight="1" x14ac:dyDescent="0.25">
      <c r="A32" s="3"/>
      <c r="B32" s="329"/>
      <c r="C32" s="262"/>
      <c r="D32" s="262"/>
      <c r="E32" s="262"/>
      <c r="F32" s="225" t="s">
        <v>199</v>
      </c>
      <c r="G32" s="274"/>
      <c r="H32" s="227" t="s">
        <v>200</v>
      </c>
      <c r="I32" s="277"/>
      <c r="J32" s="24">
        <v>3</v>
      </c>
      <c r="K32" s="25">
        <v>8</v>
      </c>
      <c r="L32" s="26" t="str">
        <f>IF(AND(J32=3,K32=1),"Baja",VLOOKUP(J32*K32/90,'TABLA VULNERAB'!$E$5:$G$29,2,FALSE))</f>
        <v xml:space="preserve">Alta </v>
      </c>
      <c r="M32" s="26" t="str">
        <f>VLOOKUP(J32*K32/90,'TABLA VULNERAB'!$E$5:$G$29,3,FALSE)</f>
        <v>Importante</v>
      </c>
      <c r="N32" s="23" t="s">
        <v>15</v>
      </c>
      <c r="O32" s="24">
        <v>0</v>
      </c>
      <c r="P32" s="26">
        <f>IF(J32=1,1,IF(O32&lt;=59,J32,IF(O32&lt;=89,J32-1,IF(AND(O32&gt;=90,J32=2),J32-1,J32-2))))</f>
        <v>3</v>
      </c>
      <c r="Q32" s="26">
        <f>IF(K32=1,1,IF(O32&lt;=59,K32,IF(AND(O32&lt;=89,K32=3),K32-2,IF(AND(O32&lt;=89,K32&lt;&gt;3),K32-5,IF(AND(O32&gt;=90,K32=3),K32-2,IF(AND(O32&gt;=90,K32=8),K32-7,IF(AND(O32&gt;=90,K32&lt;&gt;3),K32-10,K32)))))))</f>
        <v>8</v>
      </c>
      <c r="R32" s="26">
        <f t="shared" si="4"/>
        <v>24</v>
      </c>
      <c r="S32" s="26" t="str">
        <f>IF(AND(P32=3,Q32=1),"Baja",VLOOKUP(P32*Q32/90,'TABLA VULNERAB'!$E$5:$G$29,2,FALSE))</f>
        <v xml:space="preserve">Alta </v>
      </c>
      <c r="T32" s="26" t="str">
        <f>VLOOKUP(P32*Q32/90,'TABLA VULNERAB'!$E$5:$G$29,3,FALSE)</f>
        <v>Importante</v>
      </c>
      <c r="U32" s="323"/>
      <c r="V32" s="326"/>
      <c r="W32" s="245"/>
      <c r="X32" s="245"/>
      <c r="Y32" s="246"/>
      <c r="Z32" s="246"/>
      <c r="AA32" s="33">
        <f t="shared" si="1"/>
        <v>0</v>
      </c>
      <c r="AB32" s="36"/>
      <c r="AC32" s="36"/>
      <c r="AD32" s="54"/>
      <c r="AE32" s="53"/>
      <c r="AF32" s="50"/>
      <c r="AG32" s="191"/>
      <c r="AH32" s="2"/>
      <c r="AI32" s="179"/>
      <c r="AJ32" s="180"/>
      <c r="AK32" s="180"/>
      <c r="AL32" s="179"/>
      <c r="AM32"/>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row>
    <row r="33" spans="1:103" s="4" customFormat="1" ht="24.95" customHeight="1" x14ac:dyDescent="0.25">
      <c r="A33" s="3"/>
      <c r="B33" s="329"/>
      <c r="C33" s="262"/>
      <c r="D33" s="262"/>
      <c r="E33" s="262"/>
      <c r="F33" s="225" t="s">
        <v>201</v>
      </c>
      <c r="G33" s="274"/>
      <c r="H33" s="227" t="s">
        <v>202</v>
      </c>
      <c r="I33" s="277"/>
      <c r="J33" s="24">
        <v>3</v>
      </c>
      <c r="K33" s="25">
        <v>8</v>
      </c>
      <c r="L33" s="26" t="str">
        <f>IF(AND(J33=3,K33=1),"Baja",VLOOKUP(J33*K33/90,'TABLA VULNERAB'!$E$5:$G$29,2,FALSE))</f>
        <v xml:space="preserve">Alta </v>
      </c>
      <c r="M33" s="26" t="str">
        <f>VLOOKUP(J33*K33/90,'TABLA VULNERAB'!$E$5:$G$29,3,FALSE)</f>
        <v>Importante</v>
      </c>
      <c r="N33" s="23"/>
      <c r="O33" s="24"/>
      <c r="P33" s="26"/>
      <c r="Q33" s="26"/>
      <c r="R33" s="26"/>
      <c r="S33" s="26" t="e">
        <f>IF(AND(P33=3,Q33=1),"Baja",VLOOKUP(P33*Q33/90,'TABLA VULNERAB'!$E$5:$G$29,2,FALSE))</f>
        <v>#N/A</v>
      </c>
      <c r="T33" s="26" t="e">
        <f>VLOOKUP(P33*Q33/90,'TABLA VULNERAB'!$E$5:$G$29,3,FALSE)</f>
        <v>#N/A</v>
      </c>
      <c r="U33" s="323"/>
      <c r="V33" s="326"/>
      <c r="W33" s="245"/>
      <c r="X33" s="245"/>
      <c r="Y33" s="246"/>
      <c r="Z33" s="246"/>
      <c r="AA33" s="33">
        <f t="shared" si="1"/>
        <v>0</v>
      </c>
      <c r="AB33" s="36"/>
      <c r="AC33" s="36"/>
      <c r="AD33" s="54"/>
      <c r="AE33" s="53"/>
      <c r="AF33" s="50"/>
      <c r="AG33" s="191"/>
      <c r="AH33" s="2"/>
      <c r="AI33" s="179"/>
      <c r="AJ33" s="180"/>
      <c r="AK33" s="180"/>
      <c r="AL33" s="179"/>
      <c r="AM3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row>
    <row r="34" spans="1:103" s="4" customFormat="1" ht="24.95" customHeight="1" x14ac:dyDescent="0.25">
      <c r="A34" s="3"/>
      <c r="B34" s="329"/>
      <c r="C34" s="262"/>
      <c r="D34" s="262"/>
      <c r="E34" s="262"/>
      <c r="F34" s="225" t="s">
        <v>203</v>
      </c>
      <c r="G34" s="275"/>
      <c r="H34" s="227" t="s">
        <v>204</v>
      </c>
      <c r="I34" s="278"/>
      <c r="J34" s="24">
        <v>3</v>
      </c>
      <c r="K34" s="25">
        <v>8</v>
      </c>
      <c r="L34" s="26" t="str">
        <f>IF(AND(J34=3,K34=1),"Baja",VLOOKUP(J34*K34/90,'TABLA VULNERAB'!$E$5:$G$29,2,FALSE))</f>
        <v xml:space="preserve">Alta </v>
      </c>
      <c r="M34" s="26" t="str">
        <f>VLOOKUP(J34*K34/90,'TABLA VULNERAB'!$E$5:$G$29,3,FALSE)</f>
        <v>Importante</v>
      </c>
      <c r="N34" s="23" t="s">
        <v>16</v>
      </c>
      <c r="O34" s="24">
        <v>0</v>
      </c>
      <c r="P34" s="26">
        <f>IF(J34=1,1,IF(O34&lt;=59,J34,IF(O34&lt;=89,J34-1,IF(AND(O34&gt;=90,J34=2),J34-1,J34-2))))</f>
        <v>3</v>
      </c>
      <c r="Q34" s="26">
        <f>IF(K34=1,1,IF(O34&lt;=59,K34,IF(AND(O34&lt;=89,K34=3),K34-2,IF(AND(O34&lt;=89,K34&lt;&gt;3),K34-5,IF(AND(O34&gt;=90,K34=3),K34-2,IF(AND(O34&gt;=90,K34=8),K34-7,IF(AND(O34&gt;=90,K34&lt;&gt;3),K34-10,K34)))))))</f>
        <v>8</v>
      </c>
      <c r="R34" s="26">
        <f t="shared" si="4"/>
        <v>24</v>
      </c>
      <c r="S34" s="26" t="str">
        <f>IF(AND(P34=3,Q34=1),"Baja",VLOOKUP(P34*Q34/90,'TABLA VULNERAB'!$E$5:$G$29,2,FALSE))</f>
        <v xml:space="preserve">Alta </v>
      </c>
      <c r="T34" s="26" t="str">
        <f>VLOOKUP(P34*Q34/90,'TABLA VULNERAB'!$E$5:$G$29,3,FALSE)</f>
        <v>Importante</v>
      </c>
      <c r="U34" s="324"/>
      <c r="V34" s="327"/>
      <c r="W34" s="245"/>
      <c r="X34" s="245"/>
      <c r="Y34" s="246"/>
      <c r="Z34" s="246"/>
      <c r="AA34" s="33">
        <f t="shared" si="1"/>
        <v>0</v>
      </c>
      <c r="AB34" s="36"/>
      <c r="AC34" s="36"/>
      <c r="AD34" s="54"/>
      <c r="AE34" s="53"/>
      <c r="AF34" s="50"/>
      <c r="AG34" s="191"/>
      <c r="AH34" s="2"/>
      <c r="AI34" s="179"/>
      <c r="AJ34" s="180"/>
      <c r="AK34" s="180"/>
      <c r="AL34" s="179"/>
      <c r="AM34"/>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row>
    <row r="35" spans="1:103" s="4" customFormat="1" ht="24.95" customHeight="1" x14ac:dyDescent="0.25">
      <c r="A35" s="3"/>
      <c r="B35" s="329"/>
      <c r="C35" s="262"/>
      <c r="D35" s="262"/>
      <c r="E35" s="262"/>
      <c r="F35" s="225" t="s">
        <v>205</v>
      </c>
      <c r="G35" s="273" t="s">
        <v>206</v>
      </c>
      <c r="H35" s="225" t="s">
        <v>207</v>
      </c>
      <c r="I35" s="276" t="s">
        <v>2</v>
      </c>
      <c r="J35" s="24">
        <v>2</v>
      </c>
      <c r="K35" s="25">
        <v>8</v>
      </c>
      <c r="L35" s="26" t="str">
        <f>IF(AND(J35=3,K35=1),"Baja",VLOOKUP(J35*K35/90,'TABLA VULNERAB'!$E$5:$G$29,2,FALSE))</f>
        <v>Moderada</v>
      </c>
      <c r="M35" s="26" t="str">
        <f>VLOOKUP(J35*K35/90,'TABLA VULNERAB'!$E$5:$G$29,3,FALSE)</f>
        <v>Tolerable</v>
      </c>
      <c r="N35" s="23" t="s">
        <v>15</v>
      </c>
      <c r="O35" s="24">
        <v>0</v>
      </c>
      <c r="P35" s="26">
        <f t="shared" ref="P35:P41" si="5">IF(J35=1,1,IF(O35&lt;=59,J35,IF(O35&lt;=89,J35-1,IF(AND(O35&gt;=90,J35=2),J35-1,J35-2))))</f>
        <v>2</v>
      </c>
      <c r="Q35" s="26">
        <f t="shared" ref="Q35:Q41" si="6">IF(K35=1,1,IF(O35&lt;=59,K35,IF(AND(O35&lt;=89,K35=3),K35-2,IF(AND(O35&lt;=89,K35&lt;&gt;3),K35-5,IF(AND(O35&gt;=90,K35=3),K35-2,IF(AND(O35&gt;=90,K35=8),K35-7,IF(AND(O35&gt;=90,K35&lt;&gt;3),K35-10,K35)))))))</f>
        <v>8</v>
      </c>
      <c r="R35" s="26">
        <f t="shared" si="4"/>
        <v>16</v>
      </c>
      <c r="S35" s="26" t="str">
        <f>IF(AND(P35=3,Q35=1),"Baja",VLOOKUP(P35*Q35/90,'TABLA VULNERAB'!$E$5:$G$29,2,FALSE))</f>
        <v>Moderada</v>
      </c>
      <c r="T35" s="26" t="str">
        <f>VLOOKUP(P35*Q35/90,'TABLA VULNERAB'!$E$5:$G$29,3,FALSE)</f>
        <v>Tolerable</v>
      </c>
      <c r="U35" s="322" t="s">
        <v>60</v>
      </c>
      <c r="V35" s="225"/>
      <c r="W35" s="245"/>
      <c r="X35" s="245"/>
      <c r="Y35" s="246"/>
      <c r="Z35" s="246"/>
      <c r="AA35" s="33">
        <f t="shared" si="1"/>
        <v>0</v>
      </c>
      <c r="AB35" s="36"/>
      <c r="AC35" s="36"/>
      <c r="AD35" s="54"/>
      <c r="AE35" s="53"/>
      <c r="AF35" s="50"/>
      <c r="AG35" s="191"/>
      <c r="AH35" s="2"/>
      <c r="AI35" s="179"/>
      <c r="AJ35" s="180"/>
      <c r="AK35" s="180"/>
      <c r="AL35" s="179"/>
      <c r="AM35"/>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row>
    <row r="36" spans="1:103" s="4" customFormat="1" ht="24.95" customHeight="1" x14ac:dyDescent="0.25">
      <c r="A36" s="3"/>
      <c r="B36" s="329"/>
      <c r="C36" s="262"/>
      <c r="D36" s="262"/>
      <c r="E36" s="262"/>
      <c r="F36" s="225" t="s">
        <v>208</v>
      </c>
      <c r="G36" s="274"/>
      <c r="H36" s="225" t="s">
        <v>209</v>
      </c>
      <c r="I36" s="277"/>
      <c r="J36" s="24">
        <v>2</v>
      </c>
      <c r="K36" s="25">
        <v>8</v>
      </c>
      <c r="L36" s="26" t="str">
        <f>IF(AND(J36=3,K36=1),"Baja",VLOOKUP(J36*K36/90,'TABLA VULNERAB'!$E$5:$G$29,2,FALSE))</f>
        <v>Moderada</v>
      </c>
      <c r="M36" s="26" t="str">
        <f>VLOOKUP(J36*K36/90,'TABLA VULNERAB'!$E$5:$G$29,3,FALSE)</f>
        <v>Tolerable</v>
      </c>
      <c r="N36" s="23" t="s">
        <v>65</v>
      </c>
      <c r="O36" s="24">
        <v>0</v>
      </c>
      <c r="P36" s="26">
        <f t="shared" si="5"/>
        <v>2</v>
      </c>
      <c r="Q36" s="26">
        <f t="shared" si="6"/>
        <v>8</v>
      </c>
      <c r="R36" s="26">
        <f t="shared" si="4"/>
        <v>16</v>
      </c>
      <c r="S36" s="26" t="str">
        <f>IF(AND(P36=3,Q36=1),"Baja",VLOOKUP(P36*Q36/90,'TABLA VULNERAB'!$E$5:$G$29,2,FALSE))</f>
        <v>Moderada</v>
      </c>
      <c r="T36" s="26" t="str">
        <f>VLOOKUP(P36*Q36/90,'TABLA VULNERAB'!$E$5:$G$29,3,FALSE)</f>
        <v>Tolerable</v>
      </c>
      <c r="U36" s="323"/>
      <c r="V36" s="225"/>
      <c r="W36" s="245"/>
      <c r="X36" s="245"/>
      <c r="Y36" s="246"/>
      <c r="Z36" s="246"/>
      <c r="AA36" s="33">
        <f t="shared" si="1"/>
        <v>0</v>
      </c>
      <c r="AB36" s="36"/>
      <c r="AC36" s="36"/>
      <c r="AD36" s="54"/>
      <c r="AE36" s="53"/>
      <c r="AF36" s="50"/>
      <c r="AG36" s="191"/>
      <c r="AH36" s="2"/>
      <c r="AI36" s="179"/>
      <c r="AJ36" s="180"/>
      <c r="AK36" s="180"/>
      <c r="AL36" s="179"/>
      <c r="AM36"/>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row>
    <row r="37" spans="1:103" s="4" customFormat="1" ht="24.95" customHeight="1" x14ac:dyDescent="0.25">
      <c r="A37" s="3"/>
      <c r="B37" s="329"/>
      <c r="C37" s="262"/>
      <c r="D37" s="262"/>
      <c r="E37" s="262"/>
      <c r="F37" s="225" t="s">
        <v>210</v>
      </c>
      <c r="G37" s="275"/>
      <c r="H37" s="225" t="s">
        <v>211</v>
      </c>
      <c r="I37" s="278"/>
      <c r="J37" s="24">
        <v>2</v>
      </c>
      <c r="K37" s="25">
        <v>8</v>
      </c>
      <c r="L37" s="26" t="str">
        <f>IF(AND(J37=3,K37=1),"Baja",VLOOKUP(J37*K37/90,'TABLA VULNERAB'!$E$5:$G$29,2,FALSE))</f>
        <v>Moderada</v>
      </c>
      <c r="M37" s="26" t="str">
        <f>VLOOKUP(J37*K37/90,'TABLA VULNERAB'!$E$5:$G$29,3,FALSE)</f>
        <v>Tolerable</v>
      </c>
      <c r="N37" s="23" t="s">
        <v>81</v>
      </c>
      <c r="O37" s="24">
        <v>0</v>
      </c>
      <c r="P37" s="26">
        <f t="shared" si="5"/>
        <v>2</v>
      </c>
      <c r="Q37" s="26">
        <f t="shared" si="6"/>
        <v>8</v>
      </c>
      <c r="R37" s="26">
        <f t="shared" si="4"/>
        <v>16</v>
      </c>
      <c r="S37" s="26" t="str">
        <f>IF(AND(P37=3,Q37=1),"Baja",VLOOKUP(P37*Q37/90,'TABLA VULNERAB'!$E$5:$G$29,2,FALSE))</f>
        <v>Moderada</v>
      </c>
      <c r="T37" s="26" t="str">
        <f>VLOOKUP(P37*Q37/90,'TABLA VULNERAB'!$E$5:$G$29,3,FALSE)</f>
        <v>Tolerable</v>
      </c>
      <c r="U37" s="324"/>
      <c r="V37" s="225"/>
      <c r="W37" s="245"/>
      <c r="X37" s="245"/>
      <c r="Y37" s="246"/>
      <c r="Z37" s="246"/>
      <c r="AA37" s="33">
        <f t="shared" si="1"/>
        <v>0</v>
      </c>
      <c r="AB37" s="36"/>
      <c r="AC37" s="36"/>
      <c r="AD37" s="54"/>
      <c r="AE37" s="53"/>
      <c r="AF37" s="50"/>
      <c r="AG37" s="191"/>
      <c r="AH37" s="2"/>
      <c r="AI37" s="179"/>
      <c r="AJ37" s="180"/>
      <c r="AK37" s="180"/>
      <c r="AL37" s="179"/>
      <c r="AM37"/>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row>
    <row r="38" spans="1:103" s="4" customFormat="1" ht="24.95" customHeight="1" x14ac:dyDescent="0.25">
      <c r="A38" s="3"/>
      <c r="B38" s="329"/>
      <c r="C38" s="262"/>
      <c r="D38" s="262"/>
      <c r="E38" s="262"/>
      <c r="F38" s="225" t="s">
        <v>212</v>
      </c>
      <c r="G38" s="261" t="s">
        <v>213</v>
      </c>
      <c r="H38" s="225" t="s">
        <v>214</v>
      </c>
      <c r="I38" s="276" t="s">
        <v>2</v>
      </c>
      <c r="J38" s="24">
        <v>1</v>
      </c>
      <c r="K38" s="25">
        <v>13</v>
      </c>
      <c r="L38" s="26" t="str">
        <f>IF(AND(J38=3,K38=1),"Baja",VLOOKUP(J38*K38/90,'TABLA VULNERAB'!$E$5:$G$29,2,FALSE))</f>
        <v xml:space="preserve">Alta </v>
      </c>
      <c r="M38" s="26" t="str">
        <f>VLOOKUP(J38*K38/90,'TABLA VULNERAB'!$E$5:$G$29,3,FALSE)</f>
        <v>Importante</v>
      </c>
      <c r="N38" s="23" t="s">
        <v>15</v>
      </c>
      <c r="O38" s="24">
        <v>0</v>
      </c>
      <c r="P38" s="26">
        <f t="shared" si="5"/>
        <v>1</v>
      </c>
      <c r="Q38" s="26">
        <f t="shared" si="6"/>
        <v>13</v>
      </c>
      <c r="R38" s="26">
        <f t="shared" si="4"/>
        <v>13</v>
      </c>
      <c r="S38" s="26" t="str">
        <f>IF(AND(P38=3,Q38=1),"Baja",VLOOKUP(P38*Q38/90,'TABLA VULNERAB'!$E$5:$G$29,2,FALSE))</f>
        <v xml:space="preserve">Alta </v>
      </c>
      <c r="T38" s="26" t="str">
        <f>VLOOKUP(P38*Q38/90,'TABLA VULNERAB'!$E$5:$G$29,3,FALSE)</f>
        <v>Importante</v>
      </c>
      <c r="U38" s="322" t="s">
        <v>60</v>
      </c>
      <c r="V38" s="273" t="s">
        <v>215</v>
      </c>
      <c r="W38" s="245"/>
      <c r="X38" s="245"/>
      <c r="Y38" s="246"/>
      <c r="Z38" s="246"/>
      <c r="AA38" s="33">
        <f t="shared" si="1"/>
        <v>0</v>
      </c>
      <c r="AB38" s="36"/>
      <c r="AC38" s="36"/>
      <c r="AD38" s="54"/>
      <c r="AE38" s="53"/>
      <c r="AF38" s="50"/>
      <c r="AG38" s="191"/>
      <c r="AH38" s="2"/>
      <c r="AI38" s="179"/>
      <c r="AJ38" s="180"/>
      <c r="AK38" s="180"/>
      <c r="AL38" s="179"/>
      <c r="AM38"/>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row>
    <row r="39" spans="1:103" s="4" customFormat="1" ht="24.95" customHeight="1" x14ac:dyDescent="0.25">
      <c r="A39" s="3"/>
      <c r="B39" s="329"/>
      <c r="C39" s="262"/>
      <c r="D39" s="262"/>
      <c r="E39" s="262"/>
      <c r="F39" s="225" t="s">
        <v>216</v>
      </c>
      <c r="G39" s="263"/>
      <c r="H39" s="225" t="s">
        <v>217</v>
      </c>
      <c r="I39" s="278"/>
      <c r="J39" s="24">
        <v>1</v>
      </c>
      <c r="K39" s="25">
        <v>13</v>
      </c>
      <c r="L39" s="26" t="str">
        <f>IF(AND(J39=3,K39=1),"Baja",VLOOKUP(J39*K39/90,'TABLA VULNERAB'!$E$5:$G$29,2,FALSE))</f>
        <v xml:space="preserve">Alta </v>
      </c>
      <c r="M39" s="26" t="str">
        <f>VLOOKUP(J39*K39/90,'TABLA VULNERAB'!$E$5:$G$29,3,FALSE)</f>
        <v>Importante</v>
      </c>
      <c r="N39" s="23" t="s">
        <v>65</v>
      </c>
      <c r="O39" s="24">
        <v>0</v>
      </c>
      <c r="P39" s="26">
        <f t="shared" si="5"/>
        <v>1</v>
      </c>
      <c r="Q39" s="26">
        <f t="shared" si="6"/>
        <v>13</v>
      </c>
      <c r="R39" s="26">
        <f t="shared" si="4"/>
        <v>13</v>
      </c>
      <c r="S39" s="26" t="str">
        <f>IF(AND(P39=3,Q39=1),"Baja",VLOOKUP(P39*Q39/90,'TABLA VULNERAB'!$E$5:$G$29,2,FALSE))</f>
        <v xml:space="preserve">Alta </v>
      </c>
      <c r="T39" s="26" t="str">
        <f>VLOOKUP(P39*Q39/90,'TABLA VULNERAB'!$E$5:$G$29,3,FALSE)</f>
        <v>Importante</v>
      </c>
      <c r="U39" s="324"/>
      <c r="V39" s="275"/>
      <c r="W39" s="245"/>
      <c r="X39" s="245"/>
      <c r="Y39" s="246"/>
      <c r="Z39" s="246"/>
      <c r="AA39" s="33">
        <f t="shared" si="1"/>
        <v>0</v>
      </c>
      <c r="AB39" s="36"/>
      <c r="AC39" s="36"/>
      <c r="AD39" s="54"/>
      <c r="AE39" s="53"/>
      <c r="AF39" s="50"/>
      <c r="AG39" s="191"/>
      <c r="AH39" s="2"/>
      <c r="AI39" s="179"/>
      <c r="AJ39" s="180"/>
      <c r="AK39" s="180"/>
      <c r="AL39" s="179"/>
      <c r="AM39"/>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row>
    <row r="40" spans="1:103" s="4" customFormat="1" ht="24.95" customHeight="1" x14ac:dyDescent="0.25">
      <c r="A40" s="3"/>
      <c r="B40" s="329"/>
      <c r="C40" s="262"/>
      <c r="D40" s="262"/>
      <c r="E40" s="262"/>
      <c r="F40" s="228" t="s">
        <v>218</v>
      </c>
      <c r="G40" s="228" t="s">
        <v>219</v>
      </c>
      <c r="H40" s="228" t="s">
        <v>220</v>
      </c>
      <c r="I40" s="229" t="s">
        <v>115</v>
      </c>
      <c r="J40" s="24">
        <v>1</v>
      </c>
      <c r="K40" s="25">
        <v>13</v>
      </c>
      <c r="L40" s="26" t="str">
        <f>IF(AND(J40=3,K40=1),"Baja",VLOOKUP(J40*K40/90,'TABLA VULNERAB'!$E$5:$G$29,2,FALSE))</f>
        <v xml:space="preserve">Alta </v>
      </c>
      <c r="M40" s="26" t="str">
        <f>VLOOKUP(J40*K40/90,'TABLA VULNERAB'!$E$5:$G$29,3,FALSE)</f>
        <v>Importante</v>
      </c>
      <c r="N40" s="23" t="s">
        <v>81</v>
      </c>
      <c r="O40" s="24">
        <v>0</v>
      </c>
      <c r="P40" s="26">
        <f t="shared" si="5"/>
        <v>1</v>
      </c>
      <c r="Q40" s="26">
        <f t="shared" si="6"/>
        <v>13</v>
      </c>
      <c r="R40" s="26">
        <f t="shared" si="4"/>
        <v>13</v>
      </c>
      <c r="S40" s="26" t="str">
        <f>IF(AND(P40=3,Q40=1),"Baja",VLOOKUP(P40*Q40/90,'TABLA VULNERAB'!$E$5:$G$29,2,FALSE))</f>
        <v xml:space="preserve">Alta </v>
      </c>
      <c r="T40" s="26" t="str">
        <f>VLOOKUP(P40*Q40/90,'TABLA VULNERAB'!$E$5:$G$29,3,FALSE)</f>
        <v>Importante</v>
      </c>
      <c r="U40" s="26" t="s">
        <v>60</v>
      </c>
      <c r="V40" s="225"/>
      <c r="W40" s="245"/>
      <c r="X40" s="245"/>
      <c r="Y40" s="246"/>
      <c r="Z40" s="246"/>
      <c r="AA40" s="33">
        <f t="shared" si="1"/>
        <v>0</v>
      </c>
      <c r="AB40" s="36"/>
      <c r="AC40" s="36"/>
      <c r="AD40" s="54"/>
      <c r="AE40" s="53"/>
      <c r="AF40" s="50"/>
      <c r="AG40" s="191"/>
      <c r="AH40" s="2"/>
      <c r="AI40" s="179"/>
      <c r="AJ40" s="180"/>
      <c r="AK40" s="180"/>
      <c r="AL40" s="179"/>
      <c r="AM40"/>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row>
    <row r="41" spans="1:103" s="4" customFormat="1" ht="24.95" customHeight="1" x14ac:dyDescent="0.25">
      <c r="A41" s="3"/>
      <c r="B41" s="330"/>
      <c r="C41" s="263"/>
      <c r="D41" s="263"/>
      <c r="E41" s="263"/>
      <c r="F41" s="228" t="s">
        <v>221</v>
      </c>
      <c r="G41" s="228" t="s">
        <v>222</v>
      </c>
      <c r="H41" s="228" t="s">
        <v>223</v>
      </c>
      <c r="I41" s="229" t="s">
        <v>2</v>
      </c>
      <c r="J41" s="24">
        <v>3</v>
      </c>
      <c r="K41" s="25">
        <v>8</v>
      </c>
      <c r="L41" s="26" t="str">
        <f>IF(AND(J41=3,K41=1),"Baja",VLOOKUP(J41*K41/90,'TABLA VULNERAB'!$E$5:$G$29,2,FALSE))</f>
        <v xml:space="preserve">Alta </v>
      </c>
      <c r="M41" s="26" t="str">
        <f>VLOOKUP(J41*K41/90,'TABLA VULNERAB'!$E$5:$G$29,3,FALSE)</f>
        <v>Importante</v>
      </c>
      <c r="N41" s="23" t="s">
        <v>15</v>
      </c>
      <c r="O41" s="24">
        <v>0</v>
      </c>
      <c r="P41" s="26">
        <f t="shared" si="5"/>
        <v>3</v>
      </c>
      <c r="Q41" s="26">
        <f t="shared" si="6"/>
        <v>8</v>
      </c>
      <c r="R41" s="26">
        <f t="shared" si="4"/>
        <v>24</v>
      </c>
      <c r="S41" s="26" t="str">
        <f>IF(AND(P41=3,Q41=1),"Baja",VLOOKUP(P41*Q41/90,'TABLA VULNERAB'!$E$5:$G$29,2,FALSE))</f>
        <v xml:space="preserve">Alta </v>
      </c>
      <c r="T41" s="26" t="str">
        <f>VLOOKUP(P41*Q41/90,'TABLA VULNERAB'!$E$5:$G$29,3,FALSE)</f>
        <v>Importante</v>
      </c>
      <c r="U41" s="26" t="s">
        <v>60</v>
      </c>
      <c r="V41" s="225"/>
      <c r="W41" s="245"/>
      <c r="X41" s="245"/>
      <c r="Y41" s="246"/>
      <c r="Z41" s="246"/>
      <c r="AA41" s="33">
        <f t="shared" si="1"/>
        <v>0</v>
      </c>
      <c r="AB41" s="36"/>
      <c r="AC41" s="36"/>
      <c r="AD41" s="54"/>
      <c r="AE41" s="53"/>
      <c r="AF41" s="50"/>
      <c r="AG41" s="191"/>
      <c r="AH41" s="2"/>
      <c r="AI41" s="179"/>
      <c r="AJ41" s="180"/>
      <c r="AK41" s="180"/>
      <c r="AL41" s="179"/>
      <c r="AM41"/>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row>
    <row r="42" spans="1:103" s="4" customFormat="1" ht="24.95" customHeight="1" x14ac:dyDescent="0.25">
      <c r="A42" s="3"/>
      <c r="B42" s="328">
        <v>3</v>
      </c>
      <c r="C42" s="261" t="s">
        <v>562</v>
      </c>
      <c r="D42" s="303" t="s">
        <v>224</v>
      </c>
      <c r="E42" s="298" t="s">
        <v>561</v>
      </c>
      <c r="F42" s="227" t="s">
        <v>225</v>
      </c>
      <c r="G42" s="225" t="s">
        <v>226</v>
      </c>
      <c r="H42" s="227" t="s">
        <v>227</v>
      </c>
      <c r="I42" s="227" t="s">
        <v>113</v>
      </c>
      <c r="J42" s="208">
        <v>3</v>
      </c>
      <c r="K42" s="209">
        <v>13</v>
      </c>
      <c r="L42" s="26" t="str">
        <f>IF(AND(J42=3,K42=1),"Baja",VLOOKUP(J42*K42/90,'TABLA VULNERAB'!$E$5:$G$29,2,FALSE))</f>
        <v>Extrema</v>
      </c>
      <c r="M42" s="26" t="str">
        <f>VLOOKUP(J42*K42/90,'TABLA VULNERAB'!$E$5:$G$29,3,FALSE)</f>
        <v>Inaceptable</v>
      </c>
      <c r="N42" s="23">
        <v>0</v>
      </c>
      <c r="O42" s="24">
        <v>0</v>
      </c>
      <c r="P42" s="26">
        <f t="shared" ref="P42:P75" si="7">IF(J42=1,1,IF(O42&lt;=59,J42,IF(O42&lt;=89,J42-1,IF(AND(O42&gt;=90,J42=2),J42-1,J42-2))))</f>
        <v>3</v>
      </c>
      <c r="Q42" s="26">
        <f t="shared" ref="Q42:Q75" si="8">IF(K42=1,1,IF(O42&lt;=59,K42,IF(AND(O42&lt;=89,K42=3),K42-2,IF(AND(O42&lt;=89,K42&lt;&gt;3),K42-5,IF(AND(O42&gt;=90,K42=3),K42-2,IF(AND(O42&gt;=90,K42=8),K42-7,IF(AND(O42&gt;=90,K42&lt;&gt;3),K42-10,K42)))))))</f>
        <v>13</v>
      </c>
      <c r="R42" s="26">
        <f t="shared" ref="R42:R75" si="9">P42*Q42</f>
        <v>39</v>
      </c>
      <c r="S42" s="26" t="str">
        <f>IF(AND(P42=3,Q42=1),"Baja",VLOOKUP(P42*Q42/90,'TABLA VULNERAB'!$E$5:$G$29,2,FALSE))</f>
        <v>Extrema</v>
      </c>
      <c r="T42" s="26" t="str">
        <f>VLOOKUP(P42*Q42/90,'TABLA VULNERAB'!$E$5:$G$29,3,FALSE)</f>
        <v>Inaceptable</v>
      </c>
      <c r="U42" s="210" t="s">
        <v>60</v>
      </c>
      <c r="V42" s="227" t="s">
        <v>228</v>
      </c>
      <c r="W42" s="247">
        <v>1</v>
      </c>
      <c r="X42" s="248" t="s">
        <v>229</v>
      </c>
      <c r="Y42" s="246">
        <v>42611</v>
      </c>
      <c r="Z42" s="246">
        <v>42735</v>
      </c>
      <c r="AA42" s="33">
        <f t="shared" si="1"/>
        <v>4.1333333333333337</v>
      </c>
      <c r="AB42" s="36"/>
      <c r="AC42" s="36"/>
      <c r="AD42" s="54"/>
      <c r="AE42" s="53"/>
      <c r="AF42" s="50"/>
      <c r="AG42" s="191"/>
      <c r="AH42" s="2"/>
      <c r="AI42" s="179"/>
      <c r="AJ42" s="180"/>
      <c r="AK42" s="180"/>
      <c r="AL42" s="179"/>
      <c r="AM42"/>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row>
    <row r="43" spans="1:103" s="4" customFormat="1" ht="24.95" customHeight="1" x14ac:dyDescent="0.25">
      <c r="A43" s="3"/>
      <c r="B43" s="329"/>
      <c r="C43" s="262"/>
      <c r="D43" s="303"/>
      <c r="E43" s="298"/>
      <c r="F43" s="225" t="s">
        <v>230</v>
      </c>
      <c r="G43" s="193"/>
      <c r="H43" s="227" t="s">
        <v>231</v>
      </c>
      <c r="I43" s="227"/>
      <c r="J43" s="208">
        <v>3</v>
      </c>
      <c r="K43" s="209">
        <v>3</v>
      </c>
      <c r="L43" s="26" t="str">
        <f>IF(AND(J43=3,K43=1),"Baja",VLOOKUP(J43*K43/90,'TABLA VULNERAB'!$E$5:$G$29,2,FALSE))</f>
        <v>Moderada</v>
      </c>
      <c r="M43" s="26" t="str">
        <f>VLOOKUP(J43*K43/90,'TABLA VULNERAB'!$E$5:$G$29,3,FALSE)</f>
        <v>Tolerable</v>
      </c>
      <c r="N43" s="23"/>
      <c r="O43" s="24">
        <v>0</v>
      </c>
      <c r="P43" s="26">
        <f t="shared" si="7"/>
        <v>3</v>
      </c>
      <c r="Q43" s="26">
        <f t="shared" si="8"/>
        <v>3</v>
      </c>
      <c r="R43" s="26">
        <f t="shared" si="9"/>
        <v>9</v>
      </c>
      <c r="S43" s="26" t="str">
        <f>IF(AND(P43=3,Q43=1),"Baja",VLOOKUP(P43*Q43/90,'TABLA VULNERAB'!$E$5:$G$29,2,FALSE))</f>
        <v>Moderada</v>
      </c>
      <c r="T43" s="26" t="str">
        <f>VLOOKUP(P43*Q43/90,'TABLA VULNERAB'!$E$5:$G$29,3,FALSE)</f>
        <v>Tolerable</v>
      </c>
      <c r="U43" s="210"/>
      <c r="V43" s="245"/>
      <c r="W43" s="245"/>
      <c r="X43" s="245"/>
      <c r="Y43" s="246"/>
      <c r="Z43" s="246"/>
      <c r="AA43" s="33">
        <f t="shared" si="1"/>
        <v>0</v>
      </c>
      <c r="AB43" s="36"/>
      <c r="AC43" s="36"/>
      <c r="AD43" s="54"/>
      <c r="AE43" s="53"/>
      <c r="AF43" s="50"/>
      <c r="AG43" s="191"/>
      <c r="AH43" s="2"/>
      <c r="AI43" s="179"/>
      <c r="AJ43" s="180"/>
      <c r="AK43" s="180"/>
      <c r="AL43" s="179"/>
      <c r="AM4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row>
    <row r="44" spans="1:103" s="4" customFormat="1" ht="24.95" customHeight="1" x14ac:dyDescent="0.25">
      <c r="A44" s="3"/>
      <c r="B44" s="329"/>
      <c r="C44" s="262"/>
      <c r="D44" s="303"/>
      <c r="E44" s="298"/>
      <c r="F44" s="225" t="s">
        <v>232</v>
      </c>
      <c r="G44" s="193"/>
      <c r="H44" s="227" t="s">
        <v>233</v>
      </c>
      <c r="I44" s="227"/>
      <c r="J44" s="208">
        <v>3</v>
      </c>
      <c r="K44" s="209">
        <v>3</v>
      </c>
      <c r="L44" s="26" t="str">
        <f>IF(AND(J44=3,K44=1),"Baja",VLOOKUP(J44*K44/90,'TABLA VULNERAB'!$E$5:$G$29,2,FALSE))</f>
        <v>Moderada</v>
      </c>
      <c r="M44" s="26" t="str">
        <f>VLOOKUP(J44*K44/90,'TABLA VULNERAB'!$E$5:$G$29,3,FALSE)</f>
        <v>Tolerable</v>
      </c>
      <c r="N44" s="23"/>
      <c r="O44" s="24">
        <v>0</v>
      </c>
      <c r="P44" s="26">
        <f t="shared" si="7"/>
        <v>3</v>
      </c>
      <c r="Q44" s="26">
        <f t="shared" si="8"/>
        <v>3</v>
      </c>
      <c r="R44" s="26">
        <f t="shared" si="9"/>
        <v>9</v>
      </c>
      <c r="S44" s="26" t="str">
        <f>IF(AND(P44=3,Q44=1),"Baja",VLOOKUP(P44*Q44/90,'TABLA VULNERAB'!$E$5:$G$29,2,FALSE))</f>
        <v>Moderada</v>
      </c>
      <c r="T44" s="26" t="str">
        <f>VLOOKUP(P44*Q44/90,'TABLA VULNERAB'!$E$5:$G$29,3,FALSE)</f>
        <v>Tolerable</v>
      </c>
      <c r="U44" s="210"/>
      <c r="V44" s="245"/>
      <c r="W44" s="245"/>
      <c r="X44" s="245"/>
      <c r="Y44" s="246"/>
      <c r="Z44" s="246"/>
      <c r="AA44" s="33">
        <f t="shared" si="1"/>
        <v>0</v>
      </c>
      <c r="AB44" s="36"/>
      <c r="AC44" s="36"/>
      <c r="AD44" s="54"/>
      <c r="AE44" s="53"/>
      <c r="AF44" s="50"/>
      <c r="AG44" s="191"/>
      <c r="AH44" s="2"/>
      <c r="AI44" s="179"/>
      <c r="AJ44" s="180"/>
      <c r="AK44" s="180"/>
      <c r="AL44" s="179"/>
      <c r="AM44"/>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1:103" s="4" customFormat="1" ht="24.95" customHeight="1" x14ac:dyDescent="0.25">
      <c r="A45" s="3"/>
      <c r="B45" s="329"/>
      <c r="C45" s="262"/>
      <c r="D45" s="303"/>
      <c r="E45" s="298"/>
      <c r="F45" s="225" t="s">
        <v>234</v>
      </c>
      <c r="G45" s="225" t="s">
        <v>235</v>
      </c>
      <c r="H45" s="225" t="s">
        <v>236</v>
      </c>
      <c r="I45" s="227" t="s">
        <v>2</v>
      </c>
      <c r="J45" s="208">
        <v>4</v>
      </c>
      <c r="K45" s="209">
        <v>13</v>
      </c>
      <c r="L45" s="26" t="str">
        <f>IF(AND(J45=3,K45=1),"Baja",VLOOKUP(J45*K45/90,'TABLA VULNERAB'!$E$5:$G$29,2,FALSE))</f>
        <v>Extrema</v>
      </c>
      <c r="M45" s="26" t="str">
        <f>VLOOKUP(J45*K45/90,'TABLA VULNERAB'!$E$5:$G$29,3,FALSE)</f>
        <v>Inaceptable</v>
      </c>
      <c r="N45" s="23" t="s">
        <v>237</v>
      </c>
      <c r="O45" s="24">
        <v>0</v>
      </c>
      <c r="P45" s="26">
        <f t="shared" si="7"/>
        <v>4</v>
      </c>
      <c r="Q45" s="26">
        <f t="shared" si="8"/>
        <v>13</v>
      </c>
      <c r="R45" s="26">
        <f t="shared" si="9"/>
        <v>52</v>
      </c>
      <c r="S45" s="26" t="str">
        <f>IF(AND(P45=3,Q45=1),"Baja",VLOOKUP(P45*Q45/90,'TABLA VULNERAB'!$E$5:$G$29,2,FALSE))</f>
        <v>Extrema</v>
      </c>
      <c r="T45" s="26" t="str">
        <f>VLOOKUP(P45*Q45/90,'TABLA VULNERAB'!$E$5:$G$29,3,FALSE)</f>
        <v>Inaceptable</v>
      </c>
      <c r="U45" s="210" t="s">
        <v>60</v>
      </c>
      <c r="V45" s="245" t="s">
        <v>238</v>
      </c>
      <c r="W45" s="245">
        <v>1</v>
      </c>
      <c r="X45" s="245" t="s">
        <v>239</v>
      </c>
      <c r="Y45" s="246"/>
      <c r="Z45" s="246"/>
      <c r="AA45" s="33">
        <f t="shared" si="1"/>
        <v>0</v>
      </c>
      <c r="AB45" s="36"/>
      <c r="AC45" s="36"/>
      <c r="AD45" s="54"/>
      <c r="AE45" s="53"/>
      <c r="AF45" s="50"/>
      <c r="AG45" s="191"/>
      <c r="AH45" s="2"/>
      <c r="AI45" s="179"/>
      <c r="AJ45" s="180"/>
      <c r="AK45" s="180"/>
      <c r="AL45" s="179"/>
      <c r="AM45"/>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1:103" s="4" customFormat="1" ht="24.95" customHeight="1" x14ac:dyDescent="0.25">
      <c r="A46" s="3"/>
      <c r="B46" s="329"/>
      <c r="C46" s="262"/>
      <c r="D46" s="303"/>
      <c r="E46" s="298"/>
      <c r="F46" s="225" t="s">
        <v>240</v>
      </c>
      <c r="G46" s="193"/>
      <c r="H46" s="225" t="s">
        <v>241</v>
      </c>
      <c r="I46" s="227"/>
      <c r="J46" s="208">
        <v>1</v>
      </c>
      <c r="K46" s="209">
        <v>3</v>
      </c>
      <c r="L46" s="26" t="str">
        <f>IF(AND(J46=3,K46=1),"Baja",VLOOKUP(J46*K46/90,'TABLA VULNERAB'!$E$5:$G$29,2,FALSE))</f>
        <v>Baja</v>
      </c>
      <c r="M46" s="26" t="str">
        <f>VLOOKUP(J46*K46/90,'TABLA VULNERAB'!$E$5:$G$29,3,FALSE)</f>
        <v>Aceptable</v>
      </c>
      <c r="N46" s="23">
        <v>0</v>
      </c>
      <c r="O46" s="24">
        <v>74</v>
      </c>
      <c r="P46" s="26">
        <f t="shared" si="7"/>
        <v>1</v>
      </c>
      <c r="Q46" s="26">
        <f t="shared" si="8"/>
        <v>1</v>
      </c>
      <c r="R46" s="26">
        <f t="shared" si="9"/>
        <v>1</v>
      </c>
      <c r="S46" s="26" t="str">
        <f>IF(AND(P46=3,Q46=1),"Baja",VLOOKUP(P46*Q46/90,'TABLA VULNERAB'!$E$5:$G$29,2,FALSE))</f>
        <v>Baja</v>
      </c>
      <c r="T46" s="26" t="str">
        <f>VLOOKUP(P46*Q46/90,'TABLA VULNERAB'!$E$5:$G$29,3,FALSE)</f>
        <v>Aceptable</v>
      </c>
      <c r="U46" s="210"/>
      <c r="V46" s="225" t="s">
        <v>242</v>
      </c>
      <c r="W46" s="245">
        <v>1</v>
      </c>
      <c r="X46" s="245" t="s">
        <v>243</v>
      </c>
      <c r="Y46" s="246"/>
      <c r="Z46" s="246"/>
      <c r="AA46" s="33">
        <f t="shared" si="1"/>
        <v>0</v>
      </c>
      <c r="AB46" s="36"/>
      <c r="AC46" s="36"/>
      <c r="AD46" s="54"/>
      <c r="AE46" s="53"/>
      <c r="AF46" s="50"/>
      <c r="AG46" s="191"/>
      <c r="AH46" s="2"/>
      <c r="AI46" s="179"/>
      <c r="AJ46" s="180"/>
      <c r="AK46" s="180"/>
      <c r="AL46" s="179"/>
      <c r="AM46"/>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1:103" s="4" customFormat="1" ht="24.95" customHeight="1" x14ac:dyDescent="0.25">
      <c r="A47" s="3"/>
      <c r="B47" s="329"/>
      <c r="C47" s="262"/>
      <c r="D47" s="303"/>
      <c r="E47" s="298"/>
      <c r="F47" s="225" t="s">
        <v>244</v>
      </c>
      <c r="G47" s="193"/>
      <c r="H47" s="225" t="s">
        <v>245</v>
      </c>
      <c r="I47" s="227"/>
      <c r="J47" s="208">
        <v>2</v>
      </c>
      <c r="K47" s="209">
        <v>8</v>
      </c>
      <c r="L47" s="26" t="str">
        <f>IF(AND(J47=3,K47=1),"Baja",VLOOKUP(J47*K47/90,'TABLA VULNERAB'!$E$5:$G$29,2,FALSE))</f>
        <v>Moderada</v>
      </c>
      <c r="M47" s="26" t="str">
        <f>VLOOKUP(J47*K47/90,'TABLA VULNERAB'!$E$5:$G$29,3,FALSE)</f>
        <v>Tolerable</v>
      </c>
      <c r="N47" s="23">
        <v>0</v>
      </c>
      <c r="O47" s="24">
        <v>0</v>
      </c>
      <c r="P47" s="26">
        <f t="shared" si="7"/>
        <v>2</v>
      </c>
      <c r="Q47" s="26">
        <f t="shared" si="8"/>
        <v>8</v>
      </c>
      <c r="R47" s="26">
        <f t="shared" si="9"/>
        <v>16</v>
      </c>
      <c r="S47" s="26" t="str">
        <f>IF(AND(P47=3,Q47=1),"Baja",VLOOKUP(P47*Q47/90,'TABLA VULNERAB'!$E$5:$G$29,2,FALSE))</f>
        <v>Moderada</v>
      </c>
      <c r="T47" s="26" t="str">
        <f>VLOOKUP(P47*Q47/90,'TABLA VULNERAB'!$E$5:$G$29,3,FALSE)</f>
        <v>Tolerable</v>
      </c>
      <c r="U47" s="210"/>
      <c r="V47" s="225"/>
      <c r="W47" s="245"/>
      <c r="X47" s="245"/>
      <c r="Y47" s="246"/>
      <c r="Z47" s="246"/>
      <c r="AA47" s="33">
        <f t="shared" si="1"/>
        <v>0</v>
      </c>
      <c r="AB47" s="36"/>
      <c r="AC47" s="36"/>
      <c r="AD47" s="54"/>
      <c r="AE47" s="53"/>
      <c r="AF47" s="50"/>
      <c r="AG47" s="191"/>
      <c r="AH47" s="2"/>
      <c r="AI47" s="179"/>
      <c r="AJ47" s="180"/>
      <c r="AK47" s="180"/>
      <c r="AL47" s="179"/>
      <c r="AM47"/>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row>
    <row r="48" spans="1:103" s="4" customFormat="1" ht="24.95" customHeight="1" x14ac:dyDescent="0.25">
      <c r="A48" s="3"/>
      <c r="B48" s="329"/>
      <c r="C48" s="262"/>
      <c r="D48" s="303"/>
      <c r="E48" s="298"/>
      <c r="F48" s="298" t="s">
        <v>246</v>
      </c>
      <c r="G48" s="304" t="s">
        <v>247</v>
      </c>
      <c r="H48" s="298" t="s">
        <v>248</v>
      </c>
      <c r="I48" s="300"/>
      <c r="J48" s="301">
        <v>3</v>
      </c>
      <c r="K48" s="302">
        <v>8</v>
      </c>
      <c r="L48" s="26" t="str">
        <f>IF(AND(J48=3,K48=1),"Baja",VLOOKUP(J48*K48/90,'TABLA VULNERAB'!$E$5:$G$29,2,FALSE))</f>
        <v xml:space="preserve">Alta </v>
      </c>
      <c r="M48" s="26" t="str">
        <f>VLOOKUP(J48*K48/90,'TABLA VULNERAB'!$E$5:$G$29,3,FALSE)</f>
        <v>Importante</v>
      </c>
      <c r="N48" s="23" t="s">
        <v>279</v>
      </c>
      <c r="O48" s="24">
        <v>0</v>
      </c>
      <c r="P48" s="26">
        <f t="shared" si="7"/>
        <v>3</v>
      </c>
      <c r="Q48" s="26">
        <f t="shared" si="8"/>
        <v>8</v>
      </c>
      <c r="R48" s="26">
        <f t="shared" si="9"/>
        <v>24</v>
      </c>
      <c r="S48" s="26" t="str">
        <f>IF(AND(P48=3,Q48=1),"Baja",VLOOKUP(P48*Q48/90,'TABLA VULNERAB'!$E$5:$G$29,2,FALSE))</f>
        <v xml:space="preserve">Alta </v>
      </c>
      <c r="T48" s="26" t="str">
        <f>VLOOKUP(P48*Q48/90,'TABLA VULNERAB'!$E$5:$G$29,3,FALSE)</f>
        <v>Importante</v>
      </c>
      <c r="U48" s="210"/>
      <c r="V48" s="225"/>
      <c r="W48" s="245"/>
      <c r="X48" s="245"/>
      <c r="Y48" s="246"/>
      <c r="Z48" s="246"/>
      <c r="AA48" s="33">
        <f t="shared" si="1"/>
        <v>0</v>
      </c>
      <c r="AB48" s="36"/>
      <c r="AC48" s="36"/>
      <c r="AD48" s="54"/>
      <c r="AE48" s="53"/>
      <c r="AF48" s="50"/>
      <c r="AG48" s="191"/>
      <c r="AH48" s="2"/>
      <c r="AI48" s="179"/>
      <c r="AJ48" s="180"/>
      <c r="AK48" s="180"/>
      <c r="AL48" s="179"/>
      <c r="AM48"/>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row>
    <row r="49" spans="1:103" s="4" customFormat="1" ht="24.95" customHeight="1" x14ac:dyDescent="0.25">
      <c r="A49" s="3"/>
      <c r="B49" s="329"/>
      <c r="C49" s="262"/>
      <c r="D49" s="303"/>
      <c r="E49" s="298"/>
      <c r="F49" s="298"/>
      <c r="G49" s="304"/>
      <c r="H49" s="298"/>
      <c r="I49" s="300"/>
      <c r="J49" s="301"/>
      <c r="K49" s="302"/>
      <c r="L49" s="26" t="e">
        <f>IF(AND(J49=3,K49=1),"Baja",VLOOKUP(J49*K49/90,'TABLA VULNERAB'!$E$5:$G$29,2,FALSE))</f>
        <v>#N/A</v>
      </c>
      <c r="M49" s="26" t="e">
        <f>VLOOKUP(J49*K49/90,'TABLA VULNERAB'!$E$5:$G$29,3,FALSE)</f>
        <v>#N/A</v>
      </c>
      <c r="N49" s="23" t="s">
        <v>247</v>
      </c>
      <c r="O49" s="24">
        <v>0</v>
      </c>
      <c r="P49" s="26">
        <f t="shared" si="7"/>
        <v>0</v>
      </c>
      <c r="Q49" s="26">
        <f t="shared" si="8"/>
        <v>0</v>
      </c>
      <c r="R49" s="26">
        <f t="shared" si="9"/>
        <v>0</v>
      </c>
      <c r="S49" s="26" t="e">
        <f>IF(AND(P49=3,Q49=1),"Baja",VLOOKUP(P49*Q49/90,'TABLA VULNERAB'!$E$5:$G$29,2,FALSE))</f>
        <v>#N/A</v>
      </c>
      <c r="T49" s="26" t="e">
        <f>VLOOKUP(P49*Q49/90,'TABLA VULNERAB'!$E$5:$G$29,3,FALSE)</f>
        <v>#N/A</v>
      </c>
      <c r="U49" s="210"/>
      <c r="V49" s="225"/>
      <c r="W49" s="245"/>
      <c r="X49" s="245"/>
      <c r="Y49" s="246"/>
      <c r="Z49" s="246"/>
      <c r="AA49" s="33">
        <f t="shared" si="1"/>
        <v>0</v>
      </c>
      <c r="AB49" s="36"/>
      <c r="AC49" s="36"/>
      <c r="AD49" s="54"/>
      <c r="AE49" s="53"/>
      <c r="AF49" s="50"/>
      <c r="AG49" s="191"/>
      <c r="AH49" s="2"/>
      <c r="AI49" s="179"/>
      <c r="AJ49" s="180"/>
      <c r="AK49" s="180"/>
      <c r="AL49" s="179"/>
      <c r="AM49"/>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row>
    <row r="50" spans="1:103" s="4" customFormat="1" ht="24.95" customHeight="1" x14ac:dyDescent="0.25">
      <c r="A50" s="3"/>
      <c r="B50" s="329"/>
      <c r="C50" s="262"/>
      <c r="D50" s="299" t="s">
        <v>249</v>
      </c>
      <c r="E50" s="298" t="s">
        <v>565</v>
      </c>
      <c r="F50" s="225" t="s">
        <v>250</v>
      </c>
      <c r="G50" s="225" t="s">
        <v>251</v>
      </c>
      <c r="H50" s="227" t="s">
        <v>252</v>
      </c>
      <c r="I50" s="227" t="s">
        <v>2</v>
      </c>
      <c r="J50" s="208">
        <v>4</v>
      </c>
      <c r="K50" s="209">
        <v>8</v>
      </c>
      <c r="L50" s="26" t="str">
        <f>IF(AND(J50=3,K50=1),"Baja",VLOOKUP(J50*K50/90,'TABLA VULNERAB'!$E$5:$G$29,2,FALSE))</f>
        <v xml:space="preserve">Alta </v>
      </c>
      <c r="M50" s="26" t="str">
        <f>VLOOKUP(J50*K50/90,'TABLA VULNERAB'!$E$5:$G$29,3,FALSE)</f>
        <v>Importante</v>
      </c>
      <c r="N50" s="23" t="s">
        <v>15</v>
      </c>
      <c r="O50" s="24">
        <v>0</v>
      </c>
      <c r="P50" s="26">
        <f t="shared" si="7"/>
        <v>4</v>
      </c>
      <c r="Q50" s="26">
        <f t="shared" si="8"/>
        <v>8</v>
      </c>
      <c r="R50" s="26">
        <f t="shared" si="9"/>
        <v>32</v>
      </c>
      <c r="S50" s="26" t="str">
        <f>IF(AND(P50=3,Q50=1),"Baja",VLOOKUP(P50*Q50/90,'TABLA VULNERAB'!$E$5:$G$29,2,FALSE))</f>
        <v xml:space="preserve">Alta </v>
      </c>
      <c r="T50" s="26" t="str">
        <f>VLOOKUP(P50*Q50/90,'TABLA VULNERAB'!$E$5:$G$29,3,FALSE)</f>
        <v>Importante</v>
      </c>
      <c r="U50" s="210" t="s">
        <v>60</v>
      </c>
      <c r="V50" s="249" t="s">
        <v>253</v>
      </c>
      <c r="W50" s="248">
        <v>1</v>
      </c>
      <c r="X50" s="248" t="s">
        <v>254</v>
      </c>
      <c r="Y50" s="246">
        <v>42740</v>
      </c>
      <c r="Z50" s="246">
        <v>42791</v>
      </c>
      <c r="AA50" s="33">
        <f t="shared" si="1"/>
        <v>1.7</v>
      </c>
      <c r="AB50" s="36"/>
      <c r="AC50" s="36"/>
      <c r="AD50" s="54"/>
      <c r="AE50" s="53"/>
      <c r="AF50" s="50"/>
      <c r="AG50" s="191"/>
      <c r="AH50" s="2"/>
      <c r="AI50" s="179"/>
      <c r="AJ50" s="180"/>
      <c r="AK50" s="180"/>
      <c r="AL50" s="179"/>
      <c r="AM50"/>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row>
    <row r="51" spans="1:103" s="4" customFormat="1" ht="24.95" customHeight="1" x14ac:dyDescent="0.25">
      <c r="A51" s="3"/>
      <c r="B51" s="329"/>
      <c r="C51" s="262"/>
      <c r="D51" s="299"/>
      <c r="E51" s="298"/>
      <c r="F51" s="225" t="s">
        <v>255</v>
      </c>
      <c r="G51" s="230"/>
      <c r="H51" s="227" t="s">
        <v>256</v>
      </c>
      <c r="I51" s="227"/>
      <c r="J51" s="208"/>
      <c r="K51" s="209"/>
      <c r="L51" s="26" t="e">
        <f>IF(AND(J51=3,K51=1),"Baja",VLOOKUP(J51*K51/90,'TABLA VULNERAB'!$E$5:$G$29,2,FALSE))</f>
        <v>#N/A</v>
      </c>
      <c r="M51" s="26" t="e">
        <f>VLOOKUP(J51*K51/90,'TABLA VULNERAB'!$E$5:$G$29,3,FALSE)</f>
        <v>#N/A</v>
      </c>
      <c r="N51" s="23" t="s">
        <v>65</v>
      </c>
      <c r="O51" s="24">
        <v>0</v>
      </c>
      <c r="P51" s="26">
        <f t="shared" si="7"/>
        <v>0</v>
      </c>
      <c r="Q51" s="26">
        <f t="shared" si="8"/>
        <v>0</v>
      </c>
      <c r="R51" s="26">
        <f t="shared" si="9"/>
        <v>0</v>
      </c>
      <c r="S51" s="26" t="e">
        <f>IF(AND(P51=3,Q51=1),"Baja",VLOOKUP(P51*Q51/90,'TABLA VULNERAB'!$E$5:$G$29,2,FALSE))</f>
        <v>#N/A</v>
      </c>
      <c r="T51" s="26" t="e">
        <f>VLOOKUP(P51*Q51/90,'TABLA VULNERAB'!$E$5:$G$29,3,FALSE)</f>
        <v>#N/A</v>
      </c>
      <c r="U51" s="210"/>
      <c r="V51" s="245"/>
      <c r="W51" s="245"/>
      <c r="X51" s="245"/>
      <c r="Y51" s="246"/>
      <c r="Z51" s="246"/>
      <c r="AA51" s="33">
        <f t="shared" si="1"/>
        <v>0</v>
      </c>
      <c r="AB51" s="36"/>
      <c r="AC51" s="36"/>
      <c r="AD51" s="54"/>
      <c r="AE51" s="53"/>
      <c r="AF51" s="50"/>
      <c r="AG51" s="191"/>
      <c r="AH51" s="2"/>
      <c r="AI51" s="179"/>
      <c r="AJ51" s="180"/>
      <c r="AK51" s="180"/>
      <c r="AL51" s="179"/>
      <c r="AM51"/>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1:103" s="4" customFormat="1" ht="24.95" customHeight="1" x14ac:dyDescent="0.25">
      <c r="A52" s="3"/>
      <c r="B52" s="329"/>
      <c r="C52" s="262"/>
      <c r="D52" s="299"/>
      <c r="E52" s="298"/>
      <c r="F52" s="225" t="s">
        <v>257</v>
      </c>
      <c r="G52" s="225"/>
      <c r="H52" s="227" t="s">
        <v>258</v>
      </c>
      <c r="I52" s="227"/>
      <c r="J52" s="208"/>
      <c r="K52" s="209"/>
      <c r="L52" s="26" t="e">
        <f>IF(AND(J52=3,K52=1),"Baja",VLOOKUP(J52*K52/90,'TABLA VULNERAB'!$E$5:$G$29,2,FALSE))</f>
        <v>#N/A</v>
      </c>
      <c r="M52" s="26" t="e">
        <f>VLOOKUP(J52*K52/90,'TABLA VULNERAB'!$E$5:$G$29,3,FALSE)</f>
        <v>#N/A</v>
      </c>
      <c r="N52" s="23" t="s">
        <v>81</v>
      </c>
      <c r="O52" s="24">
        <v>0</v>
      </c>
      <c r="P52" s="26">
        <f t="shared" si="7"/>
        <v>0</v>
      </c>
      <c r="Q52" s="26">
        <f t="shared" si="8"/>
        <v>0</v>
      </c>
      <c r="R52" s="26">
        <f t="shared" si="9"/>
        <v>0</v>
      </c>
      <c r="S52" s="26" t="e">
        <f>IF(AND(P52=3,Q52=1),"Baja",VLOOKUP(P52*Q52/90,'TABLA VULNERAB'!$E$5:$G$29,2,FALSE))</f>
        <v>#N/A</v>
      </c>
      <c r="T52" s="26" t="e">
        <f>VLOOKUP(P52*Q52/90,'TABLA VULNERAB'!$E$5:$G$29,3,FALSE)</f>
        <v>#N/A</v>
      </c>
      <c r="U52" s="210"/>
      <c r="V52" s="245"/>
      <c r="W52" s="245"/>
      <c r="X52" s="245"/>
      <c r="Y52" s="246"/>
      <c r="Z52" s="246"/>
      <c r="AA52" s="33">
        <f t="shared" si="1"/>
        <v>0</v>
      </c>
      <c r="AB52" s="36"/>
      <c r="AC52" s="36"/>
      <c r="AD52" s="54"/>
      <c r="AE52" s="53"/>
      <c r="AF52" s="50"/>
      <c r="AG52" s="191"/>
      <c r="AH52" s="2"/>
      <c r="AI52" s="179"/>
      <c r="AJ52" s="180"/>
      <c r="AK52" s="180"/>
      <c r="AL52" s="179"/>
      <c r="AM52"/>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row>
    <row r="53" spans="1:103" s="4" customFormat="1" ht="24.95" customHeight="1" x14ac:dyDescent="0.25">
      <c r="A53" s="3"/>
      <c r="B53" s="329"/>
      <c r="C53" s="262"/>
      <c r="D53" s="299" t="s">
        <v>259</v>
      </c>
      <c r="E53" s="298" t="s">
        <v>559</v>
      </c>
      <c r="F53" s="227" t="s">
        <v>260</v>
      </c>
      <c r="G53" s="298" t="s">
        <v>261</v>
      </c>
      <c r="H53" s="227" t="s">
        <v>262</v>
      </c>
      <c r="I53" s="227" t="s">
        <v>107</v>
      </c>
      <c r="J53" s="211">
        <v>4</v>
      </c>
      <c r="K53" s="209">
        <v>13</v>
      </c>
      <c r="L53" s="26" t="str">
        <f>IF(AND(J53=3,K53=1),"Baja",VLOOKUP(J53*K53/90,'TABLA VULNERAB'!$E$5:$G$29,2,FALSE))</f>
        <v>Extrema</v>
      </c>
      <c r="M53" s="26" t="str">
        <f>VLOOKUP(J53*K53/90,'TABLA VULNERAB'!$E$5:$G$29,3,FALSE)</f>
        <v>Inaceptable</v>
      </c>
      <c r="N53" s="23" t="s">
        <v>263</v>
      </c>
      <c r="O53" s="24">
        <v>80</v>
      </c>
      <c r="P53" s="26">
        <f t="shared" si="7"/>
        <v>3</v>
      </c>
      <c r="Q53" s="26">
        <f t="shared" si="8"/>
        <v>8</v>
      </c>
      <c r="R53" s="26">
        <f t="shared" si="9"/>
        <v>24</v>
      </c>
      <c r="S53" s="26" t="str">
        <f>IF(AND(P53=3,Q53=1),"Baja",VLOOKUP(P53*Q53/90,'TABLA VULNERAB'!$E$5:$G$29,2,FALSE))</f>
        <v xml:space="preserve">Alta </v>
      </c>
      <c r="T53" s="26" t="str">
        <f>VLOOKUP(P53*Q53/90,'TABLA VULNERAB'!$E$5:$G$29,3,FALSE)</f>
        <v>Importante</v>
      </c>
      <c r="U53" s="210" t="s">
        <v>12</v>
      </c>
      <c r="V53" s="227" t="s">
        <v>264</v>
      </c>
      <c r="W53" s="245">
        <v>10</v>
      </c>
      <c r="X53" s="245" t="s">
        <v>265</v>
      </c>
      <c r="Y53" s="246"/>
      <c r="Z53" s="246"/>
      <c r="AA53" s="33">
        <f t="shared" si="1"/>
        <v>0</v>
      </c>
      <c r="AB53" s="36"/>
      <c r="AC53" s="36"/>
      <c r="AD53" s="54"/>
      <c r="AE53" s="53"/>
      <c r="AF53" s="50"/>
      <c r="AG53" s="191"/>
      <c r="AH53" s="2"/>
      <c r="AI53" s="179"/>
      <c r="AJ53" s="180"/>
      <c r="AK53" s="180"/>
      <c r="AL53" s="179"/>
      <c r="AM5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row>
    <row r="54" spans="1:103" s="4" customFormat="1" ht="24.95" customHeight="1" x14ac:dyDescent="0.25">
      <c r="A54" s="3"/>
      <c r="B54" s="329"/>
      <c r="C54" s="262"/>
      <c r="D54" s="299"/>
      <c r="E54" s="298"/>
      <c r="F54" s="227" t="s">
        <v>266</v>
      </c>
      <c r="G54" s="298"/>
      <c r="H54" s="227" t="s">
        <v>267</v>
      </c>
      <c r="I54" s="227" t="s">
        <v>2</v>
      </c>
      <c r="J54" s="211">
        <v>4</v>
      </c>
      <c r="K54" s="209">
        <v>13</v>
      </c>
      <c r="L54" s="26" t="str">
        <f>IF(AND(J54=3,K54=1),"Baja",VLOOKUP(J54*K54/90,'TABLA VULNERAB'!$E$5:$G$29,2,FALSE))</f>
        <v>Extrema</v>
      </c>
      <c r="M54" s="26" t="str">
        <f>VLOOKUP(J54*K54/90,'TABLA VULNERAB'!$E$5:$G$29,3,FALSE)</f>
        <v>Inaceptable</v>
      </c>
      <c r="N54" s="23"/>
      <c r="O54" s="24">
        <v>80</v>
      </c>
      <c r="P54" s="26">
        <f t="shared" si="7"/>
        <v>3</v>
      </c>
      <c r="Q54" s="26">
        <f t="shared" si="8"/>
        <v>8</v>
      </c>
      <c r="R54" s="26">
        <f t="shared" si="9"/>
        <v>24</v>
      </c>
      <c r="S54" s="26" t="str">
        <f>IF(AND(P54=3,Q54=1),"Baja",VLOOKUP(P54*Q54/90,'TABLA VULNERAB'!$E$5:$G$29,2,FALSE))</f>
        <v xml:space="preserve">Alta </v>
      </c>
      <c r="T54" s="26" t="str">
        <f>VLOOKUP(P54*Q54/90,'TABLA VULNERAB'!$E$5:$G$29,3,FALSE)</f>
        <v>Importante</v>
      </c>
      <c r="U54" s="210" t="s">
        <v>12</v>
      </c>
      <c r="V54" s="245" t="s">
        <v>268</v>
      </c>
      <c r="W54" s="245">
        <v>6</v>
      </c>
      <c r="X54" s="245" t="s">
        <v>265</v>
      </c>
      <c r="Y54" s="246"/>
      <c r="Z54" s="246"/>
      <c r="AA54" s="33">
        <f t="shared" si="1"/>
        <v>0</v>
      </c>
      <c r="AB54" s="36"/>
      <c r="AC54" s="36"/>
      <c r="AD54" s="54"/>
      <c r="AE54" s="53"/>
      <c r="AF54" s="50"/>
      <c r="AG54" s="191"/>
      <c r="AH54" s="2"/>
      <c r="AI54" s="179"/>
      <c r="AJ54" s="180"/>
      <c r="AK54" s="180"/>
      <c r="AL54" s="179"/>
      <c r="AM54"/>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row>
    <row r="55" spans="1:103" s="4" customFormat="1" ht="24.95" customHeight="1" x14ac:dyDescent="0.25">
      <c r="A55" s="3"/>
      <c r="B55" s="329"/>
      <c r="C55" s="262"/>
      <c r="D55" s="299"/>
      <c r="E55" s="298" t="s">
        <v>560</v>
      </c>
      <c r="F55" s="227" t="s">
        <v>269</v>
      </c>
      <c r="G55" s="298" t="s">
        <v>270</v>
      </c>
      <c r="H55" s="300" t="s">
        <v>271</v>
      </c>
      <c r="I55" s="300" t="s">
        <v>107</v>
      </c>
      <c r="J55" s="301">
        <v>3</v>
      </c>
      <c r="K55" s="302">
        <v>8</v>
      </c>
      <c r="L55" s="26" t="str">
        <f>IF(AND(J55=3,K55=1),"Baja",VLOOKUP(J55*K55/90,'TABLA VULNERAB'!$E$5:$G$29,2,FALSE))</f>
        <v xml:space="preserve">Alta </v>
      </c>
      <c r="M55" s="26" t="str">
        <f>VLOOKUP(J55*K55/90,'TABLA VULNERAB'!$E$5:$G$29,3,FALSE)</f>
        <v>Importante</v>
      </c>
      <c r="N55" s="23" t="s">
        <v>272</v>
      </c>
      <c r="O55" s="24">
        <v>90</v>
      </c>
      <c r="P55" s="26">
        <f t="shared" si="7"/>
        <v>1</v>
      </c>
      <c r="Q55" s="26">
        <f t="shared" si="8"/>
        <v>1</v>
      </c>
      <c r="R55" s="26">
        <f t="shared" si="9"/>
        <v>1</v>
      </c>
      <c r="S55" s="26" t="str">
        <f>IF(AND(P55=3,Q55=1),"Baja",VLOOKUP(P55*Q55/90,'TABLA VULNERAB'!$E$5:$G$29,2,FALSE))</f>
        <v>Baja</v>
      </c>
      <c r="T55" s="26" t="str">
        <f>VLOOKUP(P55*Q55/90,'TABLA VULNERAB'!$E$5:$G$29,3,FALSE)</f>
        <v>Aceptable</v>
      </c>
      <c r="U55" s="297" t="s">
        <v>12</v>
      </c>
      <c r="V55" s="298" t="s">
        <v>272</v>
      </c>
      <c r="W55" s="298">
        <v>2</v>
      </c>
      <c r="X55" s="298" t="s">
        <v>273</v>
      </c>
      <c r="Y55" s="250"/>
      <c r="Z55" s="250"/>
      <c r="AA55" s="33">
        <f t="shared" si="1"/>
        <v>0</v>
      </c>
      <c r="AB55" s="36"/>
      <c r="AC55" s="36"/>
      <c r="AD55" s="54"/>
      <c r="AE55" s="53"/>
      <c r="AF55" s="50"/>
      <c r="AG55" s="191"/>
      <c r="AH55" s="2"/>
      <c r="AI55" s="179"/>
      <c r="AJ55" s="180"/>
      <c r="AK55" s="180"/>
      <c r="AL55" s="179"/>
      <c r="AM55"/>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row>
    <row r="56" spans="1:103" s="4" customFormat="1" ht="24.95" customHeight="1" x14ac:dyDescent="0.25">
      <c r="A56" s="3"/>
      <c r="B56" s="329"/>
      <c r="C56" s="262"/>
      <c r="D56" s="299"/>
      <c r="E56" s="298"/>
      <c r="F56" s="227" t="s">
        <v>274</v>
      </c>
      <c r="G56" s="298"/>
      <c r="H56" s="300"/>
      <c r="I56" s="300"/>
      <c r="J56" s="301"/>
      <c r="K56" s="302"/>
      <c r="L56" s="26" t="e">
        <f>IF(AND(J56=3,K56=1),"Baja",VLOOKUP(J56*K56/90,'TABLA VULNERAB'!$E$5:$G$29,2,FALSE))</f>
        <v>#N/A</v>
      </c>
      <c r="M56" s="26" t="e">
        <f>VLOOKUP(J56*K56/90,'TABLA VULNERAB'!$E$5:$G$29,3,FALSE)</f>
        <v>#N/A</v>
      </c>
      <c r="N56" s="23"/>
      <c r="O56" s="24"/>
      <c r="P56" s="26">
        <f t="shared" si="7"/>
        <v>0</v>
      </c>
      <c r="Q56" s="26">
        <f t="shared" si="8"/>
        <v>0</v>
      </c>
      <c r="R56" s="26">
        <f t="shared" si="9"/>
        <v>0</v>
      </c>
      <c r="S56" s="26" t="e">
        <f>IF(AND(P56=3,Q56=1),"Baja",VLOOKUP(P56*Q56/90,'TABLA VULNERAB'!$E$5:$G$29,2,FALSE))</f>
        <v>#N/A</v>
      </c>
      <c r="T56" s="26" t="e">
        <f>VLOOKUP(P56*Q56/90,'TABLA VULNERAB'!$E$5:$G$29,3,FALSE)</f>
        <v>#N/A</v>
      </c>
      <c r="U56" s="297"/>
      <c r="V56" s="298"/>
      <c r="W56" s="298"/>
      <c r="X56" s="298"/>
      <c r="Y56" s="250"/>
      <c r="Z56" s="250"/>
      <c r="AA56" s="33">
        <f t="shared" si="1"/>
        <v>0</v>
      </c>
      <c r="AB56" s="36"/>
      <c r="AC56" s="36"/>
      <c r="AD56" s="54"/>
      <c r="AE56" s="53"/>
      <c r="AF56" s="50"/>
      <c r="AG56" s="191"/>
      <c r="AH56" s="2"/>
      <c r="AI56" s="179"/>
      <c r="AJ56" s="180"/>
      <c r="AK56" s="180"/>
      <c r="AL56" s="179"/>
      <c r="AM56"/>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row>
    <row r="57" spans="1:103" s="4" customFormat="1" ht="24.95" customHeight="1" x14ac:dyDescent="0.25">
      <c r="A57" s="3"/>
      <c r="B57" s="330"/>
      <c r="C57" s="263"/>
      <c r="D57" s="299"/>
      <c r="E57" s="298"/>
      <c r="F57" s="225" t="s">
        <v>275</v>
      </c>
      <c r="G57" s="298"/>
      <c r="H57" s="225" t="s">
        <v>276</v>
      </c>
      <c r="I57" s="227" t="s">
        <v>108</v>
      </c>
      <c r="J57" s="208">
        <v>5</v>
      </c>
      <c r="K57" s="209">
        <v>18</v>
      </c>
      <c r="L57" s="26" t="str">
        <f>IF(AND(J57=3,K57=1),"Baja",VLOOKUP(J57*K57/90,'TABLA VULNERAB'!$E$5:$G$29,2,FALSE))</f>
        <v>Extrema</v>
      </c>
      <c r="M57" s="26" t="str">
        <f>VLOOKUP(J57*K57/90,'TABLA VULNERAB'!$E$5:$G$29,3,FALSE)</f>
        <v>Inaceptable</v>
      </c>
      <c r="N57" s="23" t="s">
        <v>277</v>
      </c>
      <c r="O57" s="24">
        <v>50</v>
      </c>
      <c r="P57" s="26">
        <f t="shared" si="7"/>
        <v>5</v>
      </c>
      <c r="Q57" s="26">
        <f t="shared" si="8"/>
        <v>18</v>
      </c>
      <c r="R57" s="26">
        <f t="shared" si="9"/>
        <v>90</v>
      </c>
      <c r="S57" s="26" t="str">
        <f>IF(AND(P57=3,Q57=1),"Baja",VLOOKUP(P57*Q57/90,'TABLA VULNERAB'!$E$5:$G$29,2,FALSE))</f>
        <v>Extrema</v>
      </c>
      <c r="T57" s="26" t="str">
        <f>VLOOKUP(P57*Q57/90,'TABLA VULNERAB'!$E$5:$G$29,3,FALSE)</f>
        <v>Inaceptable</v>
      </c>
      <c r="U57" s="210" t="s">
        <v>60</v>
      </c>
      <c r="V57" s="225" t="s">
        <v>278</v>
      </c>
      <c r="W57" s="225">
        <v>1</v>
      </c>
      <c r="X57" s="225" t="s">
        <v>265</v>
      </c>
      <c r="Y57" s="250"/>
      <c r="Z57" s="250"/>
      <c r="AA57" s="33">
        <f t="shared" si="1"/>
        <v>0</v>
      </c>
      <c r="AB57" s="36"/>
      <c r="AC57" s="36"/>
      <c r="AD57" s="54"/>
      <c r="AE57" s="53"/>
      <c r="AF57" s="50"/>
      <c r="AG57" s="191"/>
      <c r="AH57" s="2"/>
      <c r="AI57" s="179"/>
      <c r="AJ57" s="180"/>
      <c r="AK57" s="180"/>
      <c r="AL57" s="179"/>
      <c r="AM57"/>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row>
    <row r="58" spans="1:103" s="4" customFormat="1" ht="70.5" customHeight="1" x14ac:dyDescent="0.25">
      <c r="A58" s="3"/>
      <c r="B58" s="328">
        <v>4</v>
      </c>
      <c r="C58" s="261" t="s">
        <v>547</v>
      </c>
      <c r="D58" s="212" t="s">
        <v>280</v>
      </c>
      <c r="E58" s="264" t="s">
        <v>549</v>
      </c>
      <c r="F58" s="231" t="s">
        <v>281</v>
      </c>
      <c r="G58" s="273" t="s">
        <v>282</v>
      </c>
      <c r="H58" s="232" t="s">
        <v>283</v>
      </c>
      <c r="I58" s="227" t="s">
        <v>107</v>
      </c>
      <c r="J58" s="24">
        <v>4</v>
      </c>
      <c r="K58" s="25">
        <v>13</v>
      </c>
      <c r="L58" s="26" t="str">
        <f>IF(AND(J58=3,K58=1),"Baja",VLOOKUP(J58*K58/90,'TABLA VULNERAB'!$E$5:$G$29,2,FALSE))</f>
        <v>Extrema</v>
      </c>
      <c r="M58" s="26" t="str">
        <f>VLOOKUP(J58*K58/90,'TABLA VULNERAB'!$E$5:$G$29,3,FALSE)</f>
        <v>Inaceptable</v>
      </c>
      <c r="N58" s="23" t="s">
        <v>81</v>
      </c>
      <c r="O58" s="24">
        <v>0</v>
      </c>
      <c r="P58" s="26">
        <f t="shared" si="7"/>
        <v>4</v>
      </c>
      <c r="Q58" s="26">
        <f t="shared" si="8"/>
        <v>13</v>
      </c>
      <c r="R58" s="26">
        <f t="shared" si="9"/>
        <v>52</v>
      </c>
      <c r="S58" s="26" t="str">
        <f>IF(AND(P58=3,Q58=1),"Baja",VLOOKUP(P58*Q58/90,'TABLA VULNERAB'!$E$5:$G$29,2,FALSE))</f>
        <v>Extrema</v>
      </c>
      <c r="T58" s="26" t="str">
        <f>VLOOKUP(P58*Q58/90,'TABLA VULNERAB'!$E$5:$G$29,3,FALSE)</f>
        <v>Inaceptable</v>
      </c>
      <c r="U58" s="35" t="s">
        <v>60</v>
      </c>
      <c r="V58" s="249" t="s">
        <v>297</v>
      </c>
      <c r="W58" s="245">
        <v>2</v>
      </c>
      <c r="X58" s="248" t="s">
        <v>298</v>
      </c>
      <c r="Y58" s="246">
        <v>42614</v>
      </c>
      <c r="Z58" s="246">
        <v>42735</v>
      </c>
      <c r="AA58" s="33">
        <f t="shared" si="1"/>
        <v>4.0333333333333332</v>
      </c>
      <c r="AB58" s="36"/>
      <c r="AC58" s="36"/>
      <c r="AD58" s="54"/>
      <c r="AE58" s="53"/>
      <c r="AF58" s="50"/>
      <c r="AG58" s="191"/>
      <c r="AH58" s="2"/>
      <c r="AI58" s="179"/>
      <c r="AJ58" s="180"/>
      <c r="AK58" s="180"/>
      <c r="AL58" s="179"/>
      <c r="AM58"/>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row>
    <row r="59" spans="1:103" s="4" customFormat="1" ht="24.95" customHeight="1" x14ac:dyDescent="0.25">
      <c r="A59" s="3"/>
      <c r="B59" s="329"/>
      <c r="C59" s="262"/>
      <c r="D59" s="161"/>
      <c r="E59" s="267"/>
      <c r="F59" s="225" t="s">
        <v>284</v>
      </c>
      <c r="G59" s="274"/>
      <c r="H59" s="227" t="s">
        <v>285</v>
      </c>
      <c r="I59" s="227" t="s">
        <v>109</v>
      </c>
      <c r="J59" s="24">
        <v>4</v>
      </c>
      <c r="K59" s="25">
        <v>13</v>
      </c>
      <c r="L59" s="26" t="str">
        <f>IF(AND(J59=3,K59=1),"Baja",VLOOKUP(J59*K59/90,'TABLA VULNERAB'!$E$5:$G$29,2,FALSE))</f>
        <v>Extrema</v>
      </c>
      <c r="M59" s="26" t="str">
        <f>VLOOKUP(J59*K59/90,'TABLA VULNERAB'!$E$5:$G$29,3,FALSE)</f>
        <v>Inaceptable</v>
      </c>
      <c r="N59" s="23" t="s">
        <v>15</v>
      </c>
      <c r="O59" s="24">
        <v>0</v>
      </c>
      <c r="P59" s="26">
        <f t="shared" si="7"/>
        <v>4</v>
      </c>
      <c r="Q59" s="26">
        <f t="shared" si="8"/>
        <v>13</v>
      </c>
      <c r="R59" s="26">
        <f t="shared" si="9"/>
        <v>52</v>
      </c>
      <c r="S59" s="26" t="str">
        <f>IF(AND(P59=3,Q59=1),"Baja",VLOOKUP(P59*Q59/90,'TABLA VULNERAB'!$E$5:$G$29,2,FALSE))</f>
        <v>Extrema</v>
      </c>
      <c r="T59" s="26" t="str">
        <f>VLOOKUP(P59*Q59/90,'TABLA VULNERAB'!$E$5:$G$29,3,FALSE)</f>
        <v>Inaceptable</v>
      </c>
      <c r="U59" s="35" t="s">
        <v>60</v>
      </c>
      <c r="V59" s="249" t="s">
        <v>297</v>
      </c>
      <c r="W59" s="245">
        <v>2</v>
      </c>
      <c r="X59" s="248" t="s">
        <v>298</v>
      </c>
      <c r="Y59" s="246">
        <v>42614</v>
      </c>
      <c r="Z59" s="246">
        <v>42735</v>
      </c>
      <c r="AA59" s="33">
        <f t="shared" si="1"/>
        <v>4.0333333333333332</v>
      </c>
      <c r="AB59" s="36"/>
      <c r="AC59" s="36"/>
      <c r="AD59" s="54"/>
      <c r="AE59" s="53"/>
      <c r="AF59" s="50"/>
      <c r="AG59" s="191"/>
      <c r="AH59" s="2"/>
      <c r="AI59" s="179"/>
      <c r="AJ59" s="180"/>
      <c r="AK59" s="180"/>
      <c r="AL59" s="179"/>
      <c r="AM59"/>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row>
    <row r="60" spans="1:103" s="4" customFormat="1" ht="24.95" customHeight="1" x14ac:dyDescent="0.25">
      <c r="A60" s="3"/>
      <c r="B60" s="329"/>
      <c r="C60" s="262"/>
      <c r="D60" s="161"/>
      <c r="E60" s="267"/>
      <c r="F60" s="225" t="s">
        <v>286</v>
      </c>
      <c r="G60" s="275"/>
      <c r="H60" s="232" t="s">
        <v>287</v>
      </c>
      <c r="I60" s="227" t="s">
        <v>107</v>
      </c>
      <c r="J60" s="24">
        <v>4</v>
      </c>
      <c r="K60" s="25">
        <v>13</v>
      </c>
      <c r="L60" s="26" t="str">
        <f>IF(AND(J60=3,K60=1),"Baja",VLOOKUP(J60*K60/90,'TABLA VULNERAB'!$E$5:$G$29,2,FALSE))</f>
        <v>Extrema</v>
      </c>
      <c r="M60" s="26" t="str">
        <f>VLOOKUP(J60*K60/90,'TABLA VULNERAB'!$E$5:$G$29,3,FALSE)</f>
        <v>Inaceptable</v>
      </c>
      <c r="N60" s="23" t="s">
        <v>16</v>
      </c>
      <c r="O60" s="24">
        <v>0</v>
      </c>
      <c r="P60" s="26">
        <f t="shared" si="7"/>
        <v>4</v>
      </c>
      <c r="Q60" s="26">
        <f t="shared" si="8"/>
        <v>13</v>
      </c>
      <c r="R60" s="26">
        <f t="shared" si="9"/>
        <v>52</v>
      </c>
      <c r="S60" s="26" t="str">
        <f>IF(AND(P60=3,Q60=1),"Baja",VLOOKUP(P60*Q60/90,'TABLA VULNERAB'!$E$5:$G$29,2,FALSE))</f>
        <v>Extrema</v>
      </c>
      <c r="T60" s="26" t="str">
        <f>VLOOKUP(P60*Q60/90,'TABLA VULNERAB'!$E$5:$G$29,3,FALSE)</f>
        <v>Inaceptable</v>
      </c>
      <c r="U60" s="35" t="s">
        <v>60</v>
      </c>
      <c r="V60" s="249" t="s">
        <v>297</v>
      </c>
      <c r="W60" s="245">
        <v>2</v>
      </c>
      <c r="X60" s="248" t="s">
        <v>298</v>
      </c>
      <c r="Y60" s="246">
        <v>42614</v>
      </c>
      <c r="Z60" s="246">
        <v>42735</v>
      </c>
      <c r="AA60" s="33">
        <f t="shared" si="1"/>
        <v>4.0333333333333332</v>
      </c>
      <c r="AB60" s="36"/>
      <c r="AC60" s="36"/>
      <c r="AD60" s="54"/>
      <c r="AE60" s="53"/>
      <c r="AF60" s="50"/>
      <c r="AG60" s="191"/>
      <c r="AH60" s="2"/>
      <c r="AI60" s="179"/>
      <c r="AJ60" s="180"/>
      <c r="AK60" s="180"/>
      <c r="AL60" s="179"/>
      <c r="AM60"/>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row>
    <row r="61" spans="1:103" s="4" customFormat="1" ht="24.95" customHeight="1" x14ac:dyDescent="0.25">
      <c r="A61" s="3"/>
      <c r="B61" s="329"/>
      <c r="C61" s="262"/>
      <c r="D61" s="161"/>
      <c r="E61" s="267"/>
      <c r="F61" s="225" t="s">
        <v>288</v>
      </c>
      <c r="G61" s="273" t="s">
        <v>289</v>
      </c>
      <c r="H61" s="225" t="s">
        <v>290</v>
      </c>
      <c r="I61" s="227" t="s">
        <v>2</v>
      </c>
      <c r="J61" s="24">
        <v>3</v>
      </c>
      <c r="K61" s="25">
        <v>8</v>
      </c>
      <c r="L61" s="26" t="str">
        <f>IF(AND(J61=3,K61=1),"Baja",VLOOKUP(J61*K61/90,'TABLA VULNERAB'!$E$5:$G$29,2,FALSE))</f>
        <v xml:space="preserve">Alta </v>
      </c>
      <c r="M61" s="26" t="str">
        <f>VLOOKUP(J61*K61/90,'TABLA VULNERAB'!$E$5:$G$29,3,FALSE)</f>
        <v>Importante</v>
      </c>
      <c r="N61" s="23" t="s">
        <v>81</v>
      </c>
      <c r="O61" s="24">
        <v>0</v>
      </c>
      <c r="P61" s="26">
        <f t="shared" si="7"/>
        <v>3</v>
      </c>
      <c r="Q61" s="26">
        <f t="shared" si="8"/>
        <v>8</v>
      </c>
      <c r="R61" s="26">
        <f t="shared" si="9"/>
        <v>24</v>
      </c>
      <c r="S61" s="26" t="str">
        <f>IF(AND(P61=3,Q61=1),"Baja",VLOOKUP(P61*Q61/90,'TABLA VULNERAB'!$E$5:$G$29,2,FALSE))</f>
        <v xml:space="preserve">Alta </v>
      </c>
      <c r="T61" s="26" t="str">
        <f>VLOOKUP(P61*Q61/90,'TABLA VULNERAB'!$E$5:$G$29,3,FALSE)</f>
        <v>Importante</v>
      </c>
      <c r="U61" s="35" t="s">
        <v>60</v>
      </c>
      <c r="V61" s="245" t="s">
        <v>295</v>
      </c>
      <c r="W61" s="245">
        <v>1</v>
      </c>
      <c r="X61" s="245" t="s">
        <v>296</v>
      </c>
      <c r="Y61" s="246">
        <v>42628</v>
      </c>
      <c r="Z61" s="246">
        <v>42735</v>
      </c>
      <c r="AA61" s="33">
        <f t="shared" si="1"/>
        <v>3.5666666666666669</v>
      </c>
      <c r="AB61" s="36"/>
      <c r="AC61" s="36"/>
      <c r="AD61" s="54"/>
      <c r="AE61" s="53"/>
      <c r="AF61" s="50"/>
      <c r="AG61" s="191"/>
      <c r="AH61" s="2"/>
      <c r="AI61" s="179"/>
      <c r="AJ61" s="180"/>
      <c r="AK61" s="180"/>
      <c r="AL61" s="179"/>
      <c r="AM61"/>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row>
    <row r="62" spans="1:103" s="4" customFormat="1" ht="24.95" customHeight="1" x14ac:dyDescent="0.25">
      <c r="A62" s="3"/>
      <c r="B62" s="329"/>
      <c r="C62" s="262"/>
      <c r="D62" s="161"/>
      <c r="E62" s="267"/>
      <c r="F62" s="225" t="s">
        <v>291</v>
      </c>
      <c r="G62" s="274"/>
      <c r="H62" s="225" t="s">
        <v>292</v>
      </c>
      <c r="I62" s="227" t="s">
        <v>2</v>
      </c>
      <c r="J62" s="24">
        <v>3</v>
      </c>
      <c r="K62" s="25">
        <v>8</v>
      </c>
      <c r="L62" s="26" t="str">
        <f>IF(AND(J62=3,K62=1),"Baja",VLOOKUP(J62*K62/90,'TABLA VULNERAB'!$E$5:$G$29,2,FALSE))</f>
        <v xml:space="preserve">Alta </v>
      </c>
      <c r="M62" s="26" t="str">
        <f>VLOOKUP(J62*K62/90,'TABLA VULNERAB'!$E$5:$G$29,3,FALSE)</f>
        <v>Importante</v>
      </c>
      <c r="N62" s="23" t="s">
        <v>15</v>
      </c>
      <c r="O62" s="24">
        <v>0</v>
      </c>
      <c r="P62" s="26">
        <f t="shared" si="7"/>
        <v>3</v>
      </c>
      <c r="Q62" s="26">
        <f t="shared" si="8"/>
        <v>8</v>
      </c>
      <c r="R62" s="26">
        <f t="shared" si="9"/>
        <v>24</v>
      </c>
      <c r="S62" s="26" t="str">
        <f>IF(AND(P62=3,Q62=1),"Baja",VLOOKUP(P62*Q62/90,'TABLA VULNERAB'!$E$5:$G$29,2,FALSE))</f>
        <v xml:space="preserve">Alta </v>
      </c>
      <c r="T62" s="26" t="str">
        <f>VLOOKUP(P62*Q62/90,'TABLA VULNERAB'!$E$5:$G$29,3,FALSE)</f>
        <v>Importante</v>
      </c>
      <c r="U62" s="35" t="s">
        <v>60</v>
      </c>
      <c r="V62" s="225" t="s">
        <v>295</v>
      </c>
      <c r="W62" s="245">
        <v>1</v>
      </c>
      <c r="X62" s="245" t="s">
        <v>296</v>
      </c>
      <c r="Y62" s="246">
        <v>42628</v>
      </c>
      <c r="Z62" s="246">
        <v>42735</v>
      </c>
      <c r="AA62" s="33">
        <f t="shared" si="1"/>
        <v>3.5666666666666669</v>
      </c>
      <c r="AB62" s="36"/>
      <c r="AC62" s="36"/>
      <c r="AD62" s="54"/>
      <c r="AE62" s="53"/>
      <c r="AF62" s="50"/>
      <c r="AG62" s="191"/>
      <c r="AH62" s="2"/>
      <c r="AI62" s="179"/>
      <c r="AJ62" s="180"/>
      <c r="AK62" s="180"/>
      <c r="AL62" s="179"/>
      <c r="AM62"/>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row>
    <row r="63" spans="1:103" s="4" customFormat="1" ht="24.95" customHeight="1" x14ac:dyDescent="0.25">
      <c r="A63" s="3"/>
      <c r="B63" s="330"/>
      <c r="C63" s="263"/>
      <c r="D63" s="161"/>
      <c r="E63" s="296"/>
      <c r="F63" s="225" t="s">
        <v>293</v>
      </c>
      <c r="G63" s="275"/>
      <c r="H63" s="225" t="s">
        <v>294</v>
      </c>
      <c r="I63" s="227" t="s">
        <v>2</v>
      </c>
      <c r="J63" s="24">
        <v>3</v>
      </c>
      <c r="K63" s="25">
        <v>8</v>
      </c>
      <c r="L63" s="26" t="str">
        <f>IF(AND(J63=3,K63=1),"Baja",VLOOKUP(J63*K63/90,'TABLA VULNERAB'!$E$5:$G$29,2,FALSE))</f>
        <v xml:space="preserve">Alta </v>
      </c>
      <c r="M63" s="26" t="str">
        <f>VLOOKUP(J63*K63/90,'TABLA VULNERAB'!$E$5:$G$29,3,FALSE)</f>
        <v>Importante</v>
      </c>
      <c r="N63" s="23" t="s">
        <v>65</v>
      </c>
      <c r="O63" s="24">
        <v>0</v>
      </c>
      <c r="P63" s="26">
        <f t="shared" si="7"/>
        <v>3</v>
      </c>
      <c r="Q63" s="26">
        <f t="shared" si="8"/>
        <v>8</v>
      </c>
      <c r="R63" s="26">
        <f t="shared" si="9"/>
        <v>24</v>
      </c>
      <c r="S63" s="26" t="str">
        <f>IF(AND(P63=3,Q63=1),"Baja",VLOOKUP(P63*Q63/90,'TABLA VULNERAB'!$E$5:$G$29,2,FALSE))</f>
        <v xml:space="preserve">Alta </v>
      </c>
      <c r="T63" s="26" t="str">
        <f>VLOOKUP(P63*Q63/90,'TABLA VULNERAB'!$E$5:$G$29,3,FALSE)</f>
        <v>Importante</v>
      </c>
      <c r="U63" s="35" t="s">
        <v>60</v>
      </c>
      <c r="V63" s="225" t="s">
        <v>295</v>
      </c>
      <c r="W63" s="245">
        <v>1</v>
      </c>
      <c r="X63" s="245" t="s">
        <v>296</v>
      </c>
      <c r="Y63" s="246">
        <v>42628</v>
      </c>
      <c r="Z63" s="246">
        <v>42735</v>
      </c>
      <c r="AA63" s="33">
        <f t="shared" si="1"/>
        <v>3.5666666666666669</v>
      </c>
      <c r="AB63" s="36"/>
      <c r="AC63" s="36"/>
      <c r="AD63" s="54"/>
      <c r="AE63" s="53"/>
      <c r="AF63" s="50"/>
      <c r="AG63" s="191"/>
      <c r="AH63" s="2"/>
      <c r="AI63" s="179"/>
      <c r="AJ63" s="180"/>
      <c r="AK63" s="180"/>
      <c r="AL63" s="179"/>
      <c r="AM6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row>
    <row r="64" spans="1:103" s="4" customFormat="1" ht="63" customHeight="1" x14ac:dyDescent="0.25">
      <c r="A64" s="3"/>
      <c r="B64" s="328">
        <v>5</v>
      </c>
      <c r="C64" s="264" t="s">
        <v>545</v>
      </c>
      <c r="D64" s="161" t="s">
        <v>299</v>
      </c>
      <c r="E64" s="264" t="s">
        <v>563</v>
      </c>
      <c r="F64" s="227" t="s">
        <v>301</v>
      </c>
      <c r="G64" s="227" t="s">
        <v>300</v>
      </c>
      <c r="H64" s="227" t="s">
        <v>302</v>
      </c>
      <c r="I64" s="227"/>
      <c r="J64" s="24">
        <v>5</v>
      </c>
      <c r="K64" s="25">
        <v>13</v>
      </c>
      <c r="L64" s="26" t="str">
        <f>IF(AND(J64=3,K64=1),"Baja",VLOOKUP(J64*K64/90,'TABLA VULNERAB'!$E$5:$G$29,2,FALSE))</f>
        <v>Extrema</v>
      </c>
      <c r="M64" s="26" t="str">
        <f>VLOOKUP(J64*K64/90,'TABLA VULNERAB'!$E$5:$G$29,3,FALSE)</f>
        <v>Inaceptable</v>
      </c>
      <c r="N64" s="23" t="s">
        <v>312</v>
      </c>
      <c r="O64" s="24">
        <v>60</v>
      </c>
      <c r="P64" s="26">
        <f t="shared" si="7"/>
        <v>4</v>
      </c>
      <c r="Q64" s="26">
        <f t="shared" si="8"/>
        <v>8</v>
      </c>
      <c r="R64" s="26">
        <f t="shared" si="9"/>
        <v>32</v>
      </c>
      <c r="S64" s="26" t="str">
        <f>IF(AND(P64=3,Q64=1),"Baja",VLOOKUP(P64*Q64/90,'TABLA VULNERAB'!$E$5:$G$29,2,FALSE))</f>
        <v xml:space="preserve">Alta </v>
      </c>
      <c r="T64" s="26" t="str">
        <f>VLOOKUP(P64*Q64/90,'TABLA VULNERAB'!$E$5:$G$29,3,FALSE)</f>
        <v>Importante</v>
      </c>
      <c r="U64" s="214" t="s">
        <v>60</v>
      </c>
      <c r="V64" s="251" t="s">
        <v>315</v>
      </c>
      <c r="W64" s="251">
        <v>3</v>
      </c>
      <c r="X64" s="251" t="s">
        <v>316</v>
      </c>
      <c r="Y64" s="252">
        <v>42475</v>
      </c>
      <c r="Z64" s="252">
        <v>42613</v>
      </c>
      <c r="AA64" s="33">
        <f t="shared" si="1"/>
        <v>4.5999999999999996</v>
      </c>
      <c r="AB64" s="36"/>
      <c r="AC64" s="36"/>
      <c r="AD64" s="54"/>
      <c r="AE64" s="53"/>
      <c r="AF64" s="50"/>
      <c r="AG64" s="191"/>
      <c r="AH64" s="2"/>
      <c r="AI64" s="179"/>
      <c r="AJ64" s="180"/>
      <c r="AK64" s="180"/>
      <c r="AL64" s="179"/>
      <c r="AM64"/>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row>
    <row r="65" spans="1:103" s="4" customFormat="1" ht="24.95" customHeight="1" x14ac:dyDescent="0.25">
      <c r="A65" s="3"/>
      <c r="B65" s="329"/>
      <c r="C65" s="265"/>
      <c r="D65" s="161"/>
      <c r="E65" s="265"/>
      <c r="F65" s="227" t="s">
        <v>304</v>
      </c>
      <c r="G65" s="227" t="s">
        <v>303</v>
      </c>
      <c r="H65" s="227" t="s">
        <v>305</v>
      </c>
      <c r="I65" s="227"/>
      <c r="J65" s="24">
        <v>4</v>
      </c>
      <c r="K65" s="25">
        <v>13</v>
      </c>
      <c r="L65" s="26" t="str">
        <f>IF(AND(J65=3,K65=1),"Baja",VLOOKUP(J65*K65/90,'TABLA VULNERAB'!$E$5:$G$29,2,FALSE))</f>
        <v>Extrema</v>
      </c>
      <c r="M65" s="26" t="str">
        <f>VLOOKUP(J65*K65/90,'TABLA VULNERAB'!$E$5:$G$29,3,FALSE)</f>
        <v>Inaceptable</v>
      </c>
      <c r="N65" s="226" t="s">
        <v>567</v>
      </c>
      <c r="O65" s="24">
        <v>60</v>
      </c>
      <c r="P65" s="26">
        <f t="shared" si="7"/>
        <v>3</v>
      </c>
      <c r="Q65" s="26">
        <f t="shared" si="8"/>
        <v>8</v>
      </c>
      <c r="R65" s="26">
        <f t="shared" si="9"/>
        <v>24</v>
      </c>
      <c r="S65" s="26" t="str">
        <f>IF(AND(P65=3,Q65=1),"Baja",VLOOKUP(P65*Q65/90,'TABLA VULNERAB'!$E$5:$G$29,2,FALSE))</f>
        <v xml:space="preserve">Alta </v>
      </c>
      <c r="T65" s="26" t="str">
        <f>VLOOKUP(P65*Q65/90,'TABLA VULNERAB'!$E$5:$G$29,3,FALSE)</f>
        <v>Importante</v>
      </c>
      <c r="U65" s="161" t="s">
        <v>12</v>
      </c>
      <c r="V65" s="245" t="s">
        <v>317</v>
      </c>
      <c r="W65" s="245">
        <v>1</v>
      </c>
      <c r="X65" s="245" t="s">
        <v>318</v>
      </c>
      <c r="Y65" s="246">
        <v>42373</v>
      </c>
      <c r="Z65" s="246">
        <v>42551</v>
      </c>
      <c r="AA65" s="33">
        <f t="shared" si="1"/>
        <v>5.9333333333333336</v>
      </c>
      <c r="AB65" s="36"/>
      <c r="AC65" s="36"/>
      <c r="AD65" s="54"/>
      <c r="AE65" s="53"/>
      <c r="AF65" s="50"/>
      <c r="AG65" s="191"/>
      <c r="AH65" s="2"/>
      <c r="AI65" s="179"/>
      <c r="AJ65" s="180"/>
      <c r="AK65" s="180"/>
      <c r="AL65" s="179"/>
      <c r="AM65"/>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row>
    <row r="66" spans="1:103" s="4" customFormat="1" ht="24.95" customHeight="1" x14ac:dyDescent="0.25">
      <c r="A66" s="3"/>
      <c r="B66" s="329"/>
      <c r="C66" s="265"/>
      <c r="D66" s="161"/>
      <c r="E66" s="265"/>
      <c r="F66" s="227" t="s">
        <v>307</v>
      </c>
      <c r="G66" s="227" t="s">
        <v>306</v>
      </c>
      <c r="H66" s="227" t="s">
        <v>308</v>
      </c>
      <c r="I66" s="227"/>
      <c r="J66" s="24">
        <v>4</v>
      </c>
      <c r="K66" s="25">
        <v>18</v>
      </c>
      <c r="L66" s="26" t="str">
        <f>IF(AND(J66=3,K66=1),"Baja",VLOOKUP(J66*K66/90,'TABLA VULNERAB'!$E$5:$G$29,2,FALSE))</f>
        <v>Extrema</v>
      </c>
      <c r="M66" s="26" t="str">
        <f>VLOOKUP(J66*K66/90,'TABLA VULNERAB'!$E$5:$G$29,3,FALSE)</f>
        <v>Inaceptable</v>
      </c>
      <c r="N66" s="23" t="s">
        <v>313</v>
      </c>
      <c r="O66" s="24">
        <v>60</v>
      </c>
      <c r="P66" s="26">
        <f t="shared" si="7"/>
        <v>3</v>
      </c>
      <c r="Q66" s="26">
        <f t="shared" si="8"/>
        <v>13</v>
      </c>
      <c r="R66" s="26">
        <f t="shared" si="9"/>
        <v>39</v>
      </c>
      <c r="S66" s="26" t="str">
        <f>IF(AND(P66=3,Q66=1),"Baja",VLOOKUP(P66*Q66/90,'TABLA VULNERAB'!$E$5:$G$29,2,FALSE))</f>
        <v>Extrema</v>
      </c>
      <c r="T66" s="26" t="str">
        <f>VLOOKUP(P66*Q66/90,'TABLA VULNERAB'!$E$5:$G$29,3,FALSE)</f>
        <v>Inaceptable</v>
      </c>
      <c r="U66" s="161" t="s">
        <v>12</v>
      </c>
      <c r="V66" s="253" t="s">
        <v>319</v>
      </c>
      <c r="W66" s="245">
        <v>10</v>
      </c>
      <c r="X66" s="245" t="s">
        <v>320</v>
      </c>
      <c r="Y66" s="246">
        <v>42461</v>
      </c>
      <c r="Z66" s="246">
        <v>42735</v>
      </c>
      <c r="AA66" s="33">
        <f t="shared" si="1"/>
        <v>9.1333333333333329</v>
      </c>
      <c r="AB66" s="36"/>
      <c r="AC66" s="36"/>
      <c r="AD66" s="54"/>
      <c r="AE66" s="53"/>
      <c r="AF66" s="50"/>
      <c r="AG66" s="191"/>
      <c r="AH66" s="2"/>
      <c r="AI66" s="179"/>
      <c r="AJ66" s="180"/>
      <c r="AK66" s="180"/>
      <c r="AL66" s="179"/>
      <c r="AM66"/>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row>
    <row r="67" spans="1:103" s="4" customFormat="1" ht="24.95" customHeight="1" x14ac:dyDescent="0.25">
      <c r="A67" s="3"/>
      <c r="B67" s="330"/>
      <c r="C67" s="266"/>
      <c r="D67" s="161"/>
      <c r="E67" s="266"/>
      <c r="F67" s="227" t="s">
        <v>310</v>
      </c>
      <c r="G67" s="227" t="s">
        <v>309</v>
      </c>
      <c r="H67" s="227" t="s">
        <v>311</v>
      </c>
      <c r="I67" s="227"/>
      <c r="J67" s="24">
        <v>4</v>
      </c>
      <c r="K67" s="25">
        <v>13</v>
      </c>
      <c r="L67" s="26" t="str">
        <f>IF(AND(J67=3,K67=1),"Baja",VLOOKUP(J67*K67/90,'TABLA VULNERAB'!$E$5:$G$29,2,FALSE))</f>
        <v>Extrema</v>
      </c>
      <c r="M67" s="26" t="str">
        <f>VLOOKUP(J67*K67/90,'TABLA VULNERAB'!$E$5:$G$29,3,FALSE)</f>
        <v>Inaceptable</v>
      </c>
      <c r="N67" s="23" t="s">
        <v>314</v>
      </c>
      <c r="O67" s="24">
        <v>45</v>
      </c>
      <c r="P67" s="26">
        <f t="shared" si="7"/>
        <v>4</v>
      </c>
      <c r="Q67" s="26">
        <f t="shared" si="8"/>
        <v>13</v>
      </c>
      <c r="R67" s="26">
        <f t="shared" si="9"/>
        <v>52</v>
      </c>
      <c r="S67" s="26" t="str">
        <f>IF(AND(P67=3,Q67=1),"Baja",VLOOKUP(P67*Q67/90,'TABLA VULNERAB'!$E$5:$G$29,2,FALSE))</f>
        <v>Extrema</v>
      </c>
      <c r="T67" s="26" t="str">
        <f>VLOOKUP(P67*Q67/90,'TABLA VULNERAB'!$E$5:$G$29,3,FALSE)</f>
        <v>Inaceptable</v>
      </c>
      <c r="U67" s="161" t="s">
        <v>60</v>
      </c>
      <c r="V67" s="253" t="s">
        <v>321</v>
      </c>
      <c r="W67" s="245">
        <v>1</v>
      </c>
      <c r="X67" s="245" t="s">
        <v>322</v>
      </c>
      <c r="Y67" s="246">
        <v>42551</v>
      </c>
      <c r="Z67" s="246">
        <v>42704</v>
      </c>
      <c r="AA67" s="33">
        <f t="shared" si="1"/>
        <v>5.0999999999999996</v>
      </c>
      <c r="AB67" s="36"/>
      <c r="AC67" s="36"/>
      <c r="AD67" s="54"/>
      <c r="AE67" s="53"/>
      <c r="AF67" s="50"/>
      <c r="AG67" s="191"/>
      <c r="AH67" s="2"/>
      <c r="AI67" s="179"/>
      <c r="AJ67" s="180"/>
      <c r="AK67" s="180"/>
      <c r="AL67" s="179"/>
      <c r="AM67"/>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row>
    <row r="68" spans="1:103" s="4" customFormat="1" ht="33" customHeight="1" x14ac:dyDescent="0.25">
      <c r="A68" s="3"/>
      <c r="B68" s="328">
        <v>6</v>
      </c>
      <c r="C68" s="264" t="s">
        <v>548</v>
      </c>
      <c r="D68" s="216" t="s">
        <v>323</v>
      </c>
      <c r="E68" s="264" t="s">
        <v>550</v>
      </c>
      <c r="F68" s="225" t="s">
        <v>324</v>
      </c>
      <c r="G68" s="227" t="s">
        <v>325</v>
      </c>
      <c r="H68" s="227" t="s">
        <v>326</v>
      </c>
      <c r="I68" s="227" t="s">
        <v>2</v>
      </c>
      <c r="J68" s="24">
        <v>3</v>
      </c>
      <c r="K68" s="25">
        <v>8</v>
      </c>
      <c r="L68" s="26" t="str">
        <f>IF(AND(J68=3,K68=1),"Baja",VLOOKUP(J68*K68/90,'TABLA VULNERAB'!$E$5:$G$29,2,FALSE))</f>
        <v xml:space="preserve">Alta </v>
      </c>
      <c r="M68" s="26" t="str">
        <f>VLOOKUP(J68*K68/90,'TABLA VULNERAB'!$E$5:$G$29,3,FALSE)</f>
        <v>Importante</v>
      </c>
      <c r="N68" s="23" t="s">
        <v>339</v>
      </c>
      <c r="O68" s="24">
        <v>52</v>
      </c>
      <c r="P68" s="26">
        <f t="shared" si="7"/>
        <v>3</v>
      </c>
      <c r="Q68" s="26">
        <f t="shared" si="8"/>
        <v>8</v>
      </c>
      <c r="R68" s="26">
        <f t="shared" si="9"/>
        <v>24</v>
      </c>
      <c r="S68" s="26" t="str">
        <f>IF(AND(P68=3,Q68=1),"Baja",VLOOKUP(P68*Q68/90,'TABLA VULNERAB'!$E$5:$G$29,2,FALSE))</f>
        <v xml:space="preserve">Alta </v>
      </c>
      <c r="T68" s="26" t="str">
        <f>VLOOKUP(P68*Q68/90,'TABLA VULNERAB'!$E$5:$G$29,3,FALSE)</f>
        <v>Importante</v>
      </c>
      <c r="U68" s="35" t="s">
        <v>60</v>
      </c>
      <c r="V68" s="254" t="s">
        <v>346</v>
      </c>
      <c r="W68" s="255" t="s">
        <v>347</v>
      </c>
      <c r="X68" s="248" t="s">
        <v>348</v>
      </c>
      <c r="Y68" s="246">
        <v>42614</v>
      </c>
      <c r="Z68" s="246">
        <v>42705</v>
      </c>
      <c r="AA68" s="33">
        <f t="shared" si="1"/>
        <v>3.0333333333333332</v>
      </c>
      <c r="AB68" s="36"/>
      <c r="AC68" s="36"/>
      <c r="AD68" s="54"/>
      <c r="AE68" s="53"/>
      <c r="AF68" s="50"/>
      <c r="AG68" s="191"/>
      <c r="AH68" s="2"/>
      <c r="AI68" s="179"/>
      <c r="AJ68" s="180"/>
      <c r="AK68" s="180"/>
      <c r="AL68" s="179"/>
      <c r="AM68"/>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row>
    <row r="69" spans="1:103" s="4" customFormat="1" ht="24.95" customHeight="1" x14ac:dyDescent="0.25">
      <c r="A69" s="3"/>
      <c r="B69" s="329"/>
      <c r="C69" s="265"/>
      <c r="D69" s="161"/>
      <c r="E69" s="265"/>
      <c r="F69" s="233" t="s">
        <v>327</v>
      </c>
      <c r="G69" s="193"/>
      <c r="H69" s="227" t="s">
        <v>328</v>
      </c>
      <c r="I69" s="227"/>
      <c r="J69" s="24"/>
      <c r="K69" s="25"/>
      <c r="L69" s="26" t="e">
        <f>IF(AND(J69=3,K69=1),"Baja",VLOOKUP(J69*K69/90,'TABLA VULNERAB'!$E$5:$G$29,2,FALSE))</f>
        <v>#N/A</v>
      </c>
      <c r="M69" s="26" t="e">
        <f>VLOOKUP(J69*K69/90,'TABLA VULNERAB'!$E$5:$G$29,3,FALSE)</f>
        <v>#N/A</v>
      </c>
      <c r="N69" s="23" t="s">
        <v>15</v>
      </c>
      <c r="O69" s="24">
        <v>0</v>
      </c>
      <c r="P69" s="26">
        <f t="shared" si="7"/>
        <v>0</v>
      </c>
      <c r="Q69" s="26">
        <f t="shared" si="8"/>
        <v>0</v>
      </c>
      <c r="R69" s="26">
        <f t="shared" si="9"/>
        <v>0</v>
      </c>
      <c r="S69" s="26" t="e">
        <f>IF(AND(P69=3,Q69=1),"Baja",VLOOKUP(P69*Q69/90,'TABLA VULNERAB'!$E$5:$G$29,2,FALSE))</f>
        <v>#N/A</v>
      </c>
      <c r="T69" s="26" t="e">
        <f>VLOOKUP(P69*Q69/90,'TABLA VULNERAB'!$E$5:$G$29,3,FALSE)</f>
        <v>#N/A</v>
      </c>
      <c r="U69" s="35"/>
      <c r="V69" s="245"/>
      <c r="W69" s="245"/>
      <c r="X69" s="245"/>
      <c r="Y69" s="246"/>
      <c r="Z69" s="246"/>
      <c r="AA69" s="33">
        <f t="shared" si="1"/>
        <v>0</v>
      </c>
      <c r="AB69" s="36"/>
      <c r="AC69" s="36"/>
      <c r="AD69" s="54"/>
      <c r="AE69" s="53"/>
      <c r="AF69" s="50"/>
      <c r="AG69" s="191"/>
      <c r="AH69" s="2"/>
      <c r="AI69" s="179"/>
      <c r="AJ69" s="180"/>
      <c r="AK69" s="180"/>
      <c r="AL69" s="179"/>
      <c r="AM69"/>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row>
    <row r="70" spans="1:103" s="4" customFormat="1" ht="24.95" customHeight="1" x14ac:dyDescent="0.25">
      <c r="A70" s="3"/>
      <c r="B70" s="329"/>
      <c r="C70" s="265"/>
      <c r="D70" s="161"/>
      <c r="E70" s="265"/>
      <c r="F70" s="225" t="s">
        <v>569</v>
      </c>
      <c r="G70" s="234"/>
      <c r="H70" s="227" t="s">
        <v>65</v>
      </c>
      <c r="I70" s="227"/>
      <c r="J70" s="24"/>
      <c r="K70" s="25"/>
      <c r="L70" s="26" t="e">
        <f>IF(AND(J70=3,K70=1),"Baja",VLOOKUP(J70*K70/90,'TABLA VULNERAB'!$E$5:$G$29,2,FALSE))</f>
        <v>#N/A</v>
      </c>
      <c r="M70" s="26" t="e">
        <f>VLOOKUP(J70*K70/90,'TABLA VULNERAB'!$E$5:$G$29,3,FALSE)</f>
        <v>#N/A</v>
      </c>
      <c r="N70" s="23">
        <v>0</v>
      </c>
      <c r="O70" s="24">
        <v>0</v>
      </c>
      <c r="P70" s="26">
        <f t="shared" si="7"/>
        <v>0</v>
      </c>
      <c r="Q70" s="26">
        <f t="shared" si="8"/>
        <v>0</v>
      </c>
      <c r="R70" s="26">
        <f t="shared" si="9"/>
        <v>0</v>
      </c>
      <c r="S70" s="26" t="e">
        <f>IF(AND(P70=3,Q70=1),"Baja",VLOOKUP(P70*Q70/90,'TABLA VULNERAB'!$E$5:$G$29,2,FALSE))</f>
        <v>#N/A</v>
      </c>
      <c r="T70" s="26" t="e">
        <f>VLOOKUP(P70*Q70/90,'TABLA VULNERAB'!$E$5:$G$29,3,FALSE)</f>
        <v>#N/A</v>
      </c>
      <c r="U70" s="35"/>
      <c r="V70" s="245"/>
      <c r="W70" s="245"/>
      <c r="X70" s="245"/>
      <c r="Y70" s="246"/>
      <c r="Z70" s="246"/>
      <c r="AA70" s="33">
        <f t="shared" si="1"/>
        <v>0</v>
      </c>
      <c r="AB70" s="36"/>
      <c r="AC70" s="36"/>
      <c r="AD70" s="54"/>
      <c r="AE70" s="53"/>
      <c r="AF70" s="50"/>
      <c r="AG70" s="191"/>
      <c r="AH70" s="2"/>
      <c r="AI70" s="179"/>
      <c r="AJ70" s="180"/>
      <c r="AK70" s="180"/>
      <c r="AL70" s="179"/>
      <c r="AM70"/>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row>
    <row r="71" spans="1:103" s="4" customFormat="1" ht="24.95" customHeight="1" x14ac:dyDescent="0.25">
      <c r="A71" s="3"/>
      <c r="B71" s="329"/>
      <c r="C71" s="265"/>
      <c r="D71" s="216" t="s">
        <v>323</v>
      </c>
      <c r="E71" s="265"/>
      <c r="F71" s="225" t="s">
        <v>568</v>
      </c>
      <c r="G71" s="227" t="s">
        <v>329</v>
      </c>
      <c r="H71" s="225" t="s">
        <v>330</v>
      </c>
      <c r="I71" s="227" t="s">
        <v>2</v>
      </c>
      <c r="J71" s="24">
        <v>3</v>
      </c>
      <c r="K71" s="25">
        <v>8</v>
      </c>
      <c r="L71" s="26" t="str">
        <f>IF(AND(J71=3,K71=1),"Baja",VLOOKUP(J71*K71/90,'TABLA VULNERAB'!$E$5:$G$29,2,FALSE))</f>
        <v xml:space="preserve">Alta </v>
      </c>
      <c r="M71" s="26" t="str">
        <f>VLOOKUP(J71*K71/90,'TABLA VULNERAB'!$E$5:$G$29,3,FALSE)</f>
        <v>Importante</v>
      </c>
      <c r="N71" s="23" t="s">
        <v>340</v>
      </c>
      <c r="O71" s="24">
        <v>100</v>
      </c>
      <c r="P71" s="26">
        <f t="shared" si="7"/>
        <v>1</v>
      </c>
      <c r="Q71" s="26">
        <f t="shared" si="8"/>
        <v>1</v>
      </c>
      <c r="R71" s="26">
        <f t="shared" si="9"/>
        <v>1</v>
      </c>
      <c r="S71" s="26" t="str">
        <f>IF(AND(P71=3,Q71=1),"Baja",VLOOKUP(P71*Q71/90,'TABLA VULNERAB'!$E$5:$G$29,2,FALSE))</f>
        <v>Baja</v>
      </c>
      <c r="T71" s="26" t="str">
        <f>VLOOKUP(P71*Q71/90,'TABLA VULNERAB'!$E$5:$G$29,3,FALSE)</f>
        <v>Aceptable</v>
      </c>
      <c r="U71" s="35"/>
      <c r="V71" s="245"/>
      <c r="W71" s="245"/>
      <c r="X71" s="256"/>
      <c r="Y71" s="246"/>
      <c r="Z71" s="246"/>
      <c r="AA71" s="33">
        <f t="shared" si="1"/>
        <v>0</v>
      </c>
      <c r="AB71" s="36"/>
      <c r="AC71" s="36"/>
      <c r="AD71" s="54"/>
      <c r="AE71" s="53"/>
      <c r="AF71" s="50"/>
      <c r="AG71" s="191"/>
      <c r="AH71" s="2"/>
      <c r="AI71" s="179"/>
      <c r="AJ71" s="180"/>
      <c r="AK71" s="180"/>
      <c r="AL71" s="179"/>
      <c r="AM71"/>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row>
    <row r="72" spans="1:103" s="4" customFormat="1" ht="24.95" customHeight="1" x14ac:dyDescent="0.25">
      <c r="A72" s="3"/>
      <c r="B72" s="329"/>
      <c r="C72" s="265"/>
      <c r="D72" s="161"/>
      <c r="E72" s="265"/>
      <c r="F72" s="225" t="s">
        <v>570</v>
      </c>
      <c r="G72" s="193"/>
      <c r="H72" s="225" t="s">
        <v>15</v>
      </c>
      <c r="I72" s="227"/>
      <c r="J72" s="24"/>
      <c r="K72" s="25"/>
      <c r="L72" s="26" t="e">
        <f>IF(AND(J72=3,K72=1),"Baja",VLOOKUP(J72*K72/90,'TABLA VULNERAB'!$E$5:$G$29,2,FALSE))</f>
        <v>#N/A</v>
      </c>
      <c r="M72" s="26" t="e">
        <f>VLOOKUP(J72*K72/90,'TABLA VULNERAB'!$E$5:$G$29,3,FALSE)</f>
        <v>#N/A</v>
      </c>
      <c r="N72" s="23" t="s">
        <v>341</v>
      </c>
      <c r="O72" s="24">
        <v>100</v>
      </c>
      <c r="P72" s="26">
        <f t="shared" si="7"/>
        <v>-2</v>
      </c>
      <c r="Q72" s="26">
        <f t="shared" si="8"/>
        <v>-10</v>
      </c>
      <c r="R72" s="26">
        <f t="shared" si="9"/>
        <v>20</v>
      </c>
      <c r="S72" s="26" t="e">
        <f>IF(AND(P72=3,Q72=1),"Baja",VLOOKUP(P72*Q72/90,'TABLA VULNERAB'!$E$5:$G$29,2,FALSE))</f>
        <v>#N/A</v>
      </c>
      <c r="T72" s="26" t="e">
        <f>VLOOKUP(P72*Q72/90,'TABLA VULNERAB'!$E$5:$G$29,3,FALSE)</f>
        <v>#N/A</v>
      </c>
      <c r="U72" s="35" t="s">
        <v>60</v>
      </c>
      <c r="V72" s="231"/>
      <c r="W72" s="245"/>
      <c r="X72" s="245"/>
      <c r="Y72" s="246"/>
      <c r="Z72" s="246"/>
      <c r="AA72" s="33">
        <f t="shared" si="1"/>
        <v>0</v>
      </c>
      <c r="AB72" s="36"/>
      <c r="AC72" s="36"/>
      <c r="AD72" s="54"/>
      <c r="AE72" s="53"/>
      <c r="AF72" s="50"/>
      <c r="AG72" s="191"/>
      <c r="AH72" s="2"/>
      <c r="AI72" s="179"/>
      <c r="AJ72" s="180"/>
      <c r="AK72" s="180"/>
      <c r="AL72" s="179"/>
      <c r="AM72"/>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row>
    <row r="73" spans="1:103" s="4" customFormat="1" ht="24.95" customHeight="1" x14ac:dyDescent="0.25">
      <c r="A73" s="3"/>
      <c r="B73" s="329"/>
      <c r="C73" s="265"/>
      <c r="D73" s="161"/>
      <c r="E73" s="265"/>
      <c r="F73" s="225" t="s">
        <v>571</v>
      </c>
      <c r="G73" s="193"/>
      <c r="H73" s="225"/>
      <c r="I73" s="227"/>
      <c r="J73" s="24"/>
      <c r="K73" s="25"/>
      <c r="L73" s="26" t="e">
        <f>IF(AND(J73=3,K73=1),"Baja",VLOOKUP(J73*K73/90,'TABLA VULNERAB'!$E$5:$G$29,2,FALSE))</f>
        <v>#N/A</v>
      </c>
      <c r="M73" s="26" t="e">
        <f>VLOOKUP(J73*K73/90,'TABLA VULNERAB'!$E$5:$G$29,3,FALSE)</f>
        <v>#N/A</v>
      </c>
      <c r="N73" s="23" t="s">
        <v>342</v>
      </c>
      <c r="O73" s="24">
        <v>22</v>
      </c>
      <c r="P73" s="26">
        <f t="shared" si="7"/>
        <v>0</v>
      </c>
      <c r="Q73" s="26">
        <f t="shared" si="8"/>
        <v>0</v>
      </c>
      <c r="R73" s="26">
        <f t="shared" si="9"/>
        <v>0</v>
      </c>
      <c r="S73" s="26" t="e">
        <f>IF(AND(P73=3,Q73=1),"Baja",VLOOKUP(P73*Q73/90,'TABLA VULNERAB'!$E$5:$G$29,2,FALSE))</f>
        <v>#N/A</v>
      </c>
      <c r="T73" s="26" t="e">
        <f>VLOOKUP(P73*Q73/90,'TABLA VULNERAB'!$E$5:$G$29,3,FALSE)</f>
        <v>#N/A</v>
      </c>
      <c r="U73" s="35" t="s">
        <v>60</v>
      </c>
      <c r="V73" s="231" t="s">
        <v>349</v>
      </c>
      <c r="W73" s="245" t="s">
        <v>347</v>
      </c>
      <c r="X73" s="245" t="s">
        <v>350</v>
      </c>
      <c r="Y73" s="246">
        <v>42644</v>
      </c>
      <c r="Z73" s="246">
        <v>42675</v>
      </c>
      <c r="AA73" s="33">
        <f t="shared" si="1"/>
        <v>1.0333333333333334</v>
      </c>
      <c r="AB73" s="36"/>
      <c r="AC73" s="36"/>
      <c r="AD73" s="54"/>
      <c r="AE73" s="53"/>
      <c r="AF73" s="50"/>
      <c r="AG73" s="191"/>
      <c r="AH73" s="2"/>
      <c r="AI73" s="179"/>
      <c r="AJ73" s="180"/>
      <c r="AK73" s="180"/>
      <c r="AL73" s="179"/>
      <c r="AM7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row>
    <row r="74" spans="1:103" s="4" customFormat="1" ht="24.95" customHeight="1" x14ac:dyDescent="0.25">
      <c r="A74" s="3"/>
      <c r="B74" s="329"/>
      <c r="C74" s="265"/>
      <c r="D74" s="216" t="s">
        <v>323</v>
      </c>
      <c r="E74" s="265"/>
      <c r="F74" s="235" t="s">
        <v>331</v>
      </c>
      <c r="G74" s="225" t="s">
        <v>332</v>
      </c>
      <c r="H74" s="225" t="s">
        <v>333</v>
      </c>
      <c r="I74" s="227" t="s">
        <v>111</v>
      </c>
      <c r="J74" s="24">
        <v>3</v>
      </c>
      <c r="K74" s="25">
        <v>8</v>
      </c>
      <c r="L74" s="26" t="str">
        <f>IF(AND(J74=3,K74=1),"Baja",VLOOKUP(J74*K74/90,'TABLA VULNERAB'!$E$5:$G$29,2,FALSE))</f>
        <v xml:space="preserve">Alta </v>
      </c>
      <c r="M74" s="26" t="str">
        <f>VLOOKUP(J74*K74/90,'TABLA VULNERAB'!$E$5:$G$29,3,FALSE)</f>
        <v>Importante</v>
      </c>
      <c r="N74" s="23" t="s">
        <v>343</v>
      </c>
      <c r="O74" s="24">
        <v>85</v>
      </c>
      <c r="P74" s="26">
        <f t="shared" si="7"/>
        <v>2</v>
      </c>
      <c r="Q74" s="26">
        <f t="shared" si="8"/>
        <v>3</v>
      </c>
      <c r="R74" s="26">
        <f t="shared" si="9"/>
        <v>6</v>
      </c>
      <c r="S74" s="26" t="str">
        <f>IF(AND(P74=3,Q74=1),"Baja",VLOOKUP(P74*Q74/90,'TABLA VULNERAB'!$E$5:$G$29,2,FALSE))</f>
        <v>Baja</v>
      </c>
      <c r="T74" s="26" t="str">
        <f>VLOOKUP(P74*Q74/90,'TABLA VULNERAB'!$E$5:$G$29,3,FALSE)</f>
        <v>Aceptable</v>
      </c>
      <c r="U74" s="35" t="s">
        <v>60</v>
      </c>
      <c r="V74" s="225" t="s">
        <v>351</v>
      </c>
      <c r="W74" s="245">
        <v>1</v>
      </c>
      <c r="X74" s="245" t="s">
        <v>575</v>
      </c>
      <c r="Y74" s="246">
        <v>42614</v>
      </c>
      <c r="Z74" s="246">
        <v>42735</v>
      </c>
      <c r="AA74" s="33">
        <f t="shared" si="1"/>
        <v>4.0333333333333332</v>
      </c>
      <c r="AB74" s="36"/>
      <c r="AC74" s="36"/>
      <c r="AD74" s="54"/>
      <c r="AE74" s="53"/>
      <c r="AF74" s="50"/>
      <c r="AG74" s="191"/>
      <c r="AH74" s="2"/>
      <c r="AI74" s="179"/>
      <c r="AJ74" s="180"/>
      <c r="AK74" s="180"/>
      <c r="AL74" s="179"/>
      <c r="AM74"/>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row>
    <row r="75" spans="1:103" s="4" customFormat="1" ht="24.95" customHeight="1" x14ac:dyDescent="0.25">
      <c r="A75" s="3"/>
      <c r="B75" s="329"/>
      <c r="C75" s="265"/>
      <c r="D75" s="161"/>
      <c r="E75" s="265"/>
      <c r="F75" s="236" t="s">
        <v>572</v>
      </c>
      <c r="G75" s="193"/>
      <c r="H75" s="225" t="s">
        <v>15</v>
      </c>
      <c r="I75" s="227"/>
      <c r="J75" s="24"/>
      <c r="K75" s="25"/>
      <c r="L75" s="26" t="e">
        <f>IF(AND(J75=3,K75=1),"Baja",VLOOKUP(J75*K75/90,'TABLA VULNERAB'!$E$5:$G$29,2,FALSE))</f>
        <v>#N/A</v>
      </c>
      <c r="M75" s="26" t="e">
        <f>VLOOKUP(J75*K75/90,'TABLA VULNERAB'!$E$5:$G$29,3,FALSE)</f>
        <v>#N/A</v>
      </c>
      <c r="N75" s="23"/>
      <c r="O75" s="24"/>
      <c r="P75" s="26">
        <f t="shared" si="7"/>
        <v>0</v>
      </c>
      <c r="Q75" s="26">
        <f t="shared" si="8"/>
        <v>0</v>
      </c>
      <c r="R75" s="26">
        <f t="shared" si="9"/>
        <v>0</v>
      </c>
      <c r="S75" s="26" t="e">
        <f>IF(AND(P75=3,Q75=1),"Baja",VLOOKUP(P75*Q75/90,'TABLA VULNERAB'!$E$5:$G$29,2,FALSE))</f>
        <v>#N/A</v>
      </c>
      <c r="T75" s="26" t="e">
        <f>VLOOKUP(P75*Q75/90,'TABLA VULNERAB'!$E$5:$G$29,3,FALSE)</f>
        <v>#N/A</v>
      </c>
      <c r="U75" s="35"/>
      <c r="V75" s="257"/>
      <c r="W75" s="245"/>
      <c r="X75" s="245"/>
      <c r="Y75" s="246"/>
      <c r="Z75" s="246"/>
      <c r="AA75" s="33">
        <f t="shared" si="1"/>
        <v>0</v>
      </c>
      <c r="AB75" s="36"/>
      <c r="AC75" s="36"/>
      <c r="AD75" s="54"/>
      <c r="AE75" s="53"/>
      <c r="AF75" s="50"/>
      <c r="AG75" s="191"/>
      <c r="AH75" s="2"/>
      <c r="AI75" s="179"/>
      <c r="AJ75" s="180"/>
      <c r="AK75" s="180"/>
      <c r="AL75" s="179"/>
      <c r="AM75"/>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row>
    <row r="76" spans="1:103" s="4" customFormat="1" ht="24.95" customHeight="1" x14ac:dyDescent="0.25">
      <c r="A76" s="3"/>
      <c r="B76" s="329"/>
      <c r="C76" s="265"/>
      <c r="D76" s="161"/>
      <c r="E76" s="265"/>
      <c r="F76" s="225" t="s">
        <v>573</v>
      </c>
      <c r="G76" s="193"/>
      <c r="H76" s="225" t="s">
        <v>16</v>
      </c>
      <c r="I76" s="227"/>
      <c r="J76" s="24"/>
      <c r="K76" s="25"/>
      <c r="L76" s="26" t="e">
        <f>IF(AND(J76=3,K76=1),"Baja",VLOOKUP(J76*K76/90,'TABLA VULNERAB'!$E$5:$G$29,2,FALSE))</f>
        <v>#N/A</v>
      </c>
      <c r="M76" s="26" t="e">
        <f>VLOOKUP(J76*K76/90,'TABLA VULNERAB'!$E$5:$G$29,3,FALSE)</f>
        <v>#N/A</v>
      </c>
      <c r="N76" s="23">
        <v>0</v>
      </c>
      <c r="O76" s="24">
        <v>0</v>
      </c>
      <c r="P76" s="26">
        <f t="shared" ref="P76:P107" si="10">IF(J76=1,1,IF(O76&lt;=59,J76,IF(O76&lt;=89,J76-1,IF(AND(O76&gt;=90,J76=2),J76-1,J76-2))))</f>
        <v>0</v>
      </c>
      <c r="Q76" s="26">
        <f t="shared" ref="Q76:Q107" si="11">IF(K76=1,1,IF(O76&lt;=59,K76,IF(AND(O76&lt;=89,K76=3),K76-2,IF(AND(O76&lt;=89,K76&lt;&gt;3),K76-5,IF(AND(O76&gt;=90,K76=3),K76-2,IF(AND(O76&gt;=90,K76=8),K76-7,IF(AND(O76&gt;=90,K76&lt;&gt;3),K76-10,K76)))))))</f>
        <v>0</v>
      </c>
      <c r="R76" s="26">
        <f t="shared" ref="R76:R107" si="12">P76*Q76</f>
        <v>0</v>
      </c>
      <c r="S76" s="26" t="e">
        <f>IF(AND(P76=3,Q76=1),"Baja",VLOOKUP(P76*Q76/90,'TABLA VULNERAB'!$E$5:$G$29,2,FALSE))</f>
        <v>#N/A</v>
      </c>
      <c r="T76" s="26" t="e">
        <f>VLOOKUP(P76*Q76/90,'TABLA VULNERAB'!$E$5:$G$29,3,FALSE)</f>
        <v>#N/A</v>
      </c>
      <c r="U76" s="35"/>
      <c r="V76" s="225"/>
      <c r="W76" s="245"/>
      <c r="X76" s="245"/>
      <c r="Y76" s="246"/>
      <c r="Z76" s="246"/>
      <c r="AA76" s="33">
        <f t="shared" si="1"/>
        <v>0</v>
      </c>
      <c r="AB76" s="36"/>
      <c r="AC76" s="36"/>
      <c r="AD76" s="215"/>
      <c r="AE76" s="53"/>
      <c r="AF76" s="50"/>
      <c r="AG76" s="191"/>
      <c r="AH76" s="2"/>
      <c r="AI76" s="179"/>
      <c r="AJ76" s="180"/>
      <c r="AK76" s="180"/>
      <c r="AL76" s="179"/>
      <c r="AM76"/>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row>
    <row r="77" spans="1:103" s="4" customFormat="1" ht="24.95" customHeight="1" x14ac:dyDescent="0.25">
      <c r="A77" s="3"/>
      <c r="B77" s="329"/>
      <c r="C77" s="265"/>
      <c r="D77" s="218" t="s">
        <v>323</v>
      </c>
      <c r="E77" s="265"/>
      <c r="F77" s="225" t="s">
        <v>574</v>
      </c>
      <c r="G77" s="225" t="s">
        <v>334</v>
      </c>
      <c r="H77" s="225" t="s">
        <v>335</v>
      </c>
      <c r="I77" s="227" t="s">
        <v>108</v>
      </c>
      <c r="J77" s="219">
        <v>3</v>
      </c>
      <c r="K77" s="220">
        <v>8</v>
      </c>
      <c r="L77" s="26" t="str">
        <f>IF(AND(J77=3,K77=1),"Baja",VLOOKUP(J77*K77/90,'TABLA VULNERAB'!$E$5:$G$29,2,FALSE))</f>
        <v xml:space="preserve">Alta </v>
      </c>
      <c r="M77" s="26" t="str">
        <f>VLOOKUP(J77*K77/90,'TABLA VULNERAB'!$E$5:$G$29,3,FALSE)</f>
        <v>Importante</v>
      </c>
      <c r="N77" s="23" t="s">
        <v>344</v>
      </c>
      <c r="O77" s="24">
        <v>0</v>
      </c>
      <c r="P77" s="26">
        <f t="shared" si="10"/>
        <v>3</v>
      </c>
      <c r="Q77" s="26">
        <f t="shared" si="11"/>
        <v>8</v>
      </c>
      <c r="R77" s="26">
        <f t="shared" si="12"/>
        <v>24</v>
      </c>
      <c r="S77" s="26" t="str">
        <f>IF(AND(P77=3,Q77=1),"Baja",VLOOKUP(P77*Q77/90,'TABLA VULNERAB'!$E$5:$G$29,2,FALSE))</f>
        <v xml:space="preserve">Alta </v>
      </c>
      <c r="T77" s="26" t="str">
        <f>VLOOKUP(P77*Q77/90,'TABLA VULNERAB'!$E$5:$G$29,3,FALSE)</f>
        <v>Importante</v>
      </c>
      <c r="U77" s="221" t="s">
        <v>61</v>
      </c>
      <c r="V77" s="225"/>
      <c r="W77" s="245"/>
      <c r="X77" s="245"/>
      <c r="Y77" s="246"/>
      <c r="Z77" s="246"/>
      <c r="AA77" s="33">
        <f t="shared" si="1"/>
        <v>0</v>
      </c>
      <c r="AB77" s="36"/>
      <c r="AC77" s="36"/>
      <c r="AD77" s="215"/>
      <c r="AE77" s="53"/>
      <c r="AF77" s="50"/>
      <c r="AG77" s="191"/>
      <c r="AH77" s="2"/>
      <c r="AI77" s="179"/>
      <c r="AJ77" s="180"/>
      <c r="AK77" s="180"/>
      <c r="AL77" s="179"/>
      <c r="AM77"/>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row>
    <row r="78" spans="1:103" s="4" customFormat="1" ht="24.95" customHeight="1" x14ac:dyDescent="0.25">
      <c r="A78" s="3"/>
      <c r="B78" s="329"/>
      <c r="C78" s="265"/>
      <c r="D78" s="217"/>
      <c r="E78" s="265"/>
      <c r="F78" s="225">
        <v>2</v>
      </c>
      <c r="G78" s="193"/>
      <c r="H78" s="225" t="s">
        <v>15</v>
      </c>
      <c r="I78" s="227"/>
      <c r="J78" s="219"/>
      <c r="K78" s="220"/>
      <c r="L78" s="26" t="e">
        <f>IF(AND(J78=3,K78=1),"Baja",VLOOKUP(J78*K78/90,'TABLA VULNERAB'!$E$5:$G$29,2,FALSE))</f>
        <v>#N/A</v>
      </c>
      <c r="M78" s="26" t="e">
        <f>VLOOKUP(J78*K78/90,'TABLA VULNERAB'!$E$5:$G$29,3,FALSE)</f>
        <v>#N/A</v>
      </c>
      <c r="N78" s="23" t="s">
        <v>15</v>
      </c>
      <c r="O78" s="24"/>
      <c r="P78" s="26">
        <f t="shared" si="10"/>
        <v>0</v>
      </c>
      <c r="Q78" s="26">
        <f t="shared" si="11"/>
        <v>0</v>
      </c>
      <c r="R78" s="26">
        <f t="shared" si="12"/>
        <v>0</v>
      </c>
      <c r="S78" s="26" t="e">
        <f>IF(AND(P78=3,Q78=1),"Baja",VLOOKUP(P78*Q78/90,'TABLA VULNERAB'!$E$5:$G$29,2,FALSE))</f>
        <v>#N/A</v>
      </c>
      <c r="T78" s="26" t="e">
        <f>VLOOKUP(P78*Q78/90,'TABLA VULNERAB'!$E$5:$G$29,3,FALSE)</f>
        <v>#N/A</v>
      </c>
      <c r="U78" s="221"/>
      <c r="V78" s="225"/>
      <c r="W78" s="245"/>
      <c r="X78" s="245"/>
      <c r="Y78" s="246"/>
      <c r="Z78" s="246"/>
      <c r="AA78" s="33">
        <f t="shared" si="1"/>
        <v>0</v>
      </c>
      <c r="AB78" s="36"/>
      <c r="AC78" s="36"/>
      <c r="AD78" s="215"/>
      <c r="AE78" s="53"/>
      <c r="AF78" s="50"/>
      <c r="AG78" s="191"/>
      <c r="AH78" s="2"/>
      <c r="AI78" s="179"/>
      <c r="AJ78" s="180"/>
      <c r="AK78" s="180"/>
      <c r="AL78" s="179"/>
      <c r="AM78"/>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row>
    <row r="79" spans="1:103" s="4" customFormat="1" ht="24.95" customHeight="1" x14ac:dyDescent="0.25">
      <c r="A79" s="3"/>
      <c r="B79" s="329"/>
      <c r="C79" s="265"/>
      <c r="D79" s="217"/>
      <c r="E79" s="265"/>
      <c r="F79" s="225">
        <v>3</v>
      </c>
      <c r="G79" s="193"/>
      <c r="H79" s="225" t="s">
        <v>16</v>
      </c>
      <c r="I79" s="227"/>
      <c r="J79" s="219"/>
      <c r="K79" s="220"/>
      <c r="L79" s="26" t="e">
        <f>IF(AND(J79=3,K79=1),"Baja",VLOOKUP(J79*K79/90,'TABLA VULNERAB'!$E$5:$G$29,2,FALSE))</f>
        <v>#N/A</v>
      </c>
      <c r="M79" s="26" t="e">
        <f>VLOOKUP(J79*K79/90,'TABLA VULNERAB'!$E$5:$G$29,3,FALSE)</f>
        <v>#N/A</v>
      </c>
      <c r="N79" s="23" t="s">
        <v>65</v>
      </c>
      <c r="O79" s="24"/>
      <c r="P79" s="26">
        <f t="shared" si="10"/>
        <v>0</v>
      </c>
      <c r="Q79" s="26">
        <f t="shared" si="11"/>
        <v>0</v>
      </c>
      <c r="R79" s="26">
        <f t="shared" si="12"/>
        <v>0</v>
      </c>
      <c r="S79" s="26" t="e">
        <f>IF(AND(P79=3,Q79=1),"Baja",VLOOKUP(P79*Q79/90,'TABLA VULNERAB'!$E$5:$G$29,2,FALSE))</f>
        <v>#N/A</v>
      </c>
      <c r="T79" s="26" t="e">
        <f>VLOOKUP(P79*Q79/90,'TABLA VULNERAB'!$E$5:$G$29,3,FALSE)</f>
        <v>#N/A</v>
      </c>
      <c r="U79" s="221"/>
      <c r="V79" s="225"/>
      <c r="W79" s="245"/>
      <c r="X79" s="245"/>
      <c r="Y79" s="246"/>
      <c r="Z79" s="246"/>
      <c r="AA79" s="33">
        <f t="shared" si="1"/>
        <v>0</v>
      </c>
      <c r="AB79" s="36"/>
      <c r="AC79" s="36"/>
      <c r="AD79" s="215"/>
      <c r="AE79" s="53"/>
      <c r="AF79" s="50"/>
      <c r="AG79" s="191"/>
      <c r="AH79" s="2"/>
      <c r="AI79" s="179"/>
      <c r="AJ79" s="180"/>
      <c r="AK79" s="180"/>
      <c r="AL79" s="179"/>
      <c r="AM79"/>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row>
    <row r="80" spans="1:103" s="4" customFormat="1" ht="24.95" customHeight="1" x14ac:dyDescent="0.25">
      <c r="A80" s="3"/>
      <c r="B80" s="330"/>
      <c r="C80" s="266"/>
      <c r="D80" s="2" t="s">
        <v>323</v>
      </c>
      <c r="E80" s="266"/>
      <c r="F80" s="227" t="s">
        <v>336</v>
      </c>
      <c r="G80" s="225" t="s">
        <v>337</v>
      </c>
      <c r="H80" s="227" t="s">
        <v>338</v>
      </c>
      <c r="I80" s="227" t="s">
        <v>112</v>
      </c>
      <c r="J80" s="24"/>
      <c r="K80" s="25"/>
      <c r="L80" s="26" t="e">
        <f>IF(AND(J80=3,K80=1),"Baja",VLOOKUP(J80*K80/90,'TABLA VULNERAB'!$E$5:$G$29,2,FALSE))</f>
        <v>#N/A</v>
      </c>
      <c r="M80" s="26" t="e">
        <f>VLOOKUP(J80*K80/90,'TABLA VULNERAB'!$E$5:$G$29,3,FALSE)</f>
        <v>#N/A</v>
      </c>
      <c r="N80" s="23" t="s">
        <v>345</v>
      </c>
      <c r="O80" s="24">
        <v>25</v>
      </c>
      <c r="P80" s="26">
        <f t="shared" si="10"/>
        <v>0</v>
      </c>
      <c r="Q80" s="26">
        <f t="shared" si="11"/>
        <v>0</v>
      </c>
      <c r="R80" s="26">
        <f t="shared" si="12"/>
        <v>0</v>
      </c>
      <c r="S80" s="26" t="e">
        <f>IF(AND(P80=3,Q80=1),"Baja",VLOOKUP(P80*Q80/90,'TABLA VULNERAB'!$E$5:$G$29,2,FALSE))</f>
        <v>#N/A</v>
      </c>
      <c r="T80" s="26" t="e">
        <f>VLOOKUP(P80*Q80/90,'TABLA VULNERAB'!$E$5:$G$29,3,FALSE)</f>
        <v>#N/A</v>
      </c>
      <c r="U80" s="35"/>
      <c r="V80" s="225"/>
      <c r="W80" s="245"/>
      <c r="X80" s="245"/>
      <c r="Y80" s="246"/>
      <c r="Z80" s="246"/>
      <c r="AA80" s="33">
        <f t="shared" si="1"/>
        <v>0</v>
      </c>
      <c r="AB80" s="36"/>
      <c r="AC80" s="36"/>
      <c r="AD80" s="215"/>
      <c r="AE80" s="53"/>
      <c r="AF80" s="50"/>
      <c r="AG80" s="191"/>
      <c r="AH80" s="2"/>
      <c r="AI80" s="179"/>
      <c r="AJ80" s="180"/>
      <c r="AK80" s="180"/>
      <c r="AL80" s="179"/>
      <c r="AM80"/>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row>
    <row r="81" spans="1:103" s="4" customFormat="1" ht="24.95" customHeight="1" x14ac:dyDescent="0.25">
      <c r="A81" s="3"/>
      <c r="B81" s="328">
        <v>7</v>
      </c>
      <c r="C81" s="264" t="s">
        <v>566</v>
      </c>
      <c r="D81" s="287" t="s">
        <v>352</v>
      </c>
      <c r="E81" s="264" t="s">
        <v>564</v>
      </c>
      <c r="F81" s="227" t="s">
        <v>353</v>
      </c>
      <c r="G81" s="273" t="s">
        <v>354</v>
      </c>
      <c r="H81" s="227" t="s">
        <v>355</v>
      </c>
      <c r="I81" s="276" t="s">
        <v>105</v>
      </c>
      <c r="J81" s="290">
        <v>3</v>
      </c>
      <c r="K81" s="293">
        <v>13</v>
      </c>
      <c r="L81" s="26" t="str">
        <f>IF(AND(J81=3,K81=1),"Baja",VLOOKUP(J81*K81/90,'TABLA VULNERAB'!$E$5:$G$29,2,FALSE))</f>
        <v>Extrema</v>
      </c>
      <c r="M81" s="26" t="str">
        <f>VLOOKUP(J81*K81/90,'TABLA VULNERAB'!$E$5:$G$29,3,FALSE)</f>
        <v>Inaceptable</v>
      </c>
      <c r="N81" s="23" t="s">
        <v>81</v>
      </c>
      <c r="O81" s="24">
        <v>0</v>
      </c>
      <c r="P81" s="26">
        <f t="shared" si="10"/>
        <v>3</v>
      </c>
      <c r="Q81" s="26">
        <f t="shared" si="11"/>
        <v>13</v>
      </c>
      <c r="R81" s="26">
        <f t="shared" si="12"/>
        <v>39</v>
      </c>
      <c r="S81" s="26" t="str">
        <f>IF(AND(P81=3,Q81=1),"Baja",VLOOKUP(P81*Q81/90,'TABLA VULNERAB'!$E$5:$G$29,2,FALSE))</f>
        <v>Extrema</v>
      </c>
      <c r="T81" s="26" t="str">
        <f>VLOOKUP(P81*Q81/90,'TABLA VULNERAB'!$E$5:$G$29,3,FALSE)</f>
        <v>Inaceptable</v>
      </c>
      <c r="U81" s="210"/>
      <c r="V81" s="249"/>
      <c r="W81" s="255"/>
      <c r="X81" s="248"/>
      <c r="Y81" s="246"/>
      <c r="Z81" s="246"/>
      <c r="AA81" s="33">
        <f t="shared" si="1"/>
        <v>0</v>
      </c>
      <c r="AB81" s="36"/>
      <c r="AC81" s="36"/>
      <c r="AD81" s="215"/>
      <c r="AE81" s="53"/>
      <c r="AF81" s="50"/>
      <c r="AG81" s="191"/>
      <c r="AH81" s="2"/>
      <c r="AI81" s="179"/>
      <c r="AJ81" s="180"/>
      <c r="AK81" s="180"/>
      <c r="AL81" s="179"/>
      <c r="AM81"/>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row>
    <row r="82" spans="1:103" s="4" customFormat="1" ht="24.95" customHeight="1" x14ac:dyDescent="0.25">
      <c r="A82" s="3"/>
      <c r="B82" s="329"/>
      <c r="C82" s="267"/>
      <c r="D82" s="288"/>
      <c r="E82" s="267"/>
      <c r="F82" s="225" t="s">
        <v>356</v>
      </c>
      <c r="G82" s="274"/>
      <c r="H82" s="227" t="s">
        <v>357</v>
      </c>
      <c r="I82" s="277"/>
      <c r="J82" s="291"/>
      <c r="K82" s="294"/>
      <c r="L82" s="26" t="e">
        <f>IF(AND(J82=3,K82=1),"Baja",VLOOKUP(J82*K82/90,'TABLA VULNERAB'!$E$5:$G$29,2,FALSE))</f>
        <v>#N/A</v>
      </c>
      <c r="M82" s="26" t="e">
        <f>VLOOKUP(J82*K82/90,'TABLA VULNERAB'!$E$5:$G$29,3,FALSE)</f>
        <v>#N/A</v>
      </c>
      <c r="N82" s="23" t="s">
        <v>15</v>
      </c>
      <c r="O82" s="24">
        <v>0</v>
      </c>
      <c r="P82" s="26">
        <f t="shared" si="10"/>
        <v>0</v>
      </c>
      <c r="Q82" s="26">
        <f t="shared" si="11"/>
        <v>0</v>
      </c>
      <c r="R82" s="26">
        <f t="shared" si="12"/>
        <v>0</v>
      </c>
      <c r="S82" s="26" t="e">
        <f>IF(AND(P82=3,Q82=1),"Baja",VLOOKUP(P82*Q82/90,'TABLA VULNERAB'!$E$5:$G$29,2,FALSE))</f>
        <v>#N/A</v>
      </c>
      <c r="T82" s="26" t="e">
        <f>VLOOKUP(P82*Q82/90,'TABLA VULNERAB'!$E$5:$G$29,3,FALSE)</f>
        <v>#N/A</v>
      </c>
      <c r="U82" s="210"/>
      <c r="V82" s="245"/>
      <c r="W82" s="245"/>
      <c r="X82" s="245"/>
      <c r="Y82" s="246"/>
      <c r="Z82" s="246"/>
      <c r="AA82" s="33">
        <f t="shared" si="1"/>
        <v>0</v>
      </c>
      <c r="AB82" s="36"/>
      <c r="AC82" s="36"/>
      <c r="AD82" s="215"/>
      <c r="AE82" s="53"/>
      <c r="AF82" s="50"/>
      <c r="AG82" s="191"/>
      <c r="AH82" s="2"/>
      <c r="AI82" s="179"/>
      <c r="AJ82" s="180"/>
      <c r="AK82" s="180"/>
      <c r="AL82" s="179"/>
      <c r="AM82"/>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row>
    <row r="83" spans="1:103" s="4" customFormat="1" ht="24.95" customHeight="1" x14ac:dyDescent="0.25">
      <c r="A83" s="3"/>
      <c r="B83" s="329"/>
      <c r="C83" s="267"/>
      <c r="D83" s="288"/>
      <c r="E83" s="267"/>
      <c r="F83" s="225" t="s">
        <v>358</v>
      </c>
      <c r="G83" s="275"/>
      <c r="H83" s="227" t="s">
        <v>359</v>
      </c>
      <c r="I83" s="278"/>
      <c r="J83" s="292"/>
      <c r="K83" s="295"/>
      <c r="L83" s="26" t="e">
        <f>IF(AND(J83=3,K83=1),"Baja",VLOOKUP(J83*K83/90,'TABLA VULNERAB'!$E$5:$G$29,2,FALSE))</f>
        <v>#N/A</v>
      </c>
      <c r="M83" s="26" t="e">
        <f>VLOOKUP(J83*K83/90,'TABLA VULNERAB'!$E$5:$G$29,3,FALSE)</f>
        <v>#N/A</v>
      </c>
      <c r="N83" s="23" t="s">
        <v>16</v>
      </c>
      <c r="O83" s="24">
        <v>0</v>
      </c>
      <c r="P83" s="26">
        <f t="shared" si="10"/>
        <v>0</v>
      </c>
      <c r="Q83" s="26">
        <f t="shared" si="11"/>
        <v>0</v>
      </c>
      <c r="R83" s="26">
        <f t="shared" si="12"/>
        <v>0</v>
      </c>
      <c r="S83" s="26" t="e">
        <f>IF(AND(P83=3,Q83=1),"Baja",VLOOKUP(P83*Q83/90,'TABLA VULNERAB'!$E$5:$G$29,2,FALSE))</f>
        <v>#N/A</v>
      </c>
      <c r="T83" s="26" t="e">
        <f>VLOOKUP(P83*Q83/90,'TABLA VULNERAB'!$E$5:$G$29,3,FALSE)</f>
        <v>#N/A</v>
      </c>
      <c r="U83" s="210"/>
      <c r="V83" s="245"/>
      <c r="W83" s="245"/>
      <c r="X83" s="245"/>
      <c r="Y83" s="246"/>
      <c r="Z83" s="246"/>
      <c r="AA83" s="33">
        <f t="shared" si="1"/>
        <v>0</v>
      </c>
      <c r="AB83" s="36"/>
      <c r="AC83" s="36"/>
      <c r="AD83" s="215"/>
      <c r="AE83" s="53"/>
      <c r="AF83" s="50"/>
      <c r="AG83" s="191"/>
      <c r="AH83" s="2"/>
      <c r="AI83" s="179"/>
      <c r="AJ83" s="180"/>
      <c r="AK83" s="180"/>
      <c r="AL83" s="179"/>
      <c r="AM8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row>
    <row r="84" spans="1:103" s="4" customFormat="1" ht="24.95" customHeight="1" x14ac:dyDescent="0.25">
      <c r="A84" s="3"/>
      <c r="B84" s="329"/>
      <c r="C84" s="265"/>
      <c r="D84" s="288"/>
      <c r="E84" s="265"/>
      <c r="F84" s="225" t="s">
        <v>360</v>
      </c>
      <c r="G84" s="273" t="s">
        <v>361</v>
      </c>
      <c r="H84" s="225" t="s">
        <v>362</v>
      </c>
      <c r="I84" s="276" t="s">
        <v>2</v>
      </c>
      <c r="J84" s="290">
        <v>3</v>
      </c>
      <c r="K84" s="293">
        <v>8</v>
      </c>
      <c r="L84" s="26" t="str">
        <f>IF(AND(J84=3,K84=1),"Baja",VLOOKUP(J84*K84/90,'TABLA VULNERAB'!$E$5:$G$29,2,FALSE))</f>
        <v xml:space="preserve">Alta </v>
      </c>
      <c r="M84" s="26" t="str">
        <f>VLOOKUP(J84*K84/90,'TABLA VULNERAB'!$E$5:$G$29,3,FALSE)</f>
        <v>Importante</v>
      </c>
      <c r="N84" s="23" t="s">
        <v>387</v>
      </c>
      <c r="O84" s="24">
        <v>10</v>
      </c>
      <c r="P84" s="26">
        <f t="shared" si="10"/>
        <v>3</v>
      </c>
      <c r="Q84" s="26">
        <f t="shared" si="11"/>
        <v>8</v>
      </c>
      <c r="R84" s="26">
        <f t="shared" si="12"/>
        <v>24</v>
      </c>
      <c r="S84" s="26" t="str">
        <f>IF(AND(P84=3,Q84=1),"Baja",VLOOKUP(P84*Q84/90,'TABLA VULNERAB'!$E$5:$G$29,2,FALSE))</f>
        <v xml:space="preserve">Alta </v>
      </c>
      <c r="T84" s="26" t="str">
        <f>VLOOKUP(P84*Q84/90,'TABLA VULNERAB'!$E$5:$G$29,3,FALSE)</f>
        <v>Importante</v>
      </c>
      <c r="U84" s="210" t="s">
        <v>60</v>
      </c>
      <c r="V84" s="245"/>
      <c r="W84" s="245"/>
      <c r="X84" s="256"/>
      <c r="Y84" s="246"/>
      <c r="Z84" s="246"/>
      <c r="AA84" s="33">
        <f t="shared" si="1"/>
        <v>0</v>
      </c>
      <c r="AB84" s="36"/>
      <c r="AC84" s="36"/>
      <c r="AD84" s="215"/>
      <c r="AE84" s="53"/>
      <c r="AF84" s="50"/>
      <c r="AG84" s="191"/>
      <c r="AH84" s="2"/>
      <c r="AI84" s="179"/>
      <c r="AJ84" s="180"/>
      <c r="AK84" s="180"/>
      <c r="AL84" s="179"/>
      <c r="AM84"/>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row>
    <row r="85" spans="1:103" s="4" customFormat="1" ht="24.95" customHeight="1" x14ac:dyDescent="0.25">
      <c r="A85" s="3"/>
      <c r="B85" s="329"/>
      <c r="C85" s="265"/>
      <c r="D85" s="288"/>
      <c r="E85" s="265"/>
      <c r="F85" s="225" t="s">
        <v>363</v>
      </c>
      <c r="G85" s="274"/>
      <c r="H85" s="225" t="s">
        <v>364</v>
      </c>
      <c r="I85" s="277"/>
      <c r="J85" s="291"/>
      <c r="K85" s="294"/>
      <c r="L85" s="26" t="e">
        <f>IF(AND(J85=3,K85=1),"Baja",VLOOKUP(J85*K85/90,'TABLA VULNERAB'!$E$5:$G$29,2,FALSE))</f>
        <v>#N/A</v>
      </c>
      <c r="M85" s="26" t="e">
        <f>VLOOKUP(J85*K85/90,'TABLA VULNERAB'!$E$5:$G$29,3,FALSE)</f>
        <v>#N/A</v>
      </c>
      <c r="N85" s="23" t="s">
        <v>388</v>
      </c>
      <c r="O85" s="24">
        <v>100</v>
      </c>
      <c r="P85" s="26">
        <f t="shared" si="10"/>
        <v>-2</v>
      </c>
      <c r="Q85" s="26">
        <f t="shared" si="11"/>
        <v>-10</v>
      </c>
      <c r="R85" s="26">
        <f t="shared" si="12"/>
        <v>20</v>
      </c>
      <c r="S85" s="26" t="e">
        <f>IF(AND(P85=3,Q85=1),"Baja",VLOOKUP(P85*Q85/90,'TABLA VULNERAB'!$E$5:$G$29,2,FALSE))</f>
        <v>#N/A</v>
      </c>
      <c r="T85" s="26" t="e">
        <f>VLOOKUP(P85*Q85/90,'TABLA VULNERAB'!$E$5:$G$29,3,FALSE)</f>
        <v>#N/A</v>
      </c>
      <c r="U85" s="210"/>
      <c r="V85" s="225"/>
      <c r="W85" s="245"/>
      <c r="X85" s="245"/>
      <c r="Y85" s="246"/>
      <c r="Z85" s="246"/>
      <c r="AA85" s="33">
        <f t="shared" si="1"/>
        <v>0</v>
      </c>
      <c r="AB85" s="36"/>
      <c r="AC85" s="36"/>
      <c r="AD85" s="215"/>
      <c r="AE85" s="53"/>
      <c r="AF85" s="50"/>
      <c r="AG85" s="191"/>
      <c r="AH85" s="2"/>
      <c r="AI85" s="179"/>
      <c r="AJ85" s="180"/>
      <c r="AK85" s="180"/>
      <c r="AL85" s="179"/>
      <c r="AM85"/>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row>
    <row r="86" spans="1:103" s="4" customFormat="1" ht="24.95" customHeight="1" x14ac:dyDescent="0.25">
      <c r="A86" s="3"/>
      <c r="B86" s="329"/>
      <c r="C86" s="265"/>
      <c r="D86" s="288"/>
      <c r="E86" s="265"/>
      <c r="F86" s="225" t="s">
        <v>365</v>
      </c>
      <c r="G86" s="275"/>
      <c r="H86" s="225" t="s">
        <v>366</v>
      </c>
      <c r="I86" s="278"/>
      <c r="J86" s="292"/>
      <c r="K86" s="295"/>
      <c r="L86" s="26" t="e">
        <f>IF(AND(J86=3,K86=1),"Baja",VLOOKUP(J86*K86/90,'TABLA VULNERAB'!$E$5:$G$29,2,FALSE))</f>
        <v>#N/A</v>
      </c>
      <c r="M86" s="26" t="e">
        <f>VLOOKUP(J86*K86/90,'TABLA VULNERAB'!$E$5:$G$29,3,FALSE)</f>
        <v>#N/A</v>
      </c>
      <c r="N86" s="23">
        <v>0</v>
      </c>
      <c r="O86" s="24">
        <v>0</v>
      </c>
      <c r="P86" s="26">
        <f t="shared" si="10"/>
        <v>0</v>
      </c>
      <c r="Q86" s="26">
        <f t="shared" si="11"/>
        <v>0</v>
      </c>
      <c r="R86" s="26">
        <f t="shared" si="12"/>
        <v>0</v>
      </c>
      <c r="S86" s="26" t="e">
        <f>IF(AND(P86=3,Q86=1),"Baja",VLOOKUP(P86*Q86/90,'TABLA VULNERAB'!$E$5:$G$29,2,FALSE))</f>
        <v>#N/A</v>
      </c>
      <c r="T86" s="26" t="e">
        <f>VLOOKUP(P86*Q86/90,'TABLA VULNERAB'!$E$5:$G$29,3,FALSE)</f>
        <v>#N/A</v>
      </c>
      <c r="U86" s="210"/>
      <c r="V86" s="225"/>
      <c r="W86" s="245"/>
      <c r="X86" s="245"/>
      <c r="Y86" s="246"/>
      <c r="Z86" s="246"/>
      <c r="AA86" s="33">
        <f t="shared" si="1"/>
        <v>0</v>
      </c>
      <c r="AB86" s="36"/>
      <c r="AC86" s="36"/>
      <c r="AD86" s="215"/>
      <c r="AE86" s="53"/>
      <c r="AF86" s="50"/>
      <c r="AG86" s="191"/>
      <c r="AH86" s="2"/>
      <c r="AI86" s="179"/>
      <c r="AJ86" s="180"/>
      <c r="AK86" s="180"/>
      <c r="AL86" s="179"/>
      <c r="AM86"/>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row>
    <row r="87" spans="1:103" s="4" customFormat="1" ht="24.95" customHeight="1" x14ac:dyDescent="0.25">
      <c r="A87" s="3"/>
      <c r="B87" s="329"/>
      <c r="C87" s="265"/>
      <c r="D87" s="288"/>
      <c r="E87" s="265"/>
      <c r="F87" s="225" t="s">
        <v>367</v>
      </c>
      <c r="G87" s="261" t="s">
        <v>368</v>
      </c>
      <c r="H87" s="225" t="s">
        <v>369</v>
      </c>
      <c r="I87" s="276" t="s">
        <v>2</v>
      </c>
      <c r="J87" s="208">
        <v>3</v>
      </c>
      <c r="K87" s="209">
        <v>8</v>
      </c>
      <c r="L87" s="26" t="str">
        <f>IF(AND(J87=3,K87=1),"Baja",VLOOKUP(J87*K87/90,'TABLA VULNERAB'!$E$5:$G$29,2,FALSE))</f>
        <v xml:space="preserve">Alta </v>
      </c>
      <c r="M87" s="26" t="str">
        <f>VLOOKUP(J87*K87/90,'TABLA VULNERAB'!$E$5:$G$29,3,FALSE)</f>
        <v>Importante</v>
      </c>
      <c r="N87" s="23" t="s">
        <v>389</v>
      </c>
      <c r="O87" s="24">
        <v>85</v>
      </c>
      <c r="P87" s="26">
        <f t="shared" si="10"/>
        <v>2</v>
      </c>
      <c r="Q87" s="26">
        <f t="shared" si="11"/>
        <v>3</v>
      </c>
      <c r="R87" s="26">
        <f t="shared" si="12"/>
        <v>6</v>
      </c>
      <c r="S87" s="26" t="str">
        <f>IF(AND(P87=3,Q87=1),"Baja",VLOOKUP(P87*Q87/90,'TABLA VULNERAB'!$E$5:$G$29,2,FALSE))</f>
        <v>Baja</v>
      </c>
      <c r="T87" s="26" t="str">
        <f>VLOOKUP(P87*Q87/90,'TABLA VULNERAB'!$E$5:$G$29,3,FALSE)</f>
        <v>Aceptable</v>
      </c>
      <c r="U87" s="210" t="s">
        <v>60</v>
      </c>
      <c r="V87" s="225" t="s">
        <v>394</v>
      </c>
      <c r="W87" s="245">
        <v>2</v>
      </c>
      <c r="X87" s="245">
        <v>1</v>
      </c>
      <c r="Y87" s="246">
        <v>42614</v>
      </c>
      <c r="Z87" s="246">
        <v>42704</v>
      </c>
      <c r="AA87" s="33">
        <f t="shared" si="1"/>
        <v>3</v>
      </c>
      <c r="AB87" s="36"/>
      <c r="AC87" s="36"/>
      <c r="AD87" s="215"/>
      <c r="AE87" s="53"/>
      <c r="AF87" s="50"/>
      <c r="AG87" s="191"/>
      <c r="AH87" s="2"/>
      <c r="AI87" s="179"/>
      <c r="AJ87" s="180"/>
      <c r="AK87" s="180"/>
      <c r="AL87" s="179"/>
      <c r="AM87"/>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row>
    <row r="88" spans="1:103" s="4" customFormat="1" ht="24.95" customHeight="1" x14ac:dyDescent="0.25">
      <c r="A88" s="3"/>
      <c r="B88" s="329"/>
      <c r="C88" s="265"/>
      <c r="D88" s="288"/>
      <c r="E88" s="265"/>
      <c r="F88" s="225" t="s">
        <v>370</v>
      </c>
      <c r="G88" s="262"/>
      <c r="H88" s="225" t="s">
        <v>371</v>
      </c>
      <c r="I88" s="277"/>
      <c r="J88" s="208"/>
      <c r="K88" s="209"/>
      <c r="L88" s="26" t="e">
        <f>IF(AND(J88=3,K88=1),"Baja",VLOOKUP(J88*K88/90,'TABLA VULNERAB'!$E$5:$G$29,2,FALSE))</f>
        <v>#N/A</v>
      </c>
      <c r="M88" s="26" t="e">
        <f>VLOOKUP(J88*K88/90,'TABLA VULNERAB'!$E$5:$G$29,3,FALSE)</f>
        <v>#N/A</v>
      </c>
      <c r="N88" s="23" t="s">
        <v>15</v>
      </c>
      <c r="O88" s="24">
        <v>0</v>
      </c>
      <c r="P88" s="26">
        <f t="shared" si="10"/>
        <v>0</v>
      </c>
      <c r="Q88" s="26">
        <f t="shared" si="11"/>
        <v>0</v>
      </c>
      <c r="R88" s="26">
        <f t="shared" si="12"/>
        <v>0</v>
      </c>
      <c r="S88" s="26" t="e">
        <f>IF(AND(P88=3,Q88=1),"Baja",VLOOKUP(P88*Q88/90,'TABLA VULNERAB'!$E$5:$G$29,2,FALSE))</f>
        <v>#N/A</v>
      </c>
      <c r="T88" s="26" t="e">
        <f>VLOOKUP(P88*Q88/90,'TABLA VULNERAB'!$E$5:$G$29,3,FALSE)</f>
        <v>#N/A</v>
      </c>
      <c r="U88" s="210"/>
      <c r="V88" s="225"/>
      <c r="W88" s="245"/>
      <c r="X88" s="245"/>
      <c r="Y88" s="246"/>
      <c r="Z88" s="246"/>
      <c r="AA88" s="33">
        <f t="shared" si="1"/>
        <v>0</v>
      </c>
      <c r="AB88" s="36"/>
      <c r="AC88" s="36"/>
      <c r="AD88" s="215"/>
      <c r="AE88" s="53"/>
      <c r="AF88" s="50"/>
      <c r="AG88" s="191"/>
      <c r="AH88" s="2"/>
      <c r="AI88" s="179"/>
      <c r="AJ88" s="180"/>
      <c r="AK88" s="180"/>
      <c r="AL88" s="179"/>
      <c r="AM88"/>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row>
    <row r="89" spans="1:103" s="4" customFormat="1" ht="24.95" customHeight="1" x14ac:dyDescent="0.25">
      <c r="A89" s="3"/>
      <c r="B89" s="329"/>
      <c r="C89" s="265"/>
      <c r="D89" s="288"/>
      <c r="E89" s="265"/>
      <c r="F89" s="225" t="s">
        <v>372</v>
      </c>
      <c r="G89" s="263"/>
      <c r="H89" s="225" t="s">
        <v>373</v>
      </c>
      <c r="I89" s="278"/>
      <c r="J89" s="208"/>
      <c r="K89" s="209"/>
      <c r="L89" s="26" t="e">
        <f>IF(AND(J89=3,K89=1),"Baja",VLOOKUP(J89*K89/90,'TABLA VULNERAB'!$E$5:$G$29,2,FALSE))</f>
        <v>#N/A</v>
      </c>
      <c r="M89" s="26" t="e">
        <f>VLOOKUP(J89*K89/90,'TABLA VULNERAB'!$E$5:$G$29,3,FALSE)</f>
        <v>#N/A</v>
      </c>
      <c r="N89" s="23">
        <v>3</v>
      </c>
      <c r="O89" s="24">
        <v>0</v>
      </c>
      <c r="P89" s="26">
        <f t="shared" si="10"/>
        <v>0</v>
      </c>
      <c r="Q89" s="26">
        <f t="shared" si="11"/>
        <v>0</v>
      </c>
      <c r="R89" s="26">
        <f t="shared" si="12"/>
        <v>0</v>
      </c>
      <c r="S89" s="26" t="e">
        <f>IF(AND(P89=3,Q89=1),"Baja",VLOOKUP(P89*Q89/90,'TABLA VULNERAB'!$E$5:$G$29,2,FALSE))</f>
        <v>#N/A</v>
      </c>
      <c r="T89" s="26" t="e">
        <f>VLOOKUP(P89*Q89/90,'TABLA VULNERAB'!$E$5:$G$29,3,FALSE)</f>
        <v>#N/A</v>
      </c>
      <c r="U89" s="210"/>
      <c r="V89" s="225"/>
      <c r="W89" s="245"/>
      <c r="X89" s="245"/>
      <c r="Y89" s="246"/>
      <c r="Z89" s="246"/>
      <c r="AA89" s="33">
        <f t="shared" si="1"/>
        <v>0</v>
      </c>
      <c r="AB89" s="36"/>
      <c r="AC89" s="36"/>
      <c r="AD89" s="215"/>
      <c r="AE89" s="53"/>
      <c r="AF89" s="50"/>
      <c r="AG89" s="191"/>
      <c r="AH89" s="2"/>
      <c r="AI89" s="179"/>
      <c r="AJ89" s="180"/>
      <c r="AK89" s="180"/>
      <c r="AL89" s="179"/>
      <c r="AM89"/>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row>
    <row r="90" spans="1:103" s="4" customFormat="1" ht="24.95" customHeight="1" x14ac:dyDescent="0.25">
      <c r="A90" s="3"/>
      <c r="B90" s="329"/>
      <c r="C90" s="265"/>
      <c r="D90" s="288"/>
      <c r="E90" s="265"/>
      <c r="F90" s="225" t="s">
        <v>374</v>
      </c>
      <c r="G90" s="273" t="s">
        <v>375</v>
      </c>
      <c r="H90" s="225" t="s">
        <v>376</v>
      </c>
      <c r="I90" s="276" t="s">
        <v>2</v>
      </c>
      <c r="J90" s="208">
        <v>2</v>
      </c>
      <c r="K90" s="209">
        <v>13</v>
      </c>
      <c r="L90" s="26" t="str">
        <f>IF(AND(J90=3,K90=1),"Baja",VLOOKUP(J90*K90/90,'TABLA VULNERAB'!$E$5:$G$29,2,FALSE))</f>
        <v xml:space="preserve">Alta </v>
      </c>
      <c r="M90" s="26" t="str">
        <f>VLOOKUP(J90*K90/90,'TABLA VULNERAB'!$E$5:$G$29,3,FALSE)</f>
        <v>Importante</v>
      </c>
      <c r="N90" s="23" t="s">
        <v>390</v>
      </c>
      <c r="O90" s="24">
        <v>100</v>
      </c>
      <c r="P90" s="26">
        <f t="shared" si="10"/>
        <v>1</v>
      </c>
      <c r="Q90" s="26">
        <f t="shared" si="11"/>
        <v>3</v>
      </c>
      <c r="R90" s="26">
        <f t="shared" si="12"/>
        <v>3</v>
      </c>
      <c r="S90" s="26" t="str">
        <f>IF(AND(P90=3,Q90=1),"Baja",VLOOKUP(P90*Q90/90,'TABLA VULNERAB'!$E$5:$G$29,2,FALSE))</f>
        <v>Baja</v>
      </c>
      <c r="T90" s="26" t="str">
        <f>VLOOKUP(P90*Q90/90,'TABLA VULNERAB'!$E$5:$G$29,3,FALSE)</f>
        <v>Aceptable</v>
      </c>
      <c r="U90" s="210" t="s">
        <v>60</v>
      </c>
      <c r="V90" s="225" t="s">
        <v>395</v>
      </c>
      <c r="W90" s="245">
        <v>1</v>
      </c>
      <c r="X90" s="245">
        <v>2</v>
      </c>
      <c r="Y90" s="246">
        <v>42625</v>
      </c>
      <c r="Z90" s="246">
        <v>42704</v>
      </c>
      <c r="AA90" s="33">
        <f t="shared" si="1"/>
        <v>2.6333333333333333</v>
      </c>
      <c r="AB90" s="36"/>
      <c r="AC90" s="36"/>
      <c r="AD90" s="215"/>
      <c r="AE90" s="53"/>
      <c r="AF90" s="50"/>
      <c r="AG90" s="191"/>
      <c r="AH90" s="2"/>
      <c r="AI90" s="179"/>
      <c r="AJ90" s="180"/>
      <c r="AK90" s="180"/>
      <c r="AL90" s="179"/>
      <c r="AM90"/>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row>
    <row r="91" spans="1:103" s="4" customFormat="1" ht="24.95" customHeight="1" x14ac:dyDescent="0.25">
      <c r="A91" s="3"/>
      <c r="B91" s="329"/>
      <c r="C91" s="265"/>
      <c r="D91" s="288"/>
      <c r="E91" s="265"/>
      <c r="F91" s="225" t="s">
        <v>377</v>
      </c>
      <c r="G91" s="274"/>
      <c r="H91" s="225" t="s">
        <v>378</v>
      </c>
      <c r="I91" s="277"/>
      <c r="J91" s="208"/>
      <c r="K91" s="209"/>
      <c r="L91" s="26" t="e">
        <f>IF(AND(J91=3,K91=1),"Baja",VLOOKUP(J91*K91/90,'TABLA VULNERAB'!$E$5:$G$29,2,FALSE))</f>
        <v>#N/A</v>
      </c>
      <c r="M91" s="26" t="e">
        <f>VLOOKUP(J91*K91/90,'TABLA VULNERAB'!$E$5:$G$29,3,FALSE)</f>
        <v>#N/A</v>
      </c>
      <c r="N91" s="23" t="s">
        <v>391</v>
      </c>
      <c r="O91" s="24">
        <v>100</v>
      </c>
      <c r="P91" s="26">
        <f t="shared" si="10"/>
        <v>-2</v>
      </c>
      <c r="Q91" s="26">
        <f t="shared" si="11"/>
        <v>-10</v>
      </c>
      <c r="R91" s="26">
        <f t="shared" si="12"/>
        <v>20</v>
      </c>
      <c r="S91" s="26" t="e">
        <f>IF(AND(P91=3,Q91=1),"Baja",VLOOKUP(P91*Q91/90,'TABLA VULNERAB'!$E$5:$G$29,2,FALSE))</f>
        <v>#N/A</v>
      </c>
      <c r="T91" s="26" t="e">
        <f>VLOOKUP(P91*Q91/90,'TABLA VULNERAB'!$E$5:$G$29,3,FALSE)</f>
        <v>#N/A</v>
      </c>
      <c r="U91" s="210"/>
      <c r="V91" s="225"/>
      <c r="W91" s="245"/>
      <c r="X91" s="245"/>
      <c r="Y91" s="246"/>
      <c r="Z91" s="246"/>
      <c r="AA91" s="33">
        <f t="shared" si="1"/>
        <v>0</v>
      </c>
      <c r="AB91" s="36"/>
      <c r="AC91" s="36"/>
      <c r="AD91" s="215"/>
      <c r="AE91" s="53"/>
      <c r="AF91" s="50"/>
      <c r="AG91" s="191"/>
      <c r="AH91" s="2"/>
      <c r="AI91" s="179"/>
      <c r="AJ91" s="180"/>
      <c r="AK91" s="180"/>
      <c r="AL91" s="179"/>
      <c r="AM91"/>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row>
    <row r="92" spans="1:103" s="4" customFormat="1" ht="24.95" customHeight="1" x14ac:dyDescent="0.25">
      <c r="A92" s="3"/>
      <c r="B92" s="329"/>
      <c r="C92" s="265"/>
      <c r="D92" s="288"/>
      <c r="E92" s="265"/>
      <c r="F92" s="225" t="s">
        <v>379</v>
      </c>
      <c r="G92" s="275"/>
      <c r="H92" s="225" t="s">
        <v>380</v>
      </c>
      <c r="I92" s="278"/>
      <c r="J92" s="208"/>
      <c r="K92" s="209"/>
      <c r="L92" s="26" t="e">
        <f>IF(AND(J92=3,K92=1),"Baja",VLOOKUP(J92*K92/90,'TABLA VULNERAB'!$E$5:$G$29,2,FALSE))</f>
        <v>#N/A</v>
      </c>
      <c r="M92" s="26" t="e">
        <f>VLOOKUP(J92*K92/90,'TABLA VULNERAB'!$E$5:$G$29,3,FALSE)</f>
        <v>#N/A</v>
      </c>
      <c r="N92" s="23" t="s">
        <v>65</v>
      </c>
      <c r="O92" s="24">
        <v>100</v>
      </c>
      <c r="P92" s="26">
        <f t="shared" si="10"/>
        <v>-2</v>
      </c>
      <c r="Q92" s="26">
        <f t="shared" si="11"/>
        <v>-10</v>
      </c>
      <c r="R92" s="26">
        <f t="shared" si="12"/>
        <v>20</v>
      </c>
      <c r="S92" s="26" t="e">
        <f>IF(AND(P92=3,Q92=1),"Baja",VLOOKUP(P92*Q92/90,'TABLA VULNERAB'!$E$5:$G$29,2,FALSE))</f>
        <v>#N/A</v>
      </c>
      <c r="T92" s="26" t="e">
        <f>VLOOKUP(P92*Q92/90,'TABLA VULNERAB'!$E$5:$G$29,3,FALSE)</f>
        <v>#N/A</v>
      </c>
      <c r="U92" s="210"/>
      <c r="V92" s="225"/>
      <c r="W92" s="245"/>
      <c r="X92" s="245"/>
      <c r="Y92" s="246"/>
      <c r="Z92" s="246"/>
      <c r="AA92" s="33">
        <f t="shared" si="1"/>
        <v>0</v>
      </c>
      <c r="AB92" s="36"/>
      <c r="AC92" s="36"/>
      <c r="AD92" s="215"/>
      <c r="AE92" s="53"/>
      <c r="AF92" s="50"/>
      <c r="AG92" s="191"/>
      <c r="AH92" s="2"/>
      <c r="AI92" s="179"/>
      <c r="AJ92" s="180"/>
      <c r="AK92" s="180"/>
      <c r="AL92" s="179"/>
      <c r="AM92"/>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row>
    <row r="93" spans="1:103" s="4" customFormat="1" ht="24.95" customHeight="1" x14ac:dyDescent="0.25">
      <c r="A93" s="3"/>
      <c r="B93" s="329"/>
      <c r="C93" s="265"/>
      <c r="D93" s="288"/>
      <c r="E93" s="265"/>
      <c r="F93" s="227" t="s">
        <v>353</v>
      </c>
      <c r="G93" s="273" t="s">
        <v>381</v>
      </c>
      <c r="H93" s="225" t="s">
        <v>382</v>
      </c>
      <c r="I93" s="276" t="s">
        <v>2</v>
      </c>
      <c r="J93" s="208">
        <v>1</v>
      </c>
      <c r="K93" s="209">
        <v>13</v>
      </c>
      <c r="L93" s="26" t="str">
        <f>IF(AND(J93=3,K93=1),"Baja",VLOOKUP(J93*K93/90,'TABLA VULNERAB'!$E$5:$G$29,2,FALSE))</f>
        <v xml:space="preserve">Alta </v>
      </c>
      <c r="M93" s="26" t="str">
        <f>VLOOKUP(J93*K93/90,'TABLA VULNERAB'!$E$5:$G$29,3,FALSE)</f>
        <v>Importante</v>
      </c>
      <c r="N93" s="23" t="s">
        <v>392</v>
      </c>
      <c r="O93" s="24" t="e">
        <v>#REF!</v>
      </c>
      <c r="P93" s="26">
        <f t="shared" si="10"/>
        <v>1</v>
      </c>
      <c r="Q93" s="26" t="e">
        <f t="shared" si="11"/>
        <v>#REF!</v>
      </c>
      <c r="R93" s="26" t="e">
        <f t="shared" si="12"/>
        <v>#REF!</v>
      </c>
      <c r="S93" s="26" t="e">
        <f>IF(AND(P93=3,Q93=1),"Baja",VLOOKUP(P93*Q93/90,'TABLA VULNERAB'!$E$5:$G$29,2,FALSE))</f>
        <v>#REF!</v>
      </c>
      <c r="T93" s="26" t="e">
        <f>VLOOKUP(P93*Q93/90,'TABLA VULNERAB'!$E$5:$G$29,3,FALSE)</f>
        <v>#REF!</v>
      </c>
      <c r="U93" s="210" t="s">
        <v>60</v>
      </c>
      <c r="V93" s="225" t="s">
        <v>396</v>
      </c>
      <c r="W93" s="245">
        <v>12</v>
      </c>
      <c r="X93" s="245">
        <v>2</v>
      </c>
      <c r="Y93" s="246">
        <v>42370</v>
      </c>
      <c r="Z93" s="246">
        <v>42735</v>
      </c>
      <c r="AA93" s="33">
        <f t="shared" si="1"/>
        <v>12.166666666666666</v>
      </c>
      <c r="AB93" s="36"/>
      <c r="AC93" s="36"/>
      <c r="AD93" s="215"/>
      <c r="AE93" s="53"/>
      <c r="AF93" s="50"/>
      <c r="AG93" s="191"/>
      <c r="AH93" s="2"/>
      <c r="AI93" s="179"/>
      <c r="AJ93" s="180"/>
      <c r="AK93" s="180"/>
      <c r="AL93" s="179"/>
      <c r="AM9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row>
    <row r="94" spans="1:103" s="4" customFormat="1" ht="24.95" customHeight="1" x14ac:dyDescent="0.25">
      <c r="A94" s="3"/>
      <c r="B94" s="329"/>
      <c r="C94" s="265"/>
      <c r="D94" s="288"/>
      <c r="E94" s="265"/>
      <c r="F94" s="225" t="s">
        <v>383</v>
      </c>
      <c r="G94" s="274"/>
      <c r="H94" s="225" t="s">
        <v>384</v>
      </c>
      <c r="I94" s="277"/>
      <c r="J94" s="208"/>
      <c r="K94" s="209"/>
      <c r="L94" s="26" t="e">
        <f>IF(AND(J94=3,K94=1),"Baja",VLOOKUP(J94*K94/90,'TABLA VULNERAB'!$E$5:$G$29,2,FALSE))</f>
        <v>#N/A</v>
      </c>
      <c r="M94" s="26" t="e">
        <f>VLOOKUP(J94*K94/90,'TABLA VULNERAB'!$E$5:$G$29,3,FALSE)</f>
        <v>#N/A</v>
      </c>
      <c r="N94" s="23" t="s">
        <v>393</v>
      </c>
      <c r="O94" s="24" t="e">
        <v>#REF!</v>
      </c>
      <c r="P94" s="26" t="e">
        <f t="shared" si="10"/>
        <v>#REF!</v>
      </c>
      <c r="Q94" s="26" t="e">
        <f t="shared" si="11"/>
        <v>#REF!</v>
      </c>
      <c r="R94" s="26" t="e">
        <f t="shared" si="12"/>
        <v>#REF!</v>
      </c>
      <c r="S94" s="26" t="e">
        <f>IF(AND(P94=3,Q94=1),"Baja",VLOOKUP(P94*Q94/90,'TABLA VULNERAB'!$E$5:$G$29,2,FALSE))</f>
        <v>#REF!</v>
      </c>
      <c r="T94" s="26" t="e">
        <f>VLOOKUP(P94*Q94/90,'TABLA VULNERAB'!$E$5:$G$29,3,FALSE)</f>
        <v>#REF!</v>
      </c>
      <c r="U94" s="210"/>
      <c r="V94" s="225"/>
      <c r="W94" s="245"/>
      <c r="X94" s="245"/>
      <c r="Y94" s="246"/>
      <c r="Z94" s="246"/>
      <c r="AA94" s="33">
        <f t="shared" si="1"/>
        <v>0</v>
      </c>
      <c r="AB94" s="36"/>
      <c r="AC94" s="36"/>
      <c r="AD94" s="215"/>
      <c r="AE94" s="53"/>
      <c r="AF94" s="50"/>
      <c r="AG94" s="191"/>
      <c r="AH94" s="2"/>
      <c r="AI94" s="179"/>
      <c r="AJ94" s="180"/>
      <c r="AK94" s="180"/>
      <c r="AL94" s="179"/>
      <c r="AM94"/>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row>
    <row r="95" spans="1:103" s="4" customFormat="1" ht="24.95" customHeight="1" x14ac:dyDescent="0.25">
      <c r="A95" s="3"/>
      <c r="B95" s="330"/>
      <c r="C95" s="266"/>
      <c r="D95" s="289"/>
      <c r="E95" s="266"/>
      <c r="F95" s="225" t="s">
        <v>385</v>
      </c>
      <c r="G95" s="275"/>
      <c r="H95" s="225" t="s">
        <v>386</v>
      </c>
      <c r="I95" s="278"/>
      <c r="J95" s="208"/>
      <c r="K95" s="209"/>
      <c r="L95" s="26" t="e">
        <f>IF(AND(J95=3,K95=1),"Baja",VLOOKUP(J95*K95/90,'TABLA VULNERAB'!$E$5:$G$29,2,FALSE))</f>
        <v>#N/A</v>
      </c>
      <c r="M95" s="26" t="e">
        <f>VLOOKUP(J95*K95/90,'TABLA VULNERAB'!$E$5:$G$29,3,FALSE)</f>
        <v>#N/A</v>
      </c>
      <c r="N95" s="23" t="e">
        <v>#REF!</v>
      </c>
      <c r="O95" s="24" t="e">
        <v>#REF!</v>
      </c>
      <c r="P95" s="26" t="e">
        <f t="shared" si="10"/>
        <v>#REF!</v>
      </c>
      <c r="Q95" s="26" t="e">
        <f t="shared" si="11"/>
        <v>#REF!</v>
      </c>
      <c r="R95" s="26" t="e">
        <f t="shared" si="12"/>
        <v>#REF!</v>
      </c>
      <c r="S95" s="26" t="e">
        <f>IF(AND(P95=3,Q95=1),"Baja",VLOOKUP(P95*Q95/90,'TABLA VULNERAB'!$E$5:$G$29,2,FALSE))</f>
        <v>#REF!</v>
      </c>
      <c r="T95" s="26" t="e">
        <f>VLOOKUP(P95*Q95/90,'TABLA VULNERAB'!$E$5:$G$29,3,FALSE)</f>
        <v>#REF!</v>
      </c>
      <c r="U95" s="210"/>
      <c r="V95" s="225"/>
      <c r="W95" s="245"/>
      <c r="X95" s="245"/>
      <c r="Y95" s="246"/>
      <c r="Z95" s="246"/>
      <c r="AA95" s="33">
        <f t="shared" si="1"/>
        <v>0</v>
      </c>
      <c r="AB95" s="36"/>
      <c r="AC95" s="36"/>
      <c r="AD95" s="215"/>
      <c r="AE95" s="53"/>
      <c r="AF95" s="50"/>
      <c r="AG95" s="191"/>
      <c r="AH95" s="2"/>
      <c r="AI95" s="179"/>
      <c r="AJ95" s="180"/>
      <c r="AK95" s="180"/>
      <c r="AL95" s="179"/>
      <c r="AM95"/>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row>
    <row r="96" spans="1:103" s="4" customFormat="1" ht="48.75" customHeight="1" x14ac:dyDescent="0.25">
      <c r="A96" s="3"/>
      <c r="B96" s="328">
        <v>8</v>
      </c>
      <c r="C96" s="264" t="s">
        <v>551</v>
      </c>
      <c r="D96" s="271" t="s">
        <v>397</v>
      </c>
      <c r="E96" s="270" t="s">
        <v>552</v>
      </c>
      <c r="F96" s="225" t="s">
        <v>419</v>
      </c>
      <c r="G96" s="273" t="s">
        <v>398</v>
      </c>
      <c r="H96" s="227" t="s">
        <v>399</v>
      </c>
      <c r="I96" s="227" t="s">
        <v>106</v>
      </c>
      <c r="J96" s="222">
        <v>3</v>
      </c>
      <c r="K96" s="214">
        <v>8</v>
      </c>
      <c r="L96" s="26" t="str">
        <f>IF(AND(J96=3,K96=1),"Baja",VLOOKUP(J96*K96/90,'TABLA VULNERAB'!$E$5:$G$29,2,FALSE))</f>
        <v xml:space="preserve">Alta </v>
      </c>
      <c r="M96" s="26" t="str">
        <f>VLOOKUP(J96*K96/90,'TABLA VULNERAB'!$E$5:$G$29,3,FALSE)</f>
        <v>Importante</v>
      </c>
      <c r="N96" s="23" t="s">
        <v>431</v>
      </c>
      <c r="O96" s="24">
        <v>70</v>
      </c>
      <c r="P96" s="26">
        <f t="shared" si="10"/>
        <v>2</v>
      </c>
      <c r="Q96" s="26">
        <f t="shared" si="11"/>
        <v>3</v>
      </c>
      <c r="R96" s="26">
        <f t="shared" si="12"/>
        <v>6</v>
      </c>
      <c r="S96" s="26" t="str">
        <f>IF(AND(P96=3,Q96=1),"Baja",VLOOKUP(P96*Q96/90,'TABLA VULNERAB'!$E$5:$G$29,2,FALSE))</f>
        <v>Baja</v>
      </c>
      <c r="T96" s="26" t="str">
        <f>VLOOKUP(P96*Q96/90,'TABLA VULNERAB'!$E$5:$G$29,3,FALSE)</f>
        <v>Aceptable</v>
      </c>
      <c r="U96" s="35"/>
      <c r="V96" s="225"/>
      <c r="W96" s="245"/>
      <c r="X96" s="245"/>
      <c r="Y96" s="246"/>
      <c r="Z96" s="246"/>
      <c r="AA96" s="33">
        <f t="shared" si="1"/>
        <v>0</v>
      </c>
      <c r="AB96" s="36"/>
      <c r="AC96" s="36"/>
      <c r="AD96" s="215"/>
      <c r="AE96" s="53"/>
      <c r="AF96" s="50"/>
      <c r="AG96" s="191"/>
      <c r="AH96" s="2"/>
      <c r="AI96" s="179"/>
      <c r="AJ96" s="180"/>
      <c r="AK96" s="180"/>
      <c r="AL96" s="179"/>
      <c r="AM96"/>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row>
    <row r="97" spans="1:103" s="4" customFormat="1" ht="24.95" customHeight="1" x14ac:dyDescent="0.25">
      <c r="A97" s="3"/>
      <c r="B97" s="329"/>
      <c r="C97" s="268"/>
      <c r="D97" s="272"/>
      <c r="E97" s="268"/>
      <c r="F97" s="225" t="s">
        <v>420</v>
      </c>
      <c r="G97" s="274"/>
      <c r="H97" s="227" t="s">
        <v>400</v>
      </c>
      <c r="I97" s="227"/>
      <c r="J97" s="222"/>
      <c r="K97" s="214"/>
      <c r="L97" s="26" t="e">
        <f>IF(AND(J97=3,K97=1),"Baja",VLOOKUP(J97*K97/90,'TABLA VULNERAB'!$E$5:$G$29,2,FALSE))</f>
        <v>#N/A</v>
      </c>
      <c r="M97" s="26" t="e">
        <f>VLOOKUP(J97*K97/90,'TABLA VULNERAB'!$E$5:$G$29,3,FALSE)</f>
        <v>#N/A</v>
      </c>
      <c r="N97" s="23"/>
      <c r="O97" s="24"/>
      <c r="P97" s="26">
        <f t="shared" si="10"/>
        <v>0</v>
      </c>
      <c r="Q97" s="26">
        <f t="shared" si="11"/>
        <v>0</v>
      </c>
      <c r="R97" s="26">
        <f t="shared" si="12"/>
        <v>0</v>
      </c>
      <c r="S97" s="26" t="e">
        <f>IF(AND(P97=3,Q97=1),"Baja",VLOOKUP(P97*Q97/90,'TABLA VULNERAB'!$E$5:$G$29,2,FALSE))</f>
        <v>#N/A</v>
      </c>
      <c r="T97" s="26" t="e">
        <f>VLOOKUP(P97*Q97/90,'TABLA VULNERAB'!$E$5:$G$29,3,FALSE)</f>
        <v>#N/A</v>
      </c>
      <c r="U97" s="35"/>
      <c r="V97" s="225"/>
      <c r="W97" s="245"/>
      <c r="X97" s="245"/>
      <c r="Y97" s="246"/>
      <c r="Z97" s="246"/>
      <c r="AA97" s="33">
        <f t="shared" si="1"/>
        <v>0</v>
      </c>
      <c r="AB97" s="36"/>
      <c r="AC97" s="36"/>
      <c r="AD97" s="215"/>
      <c r="AE97" s="53"/>
      <c r="AF97" s="50"/>
      <c r="AG97" s="191"/>
      <c r="AH97" s="2"/>
      <c r="AI97" s="179"/>
      <c r="AJ97" s="180"/>
      <c r="AK97" s="180"/>
      <c r="AL97" s="179"/>
      <c r="AM97"/>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row>
    <row r="98" spans="1:103" s="4" customFormat="1" ht="24.95" customHeight="1" x14ac:dyDescent="0.25">
      <c r="A98" s="3"/>
      <c r="B98" s="329"/>
      <c r="C98" s="268"/>
      <c r="D98" s="223"/>
      <c r="E98" s="268"/>
      <c r="F98" s="225" t="s">
        <v>421</v>
      </c>
      <c r="G98" s="275"/>
      <c r="H98" s="227" t="s">
        <v>401</v>
      </c>
      <c r="I98" s="227"/>
      <c r="J98" s="222"/>
      <c r="K98" s="214"/>
      <c r="L98" s="26" t="e">
        <f>IF(AND(J98=3,K98=1),"Baja",VLOOKUP(J98*K98/90,'TABLA VULNERAB'!$E$5:$G$29,2,FALSE))</f>
        <v>#N/A</v>
      </c>
      <c r="M98" s="26" t="e">
        <f>VLOOKUP(J98*K98/90,'TABLA VULNERAB'!$E$5:$G$29,3,FALSE)</f>
        <v>#N/A</v>
      </c>
      <c r="N98" s="23"/>
      <c r="O98" s="24"/>
      <c r="P98" s="26">
        <f t="shared" si="10"/>
        <v>0</v>
      </c>
      <c r="Q98" s="26">
        <f t="shared" si="11"/>
        <v>0</v>
      </c>
      <c r="R98" s="26">
        <f t="shared" si="12"/>
        <v>0</v>
      </c>
      <c r="S98" s="26" t="e">
        <f>IF(AND(P98=3,Q98=1),"Baja",VLOOKUP(P98*Q98/90,'TABLA VULNERAB'!$E$5:$G$29,2,FALSE))</f>
        <v>#N/A</v>
      </c>
      <c r="T98" s="26" t="e">
        <f>VLOOKUP(P98*Q98/90,'TABLA VULNERAB'!$E$5:$G$29,3,FALSE)</f>
        <v>#N/A</v>
      </c>
      <c r="U98" s="35"/>
      <c r="V98" s="225"/>
      <c r="W98" s="245"/>
      <c r="X98" s="245"/>
      <c r="Y98" s="246"/>
      <c r="Z98" s="246"/>
      <c r="AA98" s="33">
        <f t="shared" si="1"/>
        <v>0</v>
      </c>
      <c r="AB98" s="36"/>
      <c r="AC98" s="36"/>
      <c r="AD98" s="215"/>
      <c r="AE98" s="53"/>
      <c r="AF98" s="50"/>
      <c r="AG98" s="191"/>
      <c r="AH98" s="2"/>
      <c r="AI98" s="179"/>
      <c r="AJ98" s="180"/>
      <c r="AK98" s="180"/>
      <c r="AL98" s="179"/>
      <c r="AM98"/>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row>
    <row r="99" spans="1:103" s="4" customFormat="1" ht="24.95" customHeight="1" x14ac:dyDescent="0.25">
      <c r="A99" s="3"/>
      <c r="B99" s="329"/>
      <c r="C99" s="268"/>
      <c r="D99" s="223"/>
      <c r="E99" s="268"/>
      <c r="F99" s="225" t="s">
        <v>422</v>
      </c>
      <c r="G99" s="237" t="s">
        <v>402</v>
      </c>
      <c r="H99" s="227" t="s">
        <v>403</v>
      </c>
      <c r="I99" s="227" t="s">
        <v>2</v>
      </c>
      <c r="J99" s="222">
        <v>3</v>
      </c>
      <c r="K99" s="214">
        <v>8</v>
      </c>
      <c r="L99" s="26" t="str">
        <f>IF(AND(J99=3,K99=1),"Baja",VLOOKUP(J99*K99/90,'TABLA VULNERAB'!$E$5:$G$29,2,FALSE))</f>
        <v xml:space="preserve">Alta </v>
      </c>
      <c r="M99" s="26" t="str">
        <f>VLOOKUP(J99*K99/90,'TABLA VULNERAB'!$E$5:$G$29,3,FALSE)</f>
        <v>Importante</v>
      </c>
      <c r="N99" s="23"/>
      <c r="O99" s="24"/>
      <c r="P99" s="26">
        <f t="shared" si="10"/>
        <v>3</v>
      </c>
      <c r="Q99" s="26">
        <f t="shared" si="11"/>
        <v>8</v>
      </c>
      <c r="R99" s="26">
        <f t="shared" si="12"/>
        <v>24</v>
      </c>
      <c r="S99" s="26" t="str">
        <f>IF(AND(P99=3,Q99=1),"Baja",VLOOKUP(P99*Q99/90,'TABLA VULNERAB'!$E$5:$G$29,2,FALSE))</f>
        <v xml:space="preserve">Alta </v>
      </c>
      <c r="T99" s="26" t="str">
        <f>VLOOKUP(P99*Q99/90,'TABLA VULNERAB'!$E$5:$G$29,3,FALSE)</f>
        <v>Importante</v>
      </c>
      <c r="U99" s="35"/>
      <c r="V99" s="225"/>
      <c r="W99" s="245"/>
      <c r="X99" s="245"/>
      <c r="Y99" s="246"/>
      <c r="Z99" s="246"/>
      <c r="AA99" s="33">
        <f t="shared" si="1"/>
        <v>0</v>
      </c>
      <c r="AB99" s="36"/>
      <c r="AC99" s="36"/>
      <c r="AD99" s="215"/>
      <c r="AE99" s="53"/>
      <c r="AF99" s="50"/>
      <c r="AG99" s="191"/>
      <c r="AH99" s="2"/>
      <c r="AI99" s="179"/>
      <c r="AJ99" s="180"/>
      <c r="AK99" s="180"/>
      <c r="AL99" s="179"/>
      <c r="AM99"/>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row>
    <row r="100" spans="1:103" s="4" customFormat="1" ht="24.95" customHeight="1" x14ac:dyDescent="0.25">
      <c r="A100" s="3"/>
      <c r="B100" s="329"/>
      <c r="C100" s="268"/>
      <c r="D100" s="223"/>
      <c r="E100" s="268"/>
      <c r="F100" s="225" t="s">
        <v>404</v>
      </c>
      <c r="G100" s="238"/>
      <c r="H100" s="227" t="s">
        <v>405</v>
      </c>
      <c r="I100" s="227"/>
      <c r="J100" s="222"/>
      <c r="K100" s="214"/>
      <c r="L100" s="26" t="e">
        <f>IF(AND(J100=3,K100=1),"Baja",VLOOKUP(J100*K100/90,'TABLA VULNERAB'!$E$5:$G$29,2,FALSE))</f>
        <v>#N/A</v>
      </c>
      <c r="M100" s="26" t="e">
        <f>VLOOKUP(J100*K100/90,'TABLA VULNERAB'!$E$5:$G$29,3,FALSE)</f>
        <v>#N/A</v>
      </c>
      <c r="N100" s="23"/>
      <c r="O100" s="24"/>
      <c r="P100" s="26">
        <f t="shared" si="10"/>
        <v>0</v>
      </c>
      <c r="Q100" s="26">
        <f t="shared" si="11"/>
        <v>0</v>
      </c>
      <c r="R100" s="26">
        <f t="shared" si="12"/>
        <v>0</v>
      </c>
      <c r="S100" s="26" t="e">
        <f>IF(AND(P100=3,Q100=1),"Baja",VLOOKUP(P100*Q100/90,'TABLA VULNERAB'!$E$5:$G$29,2,FALSE))</f>
        <v>#N/A</v>
      </c>
      <c r="T100" s="26" t="e">
        <f>VLOOKUP(P100*Q100/90,'TABLA VULNERAB'!$E$5:$G$29,3,FALSE)</f>
        <v>#N/A</v>
      </c>
      <c r="U100" s="35"/>
      <c r="V100" s="225"/>
      <c r="W100" s="245"/>
      <c r="X100" s="245"/>
      <c r="Y100" s="246"/>
      <c r="Z100" s="246"/>
      <c r="AA100" s="33">
        <f t="shared" si="1"/>
        <v>0</v>
      </c>
      <c r="AB100" s="36"/>
      <c r="AC100" s="36"/>
      <c r="AD100" s="215"/>
      <c r="AE100" s="53"/>
      <c r="AF100" s="50"/>
      <c r="AG100" s="191"/>
      <c r="AH100" s="2"/>
      <c r="AI100" s="179"/>
      <c r="AJ100" s="180"/>
      <c r="AK100" s="180"/>
      <c r="AL100" s="179"/>
      <c r="AM100"/>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row>
    <row r="101" spans="1:103" s="4" customFormat="1" ht="24.95" customHeight="1" x14ac:dyDescent="0.25">
      <c r="A101" s="3"/>
      <c r="B101" s="329"/>
      <c r="C101" s="268"/>
      <c r="D101" s="223"/>
      <c r="E101" s="268"/>
      <c r="F101" s="225" t="s">
        <v>406</v>
      </c>
      <c r="G101" s="239"/>
      <c r="H101" s="227" t="s">
        <v>407</v>
      </c>
      <c r="I101" s="227"/>
      <c r="J101" s="222"/>
      <c r="K101" s="214"/>
      <c r="L101" s="26" t="e">
        <f>IF(AND(J101=3,K101=1),"Baja",VLOOKUP(J101*K101/90,'TABLA VULNERAB'!$E$5:$G$29,2,FALSE))</f>
        <v>#N/A</v>
      </c>
      <c r="M101" s="26" t="e">
        <f>VLOOKUP(J101*K101/90,'TABLA VULNERAB'!$E$5:$G$29,3,FALSE)</f>
        <v>#N/A</v>
      </c>
      <c r="N101" s="23"/>
      <c r="O101" s="24"/>
      <c r="P101" s="26">
        <f t="shared" si="10"/>
        <v>0</v>
      </c>
      <c r="Q101" s="26">
        <f t="shared" si="11"/>
        <v>0</v>
      </c>
      <c r="R101" s="26">
        <f t="shared" si="12"/>
        <v>0</v>
      </c>
      <c r="S101" s="26" t="e">
        <f>IF(AND(P101=3,Q101=1),"Baja",VLOOKUP(P101*Q101/90,'TABLA VULNERAB'!$E$5:$G$29,2,FALSE))</f>
        <v>#N/A</v>
      </c>
      <c r="T101" s="26" t="e">
        <f>VLOOKUP(P101*Q101/90,'TABLA VULNERAB'!$E$5:$G$29,3,FALSE)</f>
        <v>#N/A</v>
      </c>
      <c r="U101" s="35"/>
      <c r="V101" s="225"/>
      <c r="W101" s="245"/>
      <c r="X101" s="245"/>
      <c r="Y101" s="246"/>
      <c r="Z101" s="246"/>
      <c r="AA101" s="33">
        <f t="shared" si="1"/>
        <v>0</v>
      </c>
      <c r="AB101" s="36"/>
      <c r="AC101" s="36"/>
      <c r="AD101" s="215"/>
      <c r="AE101" s="53"/>
      <c r="AF101" s="50"/>
      <c r="AG101" s="191"/>
      <c r="AH101" s="2"/>
      <c r="AI101" s="179"/>
      <c r="AJ101" s="180"/>
      <c r="AK101" s="180"/>
      <c r="AL101" s="179"/>
      <c r="AM101"/>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row>
    <row r="102" spans="1:103" s="4" customFormat="1" ht="24.95" customHeight="1" x14ac:dyDescent="0.25">
      <c r="A102" s="3"/>
      <c r="B102" s="329"/>
      <c r="C102" s="268"/>
      <c r="D102" s="224"/>
      <c r="E102" s="268"/>
      <c r="F102" s="240" t="s">
        <v>423</v>
      </c>
      <c r="G102" s="241" t="s">
        <v>408</v>
      </c>
      <c r="H102" s="227" t="s">
        <v>409</v>
      </c>
      <c r="I102" s="227" t="s">
        <v>136</v>
      </c>
      <c r="J102" s="222">
        <v>4</v>
      </c>
      <c r="K102" s="214">
        <v>13</v>
      </c>
      <c r="L102" s="26" t="str">
        <f>IF(AND(J102=3,K102=1),"Baja",VLOOKUP(J102*K102/90,'TABLA VULNERAB'!$E$5:$G$29,2,FALSE))</f>
        <v>Extrema</v>
      </c>
      <c r="M102" s="26" t="str">
        <f>VLOOKUP(J102*K102/90,'TABLA VULNERAB'!$E$5:$G$29,3,FALSE)</f>
        <v>Inaceptable</v>
      </c>
      <c r="N102" s="23"/>
      <c r="O102" s="24"/>
      <c r="P102" s="26">
        <f t="shared" si="10"/>
        <v>4</v>
      </c>
      <c r="Q102" s="26">
        <f t="shared" si="11"/>
        <v>13</v>
      </c>
      <c r="R102" s="26">
        <f t="shared" si="12"/>
        <v>52</v>
      </c>
      <c r="S102" s="26" t="str">
        <f>IF(AND(P102=3,Q102=1),"Baja",VLOOKUP(P102*Q102/90,'TABLA VULNERAB'!$E$5:$G$29,2,FALSE))</f>
        <v>Extrema</v>
      </c>
      <c r="T102" s="26" t="str">
        <f>VLOOKUP(P102*Q102/90,'TABLA VULNERAB'!$E$5:$G$29,3,FALSE)</f>
        <v>Inaceptable</v>
      </c>
      <c r="U102" s="35"/>
      <c r="V102" s="225"/>
      <c r="W102" s="245"/>
      <c r="X102" s="245"/>
      <c r="Y102" s="246"/>
      <c r="Z102" s="246"/>
      <c r="AA102" s="33">
        <f t="shared" si="1"/>
        <v>0</v>
      </c>
      <c r="AB102" s="36"/>
      <c r="AC102" s="36"/>
      <c r="AD102" s="215"/>
      <c r="AE102" s="53"/>
      <c r="AF102" s="50"/>
      <c r="AG102" s="191"/>
      <c r="AH102" s="2"/>
      <c r="AI102" s="179"/>
      <c r="AJ102" s="180"/>
      <c r="AK102" s="180"/>
      <c r="AL102" s="179"/>
      <c r="AM102"/>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row>
    <row r="103" spans="1:103" s="4" customFormat="1" ht="24.95" customHeight="1" x14ac:dyDescent="0.25">
      <c r="A103" s="3"/>
      <c r="B103" s="329"/>
      <c r="C103" s="268"/>
      <c r="D103" s="224"/>
      <c r="E103" s="268"/>
      <c r="F103" s="240" t="s">
        <v>424</v>
      </c>
      <c r="G103" s="242"/>
      <c r="H103" s="227" t="s">
        <v>410</v>
      </c>
      <c r="I103" s="227"/>
      <c r="J103" s="222"/>
      <c r="K103" s="214"/>
      <c r="L103" s="26" t="e">
        <f>IF(AND(J103=3,K103=1),"Baja",VLOOKUP(J103*K103/90,'TABLA VULNERAB'!$E$5:$G$29,2,FALSE))</f>
        <v>#N/A</v>
      </c>
      <c r="M103" s="26" t="e">
        <f>VLOOKUP(J103*K103/90,'TABLA VULNERAB'!$E$5:$G$29,3,FALSE)</f>
        <v>#N/A</v>
      </c>
      <c r="N103" s="23"/>
      <c r="O103" s="24"/>
      <c r="P103" s="26">
        <f t="shared" si="10"/>
        <v>0</v>
      </c>
      <c r="Q103" s="26">
        <f t="shared" si="11"/>
        <v>0</v>
      </c>
      <c r="R103" s="26">
        <f t="shared" si="12"/>
        <v>0</v>
      </c>
      <c r="S103" s="26" t="e">
        <f>IF(AND(P103=3,Q103=1),"Baja",VLOOKUP(P103*Q103/90,'TABLA VULNERAB'!$E$5:$G$29,2,FALSE))</f>
        <v>#N/A</v>
      </c>
      <c r="T103" s="26" t="e">
        <f>VLOOKUP(P103*Q103/90,'TABLA VULNERAB'!$E$5:$G$29,3,FALSE)</f>
        <v>#N/A</v>
      </c>
      <c r="U103" s="35"/>
      <c r="V103" s="225"/>
      <c r="W103" s="245"/>
      <c r="X103" s="245"/>
      <c r="Y103" s="246"/>
      <c r="Z103" s="246"/>
      <c r="AA103" s="33">
        <f t="shared" si="1"/>
        <v>0</v>
      </c>
      <c r="AB103" s="36"/>
      <c r="AC103" s="36"/>
      <c r="AD103" s="215"/>
      <c r="AE103" s="53"/>
      <c r="AF103" s="50"/>
      <c r="AG103" s="191"/>
      <c r="AH103" s="2"/>
      <c r="AI103" s="179"/>
      <c r="AJ103" s="180"/>
      <c r="AK103" s="180"/>
      <c r="AL103" s="179"/>
      <c r="AM10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row>
    <row r="104" spans="1:103" s="4" customFormat="1" ht="24.95" customHeight="1" x14ac:dyDescent="0.25">
      <c r="A104" s="3"/>
      <c r="B104" s="329"/>
      <c r="C104" s="268"/>
      <c r="D104" s="224"/>
      <c r="E104" s="268"/>
      <c r="F104" s="240" t="s">
        <v>425</v>
      </c>
      <c r="G104" s="243"/>
      <c r="H104" s="227" t="s">
        <v>411</v>
      </c>
      <c r="I104" s="227"/>
      <c r="J104" s="222"/>
      <c r="K104" s="214"/>
      <c r="L104" s="26" t="e">
        <f>IF(AND(J104=3,K104=1),"Baja",VLOOKUP(J104*K104/90,'TABLA VULNERAB'!$E$5:$G$29,2,FALSE))</f>
        <v>#N/A</v>
      </c>
      <c r="M104" s="26" t="e">
        <f>VLOOKUP(J104*K104/90,'TABLA VULNERAB'!$E$5:$G$29,3,FALSE)</f>
        <v>#N/A</v>
      </c>
      <c r="N104" s="23" t="s">
        <v>65</v>
      </c>
      <c r="O104" s="24">
        <v>0</v>
      </c>
      <c r="P104" s="26">
        <f t="shared" si="10"/>
        <v>0</v>
      </c>
      <c r="Q104" s="26">
        <f t="shared" si="11"/>
        <v>0</v>
      </c>
      <c r="R104" s="26">
        <f t="shared" si="12"/>
        <v>0</v>
      </c>
      <c r="S104" s="26" t="e">
        <f>IF(AND(P104=3,Q104=1),"Baja",VLOOKUP(P104*Q104/90,'TABLA VULNERAB'!$E$5:$G$29,2,FALSE))</f>
        <v>#N/A</v>
      </c>
      <c r="T104" s="26" t="e">
        <f>VLOOKUP(P104*Q104/90,'TABLA VULNERAB'!$E$5:$G$29,3,FALSE)</f>
        <v>#N/A</v>
      </c>
      <c r="U104" s="35"/>
      <c r="V104" s="225"/>
      <c r="W104" s="245"/>
      <c r="X104" s="245"/>
      <c r="Y104" s="246"/>
      <c r="Z104" s="246"/>
      <c r="AA104" s="33">
        <f t="shared" si="1"/>
        <v>0</v>
      </c>
      <c r="AB104" s="36"/>
      <c r="AC104" s="36"/>
      <c r="AD104" s="215"/>
      <c r="AE104" s="53"/>
      <c r="AF104" s="50"/>
      <c r="AG104" s="191"/>
      <c r="AH104" s="2"/>
      <c r="AI104" s="179"/>
      <c r="AJ104" s="180"/>
      <c r="AK104" s="180"/>
      <c r="AL104" s="179"/>
      <c r="AM104"/>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row>
    <row r="105" spans="1:103" s="4" customFormat="1" ht="24.95" customHeight="1" x14ac:dyDescent="0.25">
      <c r="A105" s="3"/>
      <c r="B105" s="329"/>
      <c r="C105" s="268"/>
      <c r="D105" s="223"/>
      <c r="E105" s="268"/>
      <c r="F105" s="225" t="s">
        <v>426</v>
      </c>
      <c r="G105" s="261" t="s">
        <v>412</v>
      </c>
      <c r="H105" s="227" t="s">
        <v>413</v>
      </c>
      <c r="I105" s="227"/>
      <c r="J105" s="222"/>
      <c r="K105" s="214"/>
      <c r="L105" s="26" t="e">
        <f>IF(AND(J105=3,K105=1),"Baja",VLOOKUP(J105*K105/90,'TABLA VULNERAB'!$E$5:$G$29,2,FALSE))</f>
        <v>#N/A</v>
      </c>
      <c r="M105" s="26" t="e">
        <f>VLOOKUP(J105*K105/90,'TABLA VULNERAB'!$E$5:$G$29,3,FALSE)</f>
        <v>#N/A</v>
      </c>
      <c r="N105" s="23"/>
      <c r="O105" s="24"/>
      <c r="P105" s="26">
        <f t="shared" si="10"/>
        <v>0</v>
      </c>
      <c r="Q105" s="26">
        <f t="shared" si="11"/>
        <v>0</v>
      </c>
      <c r="R105" s="26">
        <f t="shared" si="12"/>
        <v>0</v>
      </c>
      <c r="S105" s="26" t="e">
        <f>IF(AND(P105=3,Q105=1),"Baja",VLOOKUP(P105*Q105/90,'TABLA VULNERAB'!$E$5:$G$29,2,FALSE))</f>
        <v>#N/A</v>
      </c>
      <c r="T105" s="26" t="e">
        <f>VLOOKUP(P105*Q105/90,'TABLA VULNERAB'!$E$5:$G$29,3,FALSE)</f>
        <v>#N/A</v>
      </c>
      <c r="U105" s="35"/>
      <c r="V105" s="225"/>
      <c r="W105" s="245"/>
      <c r="X105" s="245"/>
      <c r="Y105" s="246"/>
      <c r="Z105" s="246"/>
      <c r="AA105" s="33">
        <f t="shared" si="1"/>
        <v>0</v>
      </c>
      <c r="AB105" s="36"/>
      <c r="AC105" s="36"/>
      <c r="AD105" s="215"/>
      <c r="AE105" s="53"/>
      <c r="AF105" s="50"/>
      <c r="AG105" s="191"/>
      <c r="AH105" s="2"/>
      <c r="AI105" s="179"/>
      <c r="AJ105" s="180"/>
      <c r="AK105" s="180"/>
      <c r="AL105" s="179"/>
      <c r="AM105"/>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row>
    <row r="106" spans="1:103" s="4" customFormat="1" ht="24.95" customHeight="1" x14ac:dyDescent="0.25">
      <c r="A106" s="3"/>
      <c r="B106" s="329"/>
      <c r="C106" s="268"/>
      <c r="D106" s="223"/>
      <c r="E106" s="268"/>
      <c r="F106" s="225" t="s">
        <v>427</v>
      </c>
      <c r="G106" s="262"/>
      <c r="H106" s="225" t="s">
        <v>414</v>
      </c>
      <c r="I106" s="227"/>
      <c r="J106" s="222"/>
      <c r="K106" s="214"/>
      <c r="L106" s="26" t="e">
        <f>IF(AND(J106=3,K106=1),"Baja",VLOOKUP(J106*K106/90,'TABLA VULNERAB'!$E$5:$G$29,2,FALSE))</f>
        <v>#N/A</v>
      </c>
      <c r="M106" s="26" t="e">
        <f>VLOOKUP(J106*K106/90,'TABLA VULNERAB'!$E$5:$G$29,3,FALSE)</f>
        <v>#N/A</v>
      </c>
      <c r="N106" s="23"/>
      <c r="O106" s="24"/>
      <c r="P106" s="26">
        <f t="shared" si="10"/>
        <v>0</v>
      </c>
      <c r="Q106" s="26">
        <f t="shared" si="11"/>
        <v>0</v>
      </c>
      <c r="R106" s="26">
        <f t="shared" si="12"/>
        <v>0</v>
      </c>
      <c r="S106" s="26" t="e">
        <f>IF(AND(P106=3,Q106=1),"Baja",VLOOKUP(P106*Q106/90,'TABLA VULNERAB'!$E$5:$G$29,2,FALSE))</f>
        <v>#N/A</v>
      </c>
      <c r="T106" s="26" t="e">
        <f>VLOOKUP(P106*Q106/90,'TABLA VULNERAB'!$E$5:$G$29,3,FALSE)</f>
        <v>#N/A</v>
      </c>
      <c r="U106" s="35"/>
      <c r="V106" s="225"/>
      <c r="W106" s="245"/>
      <c r="X106" s="245"/>
      <c r="Y106" s="246"/>
      <c r="Z106" s="246"/>
      <c r="AA106" s="33">
        <f t="shared" si="1"/>
        <v>0</v>
      </c>
      <c r="AB106" s="36"/>
      <c r="AC106" s="36"/>
      <c r="AD106" s="215"/>
      <c r="AE106" s="53"/>
      <c r="AF106" s="50"/>
      <c r="AG106" s="191"/>
      <c r="AH106" s="2"/>
      <c r="AI106" s="179"/>
      <c r="AJ106" s="180"/>
      <c r="AK106" s="180"/>
      <c r="AL106" s="179"/>
      <c r="AM106"/>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row>
    <row r="107" spans="1:103" s="4" customFormat="1" ht="24.95" customHeight="1" x14ac:dyDescent="0.25">
      <c r="A107" s="3"/>
      <c r="B107" s="329"/>
      <c r="C107" s="268"/>
      <c r="D107" s="223"/>
      <c r="E107" s="268"/>
      <c r="F107" s="225" t="s">
        <v>428</v>
      </c>
      <c r="G107" s="263"/>
      <c r="H107" s="227" t="s">
        <v>415</v>
      </c>
      <c r="I107" s="227"/>
      <c r="J107" s="222"/>
      <c r="K107" s="214"/>
      <c r="L107" s="26" t="e">
        <f>IF(AND(J107=3,K107=1),"Baja",VLOOKUP(J107*K107/90,'TABLA VULNERAB'!$E$5:$G$29,2,FALSE))</f>
        <v>#N/A</v>
      </c>
      <c r="M107" s="26" t="e">
        <f>VLOOKUP(J107*K107/90,'TABLA VULNERAB'!$E$5:$G$29,3,FALSE)</f>
        <v>#N/A</v>
      </c>
      <c r="N107" s="23"/>
      <c r="O107" s="24"/>
      <c r="P107" s="26">
        <f t="shared" si="10"/>
        <v>0</v>
      </c>
      <c r="Q107" s="26">
        <f t="shared" si="11"/>
        <v>0</v>
      </c>
      <c r="R107" s="26">
        <f t="shared" si="12"/>
        <v>0</v>
      </c>
      <c r="S107" s="26" t="e">
        <f>IF(AND(P107=3,Q107=1),"Baja",VLOOKUP(P107*Q107/90,'TABLA VULNERAB'!$E$5:$G$29,2,FALSE))</f>
        <v>#N/A</v>
      </c>
      <c r="T107" s="26" t="e">
        <f>VLOOKUP(P107*Q107/90,'TABLA VULNERAB'!$E$5:$G$29,3,FALSE)</f>
        <v>#N/A</v>
      </c>
      <c r="U107" s="35"/>
      <c r="V107" s="225"/>
      <c r="W107" s="245"/>
      <c r="X107" s="245"/>
      <c r="Y107" s="246"/>
      <c r="Z107" s="246"/>
      <c r="AA107" s="33">
        <f t="shared" si="1"/>
        <v>0</v>
      </c>
      <c r="AB107" s="36"/>
      <c r="AC107" s="36"/>
      <c r="AD107" s="215"/>
      <c r="AE107" s="53"/>
      <c r="AF107" s="50"/>
      <c r="AG107" s="191"/>
      <c r="AH107" s="2"/>
      <c r="AI107" s="179"/>
      <c r="AJ107" s="180"/>
      <c r="AK107" s="180"/>
      <c r="AL107" s="179"/>
      <c r="AM107"/>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row>
    <row r="108" spans="1:103" s="4" customFormat="1" ht="24.95" customHeight="1" x14ac:dyDescent="0.25">
      <c r="A108" s="3"/>
      <c r="B108" s="329"/>
      <c r="C108" s="268"/>
      <c r="D108" s="224"/>
      <c r="E108" s="268"/>
      <c r="F108" s="225" t="s">
        <v>429</v>
      </c>
      <c r="G108" s="261" t="s">
        <v>416</v>
      </c>
      <c r="H108" s="227" t="s">
        <v>417</v>
      </c>
      <c r="I108" s="227" t="s">
        <v>107</v>
      </c>
      <c r="J108" s="222"/>
      <c r="K108" s="214"/>
      <c r="L108" s="26" t="e">
        <f>IF(AND(J108=3,K108=1),"Baja",VLOOKUP(J108*K108/90,'TABLA VULNERAB'!$E$5:$G$29,2,FALSE))</f>
        <v>#N/A</v>
      </c>
      <c r="M108" s="26" t="e">
        <f>VLOOKUP(J108*K108/90,'TABLA VULNERAB'!$E$5:$G$29,3,FALSE)</f>
        <v>#N/A</v>
      </c>
      <c r="N108" s="23"/>
      <c r="O108" s="24"/>
      <c r="P108" s="26">
        <f t="shared" ref="P108:P136" si="13">IF(J108=1,1,IF(O108&lt;=59,J108,IF(O108&lt;=89,J108-1,IF(AND(O108&gt;=90,J108=2),J108-1,J108-2))))</f>
        <v>0</v>
      </c>
      <c r="Q108" s="26">
        <f t="shared" ref="Q108:Q136" si="14">IF(K108=1,1,IF(O108&lt;=59,K108,IF(AND(O108&lt;=89,K108=3),K108-2,IF(AND(O108&lt;=89,K108&lt;&gt;3),K108-5,IF(AND(O108&gt;=90,K108=3),K108-2,IF(AND(O108&gt;=90,K108=8),K108-7,IF(AND(O108&gt;=90,K108&lt;&gt;3),K108-10,K108)))))))</f>
        <v>0</v>
      </c>
      <c r="R108" s="26">
        <f t="shared" ref="R108:R136" si="15">P108*Q108</f>
        <v>0</v>
      </c>
      <c r="S108" s="26" t="e">
        <f>IF(AND(P108=3,Q108=1),"Baja",VLOOKUP(P108*Q108/90,'TABLA VULNERAB'!$E$5:$G$29,2,FALSE))</f>
        <v>#N/A</v>
      </c>
      <c r="T108" s="26" t="e">
        <f>VLOOKUP(P108*Q108/90,'TABLA VULNERAB'!$E$5:$G$29,3,FALSE)</f>
        <v>#N/A</v>
      </c>
      <c r="U108" s="35"/>
      <c r="V108" s="225"/>
      <c r="W108" s="245"/>
      <c r="X108" s="245"/>
      <c r="Y108" s="246"/>
      <c r="Z108" s="246"/>
      <c r="AA108" s="33">
        <f t="shared" si="1"/>
        <v>0</v>
      </c>
      <c r="AB108" s="36"/>
      <c r="AC108" s="36"/>
      <c r="AD108" s="215"/>
      <c r="AE108" s="53"/>
      <c r="AF108" s="50"/>
      <c r="AG108" s="191"/>
      <c r="AH108" s="2"/>
      <c r="AI108" s="179"/>
      <c r="AJ108" s="180"/>
      <c r="AK108" s="180"/>
      <c r="AL108" s="179"/>
      <c r="AM108"/>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row>
    <row r="109" spans="1:103" s="4" customFormat="1" ht="24.95" customHeight="1" x14ac:dyDescent="0.25">
      <c r="A109" s="3"/>
      <c r="B109" s="330"/>
      <c r="C109" s="269"/>
      <c r="D109" s="224"/>
      <c r="E109" s="269"/>
      <c r="F109" s="225" t="s">
        <v>430</v>
      </c>
      <c r="G109" s="262"/>
      <c r="H109" s="227" t="s">
        <v>418</v>
      </c>
      <c r="I109" s="227"/>
      <c r="J109" s="222"/>
      <c r="K109" s="214"/>
      <c r="L109" s="26" t="e">
        <f>IF(AND(J109=3,K109=1),"Baja",VLOOKUP(J109*K109/90,'TABLA VULNERAB'!$E$5:$G$29,2,FALSE))</f>
        <v>#N/A</v>
      </c>
      <c r="M109" s="26" t="e">
        <f>VLOOKUP(J109*K109/90,'TABLA VULNERAB'!$E$5:$G$29,3,FALSE)</f>
        <v>#N/A</v>
      </c>
      <c r="N109" s="23"/>
      <c r="O109" s="24"/>
      <c r="P109" s="26">
        <f t="shared" si="13"/>
        <v>0</v>
      </c>
      <c r="Q109" s="26">
        <f t="shared" si="14"/>
        <v>0</v>
      </c>
      <c r="R109" s="26">
        <f t="shared" si="15"/>
        <v>0</v>
      </c>
      <c r="S109" s="26" t="e">
        <f>IF(AND(P109=3,Q109=1),"Baja",VLOOKUP(P109*Q109/90,'TABLA VULNERAB'!$E$5:$G$29,2,FALSE))</f>
        <v>#N/A</v>
      </c>
      <c r="T109" s="26" t="e">
        <f>VLOOKUP(P109*Q109/90,'TABLA VULNERAB'!$E$5:$G$29,3,FALSE)</f>
        <v>#N/A</v>
      </c>
      <c r="U109" s="35"/>
      <c r="V109" s="225"/>
      <c r="W109" s="245"/>
      <c r="X109" s="245"/>
      <c r="Y109" s="246"/>
      <c r="Z109" s="246"/>
      <c r="AA109" s="33">
        <f t="shared" si="1"/>
        <v>0</v>
      </c>
      <c r="AB109" s="36"/>
      <c r="AC109" s="36"/>
      <c r="AD109" s="215"/>
      <c r="AE109" s="53"/>
      <c r="AF109" s="50"/>
      <c r="AG109" s="191"/>
      <c r="AH109" s="2"/>
      <c r="AI109" s="179"/>
      <c r="AJ109" s="180"/>
      <c r="AK109" s="180"/>
      <c r="AL109" s="179"/>
      <c r="AM109"/>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row>
    <row r="110" spans="1:103" s="4" customFormat="1" ht="24.95" customHeight="1" x14ac:dyDescent="0.25">
      <c r="A110" s="3"/>
      <c r="B110" s="328">
        <v>9</v>
      </c>
      <c r="C110" s="261" t="s">
        <v>432</v>
      </c>
      <c r="D110" s="197" t="s">
        <v>540</v>
      </c>
      <c r="E110" s="261" t="s">
        <v>557</v>
      </c>
      <c r="F110" s="227" t="s">
        <v>433</v>
      </c>
      <c r="G110" s="227" t="s">
        <v>434</v>
      </c>
      <c r="H110" s="227" t="s">
        <v>435</v>
      </c>
      <c r="I110" s="227" t="s">
        <v>2</v>
      </c>
      <c r="J110" s="24">
        <v>4</v>
      </c>
      <c r="K110" s="25">
        <v>8</v>
      </c>
      <c r="L110" s="26" t="str">
        <f>IF(AND(J110=3,K110=1),"Baja",VLOOKUP(J110*K110/90,'TABLA VULNERAB'!$E$5:$G$29,2,FALSE))</f>
        <v xml:space="preserve">Alta </v>
      </c>
      <c r="M110" s="26" t="str">
        <f>VLOOKUP(J110*K110/90,'TABLA VULNERAB'!$E$5:$G$29,3,FALSE)</f>
        <v>Importante</v>
      </c>
      <c r="N110" s="23">
        <v>0</v>
      </c>
      <c r="O110" s="24">
        <v>10</v>
      </c>
      <c r="P110" s="26">
        <f t="shared" si="13"/>
        <v>4</v>
      </c>
      <c r="Q110" s="26">
        <f t="shared" si="14"/>
        <v>8</v>
      </c>
      <c r="R110" s="26">
        <f t="shared" si="15"/>
        <v>32</v>
      </c>
      <c r="S110" s="26" t="str">
        <f>IF(AND(P110=3,Q110=1),"Baja",VLOOKUP(P110*Q110/90,'TABLA VULNERAB'!$E$5:$G$29,2,FALSE))</f>
        <v xml:space="preserve">Alta </v>
      </c>
      <c r="T110" s="26" t="str">
        <f>VLOOKUP(P110*Q110/90,'TABLA VULNERAB'!$E$5:$G$29,3,FALSE)</f>
        <v>Importante</v>
      </c>
      <c r="U110" s="35"/>
      <c r="V110" s="225"/>
      <c r="W110" s="245"/>
      <c r="X110" s="245"/>
      <c r="Y110" s="246"/>
      <c r="Z110" s="246"/>
      <c r="AA110" s="33">
        <f t="shared" si="1"/>
        <v>0</v>
      </c>
      <c r="AB110" s="36"/>
      <c r="AC110" s="36"/>
      <c r="AD110" s="215"/>
      <c r="AE110" s="53"/>
      <c r="AF110" s="50"/>
      <c r="AG110" s="191"/>
      <c r="AH110" s="2"/>
      <c r="AI110" s="179"/>
      <c r="AJ110" s="180"/>
      <c r="AK110" s="180"/>
      <c r="AL110" s="179"/>
      <c r="AM110"/>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row>
    <row r="111" spans="1:103" s="4" customFormat="1" ht="24.95" customHeight="1" x14ac:dyDescent="0.25">
      <c r="A111" s="3"/>
      <c r="B111" s="329"/>
      <c r="C111" s="262"/>
      <c r="D111" s="197"/>
      <c r="E111" s="262"/>
      <c r="F111" s="225" t="s">
        <v>436</v>
      </c>
      <c r="G111" s="227"/>
      <c r="H111" s="227" t="s">
        <v>437</v>
      </c>
      <c r="I111" s="227"/>
      <c r="J111" s="24"/>
      <c r="K111" s="25"/>
      <c r="L111" s="26" t="e">
        <f>IF(AND(J111=3,K111=1),"Baja",VLOOKUP(J111*K111/90,'TABLA VULNERAB'!$E$5:$G$29,2,FALSE))</f>
        <v>#N/A</v>
      </c>
      <c r="M111" s="26" t="e">
        <f>VLOOKUP(J111*K111/90,'TABLA VULNERAB'!$E$5:$G$29,3,FALSE)</f>
        <v>#N/A</v>
      </c>
      <c r="N111" s="23">
        <v>0</v>
      </c>
      <c r="O111" s="24">
        <v>10</v>
      </c>
      <c r="P111" s="26">
        <f t="shared" si="13"/>
        <v>0</v>
      </c>
      <c r="Q111" s="26">
        <f t="shared" si="14"/>
        <v>0</v>
      </c>
      <c r="R111" s="26">
        <f t="shared" si="15"/>
        <v>0</v>
      </c>
      <c r="S111" s="26" t="e">
        <f>IF(AND(P111=3,Q111=1),"Baja",VLOOKUP(P111*Q111/90,'TABLA VULNERAB'!$E$5:$G$29,2,FALSE))</f>
        <v>#N/A</v>
      </c>
      <c r="T111" s="26" t="e">
        <f>VLOOKUP(P111*Q111/90,'TABLA VULNERAB'!$E$5:$G$29,3,FALSE)</f>
        <v>#N/A</v>
      </c>
      <c r="U111" s="35"/>
      <c r="V111" s="225"/>
      <c r="W111" s="245"/>
      <c r="X111" s="245"/>
      <c r="Y111" s="246"/>
      <c r="Z111" s="246"/>
      <c r="AA111" s="33">
        <f t="shared" si="1"/>
        <v>0</v>
      </c>
      <c r="AB111" s="36"/>
      <c r="AC111" s="36"/>
      <c r="AD111" s="215"/>
      <c r="AE111" s="53"/>
      <c r="AF111" s="50"/>
      <c r="AG111" s="191"/>
      <c r="AH111" s="2"/>
      <c r="AI111" s="179"/>
      <c r="AJ111" s="180"/>
      <c r="AK111" s="180"/>
      <c r="AL111" s="179"/>
      <c r="AM111"/>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row>
    <row r="112" spans="1:103" s="4" customFormat="1" ht="24.95" customHeight="1" x14ac:dyDescent="0.25">
      <c r="A112" s="3"/>
      <c r="B112" s="329"/>
      <c r="C112" s="262"/>
      <c r="D112" s="197"/>
      <c r="E112" s="262"/>
      <c r="F112" s="225" t="s">
        <v>438</v>
      </c>
      <c r="G112" s="227"/>
      <c r="H112" s="227" t="s">
        <v>439</v>
      </c>
      <c r="I112" s="227"/>
      <c r="J112" s="24"/>
      <c r="K112" s="25"/>
      <c r="L112" s="26" t="e">
        <f>IF(AND(J112=3,K112=1),"Baja",VLOOKUP(J112*K112/90,'TABLA VULNERAB'!$E$5:$G$29,2,FALSE))</f>
        <v>#N/A</v>
      </c>
      <c r="M112" s="26" t="e">
        <f>VLOOKUP(J112*K112/90,'TABLA VULNERAB'!$E$5:$G$29,3,FALSE)</f>
        <v>#N/A</v>
      </c>
      <c r="N112" s="23">
        <v>0</v>
      </c>
      <c r="O112" s="24">
        <v>10</v>
      </c>
      <c r="P112" s="26">
        <f t="shared" si="13"/>
        <v>0</v>
      </c>
      <c r="Q112" s="26">
        <f t="shared" si="14"/>
        <v>0</v>
      </c>
      <c r="R112" s="26">
        <f t="shared" si="15"/>
        <v>0</v>
      </c>
      <c r="S112" s="26" t="e">
        <f>IF(AND(P112=3,Q112=1),"Baja",VLOOKUP(P112*Q112/90,'TABLA VULNERAB'!$E$5:$G$29,2,FALSE))</f>
        <v>#N/A</v>
      </c>
      <c r="T112" s="26" t="e">
        <f>VLOOKUP(P112*Q112/90,'TABLA VULNERAB'!$E$5:$G$29,3,FALSE)</f>
        <v>#N/A</v>
      </c>
      <c r="U112" s="35"/>
      <c r="V112" s="225"/>
      <c r="W112" s="245"/>
      <c r="X112" s="245"/>
      <c r="Y112" s="246"/>
      <c r="Z112" s="246"/>
      <c r="AA112" s="33">
        <f t="shared" si="1"/>
        <v>0</v>
      </c>
      <c r="AB112" s="36"/>
      <c r="AC112" s="36"/>
      <c r="AD112" s="215"/>
      <c r="AE112" s="53"/>
      <c r="AF112" s="50"/>
      <c r="AG112" s="191"/>
      <c r="AH112" s="2"/>
      <c r="AI112" s="179"/>
      <c r="AJ112" s="180"/>
      <c r="AK112" s="180"/>
      <c r="AL112" s="179"/>
      <c r="AM112"/>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row>
    <row r="113" spans="1:103" s="4" customFormat="1" ht="24.95" customHeight="1" x14ac:dyDescent="0.25">
      <c r="A113" s="3"/>
      <c r="B113" s="329"/>
      <c r="C113" s="262"/>
      <c r="D113" s="197"/>
      <c r="E113" s="262"/>
      <c r="F113" s="227" t="s">
        <v>440</v>
      </c>
      <c r="G113" s="227" t="s">
        <v>441</v>
      </c>
      <c r="H113" s="225" t="s">
        <v>81</v>
      </c>
      <c r="I113" s="227"/>
      <c r="J113" s="24"/>
      <c r="K113" s="25"/>
      <c r="L113" s="26" t="e">
        <f>IF(AND(J113=3,K113=1),"Baja",VLOOKUP(J113*K113/90,'TABLA VULNERAB'!$E$5:$G$29,2,FALSE))</f>
        <v>#N/A</v>
      </c>
      <c r="M113" s="26" t="e">
        <f>VLOOKUP(J113*K113/90,'TABLA VULNERAB'!$E$5:$G$29,3,FALSE)</f>
        <v>#N/A</v>
      </c>
      <c r="N113" s="23" t="s">
        <v>448</v>
      </c>
      <c r="O113" s="24">
        <v>10</v>
      </c>
      <c r="P113" s="26">
        <f t="shared" si="13"/>
        <v>0</v>
      </c>
      <c r="Q113" s="26">
        <f t="shared" si="14"/>
        <v>0</v>
      </c>
      <c r="R113" s="26">
        <f t="shared" si="15"/>
        <v>0</v>
      </c>
      <c r="S113" s="26" t="e">
        <f>IF(AND(P113=3,Q113=1),"Baja",VLOOKUP(P113*Q113/90,'TABLA VULNERAB'!$E$5:$G$29,2,FALSE))</f>
        <v>#N/A</v>
      </c>
      <c r="T113" s="26" t="e">
        <f>VLOOKUP(P113*Q113/90,'TABLA VULNERAB'!$E$5:$G$29,3,FALSE)</f>
        <v>#N/A</v>
      </c>
      <c r="U113" s="35"/>
      <c r="V113" s="225"/>
      <c r="W113" s="245"/>
      <c r="X113" s="245"/>
      <c r="Y113" s="246"/>
      <c r="Z113" s="246"/>
      <c r="AA113" s="33">
        <f t="shared" si="1"/>
        <v>0</v>
      </c>
      <c r="AB113" s="36"/>
      <c r="AC113" s="36"/>
      <c r="AD113" s="215"/>
      <c r="AE113" s="53"/>
      <c r="AF113" s="50"/>
      <c r="AG113" s="191"/>
      <c r="AH113" s="2"/>
      <c r="AI113" s="179"/>
      <c r="AJ113" s="180"/>
      <c r="AK113" s="180"/>
      <c r="AL113" s="179"/>
      <c r="AM11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row>
    <row r="114" spans="1:103" s="4" customFormat="1" ht="24.95" customHeight="1" x14ac:dyDescent="0.25">
      <c r="A114" s="3"/>
      <c r="B114" s="329"/>
      <c r="C114" s="262"/>
      <c r="D114" s="197"/>
      <c r="E114" s="262"/>
      <c r="F114" s="225" t="s">
        <v>442</v>
      </c>
      <c r="G114" s="227"/>
      <c r="H114" s="225" t="s">
        <v>15</v>
      </c>
      <c r="I114" s="227"/>
      <c r="J114" s="24"/>
      <c r="K114" s="25"/>
      <c r="L114" s="26" t="e">
        <f>IF(AND(J114=3,K114=1),"Baja",VLOOKUP(J114*K114/90,'TABLA VULNERAB'!$E$5:$G$29,2,FALSE))</f>
        <v>#N/A</v>
      </c>
      <c r="M114" s="26" t="e">
        <f>VLOOKUP(J114*K114/90,'TABLA VULNERAB'!$E$5:$G$29,3,FALSE)</f>
        <v>#N/A</v>
      </c>
      <c r="N114" s="23" t="s">
        <v>449</v>
      </c>
      <c r="O114" s="24">
        <v>10</v>
      </c>
      <c r="P114" s="26">
        <f t="shared" si="13"/>
        <v>0</v>
      </c>
      <c r="Q114" s="26">
        <f t="shared" si="14"/>
        <v>0</v>
      </c>
      <c r="R114" s="26">
        <f t="shared" si="15"/>
        <v>0</v>
      </c>
      <c r="S114" s="26" t="e">
        <f>IF(AND(P114=3,Q114=1),"Baja",VLOOKUP(P114*Q114/90,'TABLA VULNERAB'!$E$5:$G$29,2,FALSE))</f>
        <v>#N/A</v>
      </c>
      <c r="T114" s="26" t="e">
        <f>VLOOKUP(P114*Q114/90,'TABLA VULNERAB'!$E$5:$G$29,3,FALSE)</f>
        <v>#N/A</v>
      </c>
      <c r="U114" s="35"/>
      <c r="V114" s="225"/>
      <c r="W114" s="245"/>
      <c r="X114" s="245"/>
      <c r="Y114" s="246"/>
      <c r="Z114" s="246"/>
      <c r="AA114" s="33">
        <f t="shared" si="1"/>
        <v>0</v>
      </c>
      <c r="AB114" s="36"/>
      <c r="AC114" s="36"/>
      <c r="AD114" s="215"/>
      <c r="AE114" s="53"/>
      <c r="AF114" s="50"/>
      <c r="AG114" s="191"/>
      <c r="AH114" s="2"/>
      <c r="AI114" s="179"/>
      <c r="AJ114" s="180"/>
      <c r="AK114" s="180"/>
      <c r="AL114" s="179"/>
      <c r="AM114"/>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row>
    <row r="115" spans="1:103" s="4" customFormat="1" ht="24.95" customHeight="1" x14ac:dyDescent="0.25">
      <c r="A115" s="3"/>
      <c r="B115" s="329"/>
      <c r="C115" s="262"/>
      <c r="D115" s="197"/>
      <c r="E115" s="262"/>
      <c r="F115" s="225" t="s">
        <v>443</v>
      </c>
      <c r="G115" s="227"/>
      <c r="H115" s="225" t="s">
        <v>16</v>
      </c>
      <c r="I115" s="227"/>
      <c r="J115" s="24"/>
      <c r="K115" s="25"/>
      <c r="L115" s="26" t="e">
        <f>IF(AND(J115=3,K115=1),"Baja",VLOOKUP(J115*K115/90,'TABLA VULNERAB'!$E$5:$G$29,2,FALSE))</f>
        <v>#N/A</v>
      </c>
      <c r="M115" s="26" t="e">
        <f>VLOOKUP(J115*K115/90,'TABLA VULNERAB'!$E$5:$G$29,3,FALSE)</f>
        <v>#N/A</v>
      </c>
      <c r="N115" s="23" t="s">
        <v>450</v>
      </c>
      <c r="O115" s="24">
        <v>10</v>
      </c>
      <c r="P115" s="26">
        <f t="shared" si="13"/>
        <v>0</v>
      </c>
      <c r="Q115" s="26">
        <f t="shared" si="14"/>
        <v>0</v>
      </c>
      <c r="R115" s="26">
        <f t="shared" si="15"/>
        <v>0</v>
      </c>
      <c r="S115" s="26" t="e">
        <f>IF(AND(P115=3,Q115=1),"Baja",VLOOKUP(P115*Q115/90,'TABLA VULNERAB'!$E$5:$G$29,2,FALSE))</f>
        <v>#N/A</v>
      </c>
      <c r="T115" s="26" t="e">
        <f>VLOOKUP(P115*Q115/90,'TABLA VULNERAB'!$E$5:$G$29,3,FALSE)</f>
        <v>#N/A</v>
      </c>
      <c r="U115" s="35"/>
      <c r="V115" s="225"/>
      <c r="W115" s="245"/>
      <c r="X115" s="245"/>
      <c r="Y115" s="246"/>
      <c r="Z115" s="246"/>
      <c r="AA115" s="33">
        <f t="shared" si="1"/>
        <v>0</v>
      </c>
      <c r="AB115" s="36"/>
      <c r="AC115" s="36"/>
      <c r="AD115" s="215"/>
      <c r="AE115" s="53"/>
      <c r="AF115" s="50"/>
      <c r="AG115" s="191"/>
      <c r="AH115" s="2"/>
      <c r="AI115" s="179"/>
      <c r="AJ115" s="180"/>
      <c r="AK115" s="180"/>
      <c r="AL115" s="179"/>
      <c r="AM115"/>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row>
    <row r="116" spans="1:103" s="4" customFormat="1" ht="24.95" customHeight="1" x14ac:dyDescent="0.25">
      <c r="A116" s="3"/>
      <c r="B116" s="329"/>
      <c r="C116" s="262"/>
      <c r="D116" s="197"/>
      <c r="E116" s="262"/>
      <c r="F116" s="227" t="s">
        <v>444</v>
      </c>
      <c r="G116" s="227" t="s">
        <v>445</v>
      </c>
      <c r="H116" s="225" t="s">
        <v>81</v>
      </c>
      <c r="I116" s="227"/>
      <c r="J116" s="24"/>
      <c r="K116" s="25"/>
      <c r="L116" s="26" t="e">
        <f>IF(AND(J116=3,K116=1),"Baja",VLOOKUP(J116*K116/90,'TABLA VULNERAB'!$E$5:$G$29,2,FALSE))</f>
        <v>#N/A</v>
      </c>
      <c r="M116" s="26" t="e">
        <f>VLOOKUP(J116*K116/90,'TABLA VULNERAB'!$E$5:$G$29,3,FALSE)</f>
        <v>#N/A</v>
      </c>
      <c r="N116" s="23" t="s">
        <v>451</v>
      </c>
      <c r="O116" s="24">
        <v>10</v>
      </c>
      <c r="P116" s="26">
        <f t="shared" si="13"/>
        <v>0</v>
      </c>
      <c r="Q116" s="26">
        <f t="shared" si="14"/>
        <v>0</v>
      </c>
      <c r="R116" s="26">
        <f t="shared" si="15"/>
        <v>0</v>
      </c>
      <c r="S116" s="26" t="e">
        <f>IF(AND(P116=3,Q116=1),"Baja",VLOOKUP(P116*Q116/90,'TABLA VULNERAB'!$E$5:$G$29,2,FALSE))</f>
        <v>#N/A</v>
      </c>
      <c r="T116" s="26" t="e">
        <f>VLOOKUP(P116*Q116/90,'TABLA VULNERAB'!$E$5:$G$29,3,FALSE)</f>
        <v>#N/A</v>
      </c>
      <c r="U116" s="35"/>
      <c r="V116" s="225"/>
      <c r="W116" s="245"/>
      <c r="X116" s="245"/>
      <c r="Y116" s="246"/>
      <c r="Z116" s="246"/>
      <c r="AA116" s="33">
        <f t="shared" si="1"/>
        <v>0</v>
      </c>
      <c r="AB116" s="36"/>
      <c r="AC116" s="36"/>
      <c r="AD116" s="215"/>
      <c r="AE116" s="53"/>
      <c r="AF116" s="50"/>
      <c r="AG116" s="191"/>
      <c r="AH116" s="2"/>
      <c r="AI116" s="179"/>
      <c r="AJ116" s="180"/>
      <c r="AK116" s="180"/>
      <c r="AL116" s="179"/>
      <c r="AM116"/>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row>
    <row r="117" spans="1:103" s="4" customFormat="1" ht="24.95" customHeight="1" x14ac:dyDescent="0.25">
      <c r="A117" s="3"/>
      <c r="B117" s="329"/>
      <c r="C117" s="262"/>
      <c r="D117" s="197"/>
      <c r="E117" s="262"/>
      <c r="F117" s="225" t="s">
        <v>446</v>
      </c>
      <c r="G117" s="193"/>
      <c r="H117" s="225" t="s">
        <v>15</v>
      </c>
      <c r="I117" s="227"/>
      <c r="J117" s="24"/>
      <c r="K117" s="25"/>
      <c r="L117" s="26" t="e">
        <f>IF(AND(J117=3,K117=1),"Baja",VLOOKUP(J117*K117/90,'TABLA VULNERAB'!$E$5:$G$29,2,FALSE))</f>
        <v>#N/A</v>
      </c>
      <c r="M117" s="26" t="e">
        <f>VLOOKUP(J117*K117/90,'TABLA VULNERAB'!$E$5:$G$29,3,FALSE)</f>
        <v>#N/A</v>
      </c>
      <c r="N117" s="23" t="s">
        <v>452</v>
      </c>
      <c r="O117" s="24">
        <v>10</v>
      </c>
      <c r="P117" s="26">
        <f t="shared" si="13"/>
        <v>0</v>
      </c>
      <c r="Q117" s="26">
        <f t="shared" si="14"/>
        <v>0</v>
      </c>
      <c r="R117" s="26">
        <f t="shared" si="15"/>
        <v>0</v>
      </c>
      <c r="S117" s="26" t="e">
        <f>IF(AND(P117=3,Q117=1),"Baja",VLOOKUP(P117*Q117/90,'TABLA VULNERAB'!$E$5:$G$29,2,FALSE))</f>
        <v>#N/A</v>
      </c>
      <c r="T117" s="26" t="e">
        <f>VLOOKUP(P117*Q117/90,'TABLA VULNERAB'!$E$5:$G$29,3,FALSE)</f>
        <v>#N/A</v>
      </c>
      <c r="U117" s="35"/>
      <c r="V117" s="225"/>
      <c r="W117" s="245"/>
      <c r="X117" s="245"/>
      <c r="Y117" s="246"/>
      <c r="Z117" s="246"/>
      <c r="AA117" s="33">
        <f t="shared" si="1"/>
        <v>0</v>
      </c>
      <c r="AB117" s="36"/>
      <c r="AC117" s="36"/>
      <c r="AD117" s="215"/>
      <c r="AE117" s="53"/>
      <c r="AF117" s="50"/>
      <c r="AG117" s="191"/>
      <c r="AH117" s="2"/>
      <c r="AI117" s="179"/>
      <c r="AJ117" s="180"/>
      <c r="AK117" s="180"/>
      <c r="AL117" s="179"/>
      <c r="AM117"/>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row>
    <row r="118" spans="1:103" s="4" customFormat="1" ht="24.95" customHeight="1" x14ac:dyDescent="0.25">
      <c r="A118" s="3"/>
      <c r="B118" s="330"/>
      <c r="C118" s="263"/>
      <c r="D118" s="197"/>
      <c r="E118" s="263"/>
      <c r="F118" s="225" t="s">
        <v>447</v>
      </c>
      <c r="G118" s="193"/>
      <c r="H118" s="225" t="s">
        <v>16</v>
      </c>
      <c r="I118" s="227"/>
      <c r="J118" s="24"/>
      <c r="K118" s="25"/>
      <c r="L118" s="26" t="e">
        <f>IF(AND(J118=3,K118=1),"Baja",VLOOKUP(J118*K118/90,'TABLA VULNERAB'!$E$5:$G$29,2,FALSE))</f>
        <v>#N/A</v>
      </c>
      <c r="M118" s="26" t="e">
        <f>VLOOKUP(J118*K118/90,'TABLA VULNERAB'!$E$5:$G$29,3,FALSE)</f>
        <v>#N/A</v>
      </c>
      <c r="N118" s="23" t="s">
        <v>453</v>
      </c>
      <c r="O118" s="24">
        <v>10</v>
      </c>
      <c r="P118" s="26">
        <f t="shared" si="13"/>
        <v>0</v>
      </c>
      <c r="Q118" s="26">
        <f t="shared" si="14"/>
        <v>0</v>
      </c>
      <c r="R118" s="26">
        <f t="shared" si="15"/>
        <v>0</v>
      </c>
      <c r="S118" s="26" t="e">
        <f>IF(AND(P118=3,Q118=1),"Baja",VLOOKUP(P118*Q118/90,'TABLA VULNERAB'!$E$5:$G$29,2,FALSE))</f>
        <v>#N/A</v>
      </c>
      <c r="T118" s="26" t="e">
        <f>VLOOKUP(P118*Q118/90,'TABLA VULNERAB'!$E$5:$G$29,3,FALSE)</f>
        <v>#N/A</v>
      </c>
      <c r="U118" s="35"/>
      <c r="V118" s="225"/>
      <c r="W118" s="245"/>
      <c r="X118" s="245"/>
      <c r="Y118" s="246"/>
      <c r="Z118" s="246"/>
      <c r="AA118" s="33">
        <f t="shared" si="1"/>
        <v>0</v>
      </c>
      <c r="AB118" s="36"/>
      <c r="AC118" s="36"/>
      <c r="AD118" s="215"/>
      <c r="AE118" s="53"/>
      <c r="AF118" s="50"/>
      <c r="AG118" s="191"/>
      <c r="AH118" s="2"/>
      <c r="AI118" s="179"/>
      <c r="AJ118" s="180"/>
      <c r="AK118" s="180"/>
      <c r="AL118" s="179"/>
      <c r="AM118"/>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row>
    <row r="119" spans="1:103" s="4" customFormat="1" ht="24.95" customHeight="1" x14ac:dyDescent="0.25">
      <c r="A119" s="3"/>
      <c r="B119" s="328">
        <v>10</v>
      </c>
      <c r="C119" s="261" t="s">
        <v>454</v>
      </c>
      <c r="D119" s="197" t="s">
        <v>455</v>
      </c>
      <c r="E119" s="261" t="s">
        <v>456</v>
      </c>
      <c r="F119" s="227" t="s">
        <v>457</v>
      </c>
      <c r="G119" s="225" t="s">
        <v>458</v>
      </c>
      <c r="H119" s="227" t="s">
        <v>459</v>
      </c>
      <c r="I119" s="227" t="s">
        <v>105</v>
      </c>
      <c r="J119" s="24">
        <v>3</v>
      </c>
      <c r="K119" s="25">
        <v>8</v>
      </c>
      <c r="L119" s="26" t="str">
        <f>IF(AND(J119=3,K119=1),"Baja",VLOOKUP(J119*K119/90,'TABLA VULNERAB'!$E$5:$G$29,2,FALSE))</f>
        <v xml:space="preserve">Alta </v>
      </c>
      <c r="M119" s="26" t="str">
        <f>VLOOKUP(J119*K119/90,'TABLA VULNERAB'!$E$5:$G$29,3,FALSE)</f>
        <v>Importante</v>
      </c>
      <c r="N119" s="23" t="s">
        <v>470</v>
      </c>
      <c r="O119" s="24">
        <v>74</v>
      </c>
      <c r="P119" s="26">
        <f t="shared" si="13"/>
        <v>2</v>
      </c>
      <c r="Q119" s="26">
        <f t="shared" si="14"/>
        <v>3</v>
      </c>
      <c r="R119" s="26">
        <f t="shared" si="15"/>
        <v>6</v>
      </c>
      <c r="S119" s="26" t="str">
        <f>IF(AND(P119=3,Q119=1),"Baja",VLOOKUP(P119*Q119/90,'TABLA VULNERAB'!$E$5:$G$29,2,FALSE))</f>
        <v>Baja</v>
      </c>
      <c r="T119" s="26" t="str">
        <f>VLOOKUP(P119*Q119/90,'TABLA VULNERAB'!$E$5:$G$29,3,FALSE)</f>
        <v>Aceptable</v>
      </c>
      <c r="U119" s="35"/>
      <c r="V119" s="249"/>
      <c r="W119" s="255"/>
      <c r="X119" s="248"/>
      <c r="Y119" s="246"/>
      <c r="Z119" s="246"/>
      <c r="AA119" s="33">
        <f t="shared" si="1"/>
        <v>0</v>
      </c>
      <c r="AB119" s="36"/>
      <c r="AC119" s="36"/>
      <c r="AD119" s="215"/>
      <c r="AE119" s="53"/>
      <c r="AF119" s="50"/>
      <c r="AG119" s="191"/>
      <c r="AH119" s="2"/>
      <c r="AI119" s="179"/>
      <c r="AJ119" s="180"/>
      <c r="AK119" s="180"/>
      <c r="AL119" s="179"/>
      <c r="AM119"/>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row>
    <row r="120" spans="1:103" s="4" customFormat="1" ht="24.95" customHeight="1" x14ac:dyDescent="0.25">
      <c r="A120" s="3"/>
      <c r="B120" s="329"/>
      <c r="C120" s="262"/>
      <c r="D120" s="197"/>
      <c r="E120" s="262"/>
      <c r="F120" s="225" t="s">
        <v>460</v>
      </c>
      <c r="G120" s="225"/>
      <c r="H120" s="227" t="s">
        <v>461</v>
      </c>
      <c r="I120" s="227" t="s">
        <v>111</v>
      </c>
      <c r="J120" s="24">
        <v>5</v>
      </c>
      <c r="K120" s="25">
        <v>13</v>
      </c>
      <c r="L120" s="26" t="str">
        <f>IF(AND(J120=3,K120=1),"Baja",VLOOKUP(J120*K120/90,'TABLA VULNERAB'!$E$5:$G$29,2,FALSE))</f>
        <v>Extrema</v>
      </c>
      <c r="M120" s="26" t="str">
        <f>VLOOKUP(J120*K120/90,'TABLA VULNERAB'!$E$5:$G$29,3,FALSE)</f>
        <v>Inaceptable</v>
      </c>
      <c r="N120" s="23" t="s">
        <v>471</v>
      </c>
      <c r="O120" s="24">
        <v>0</v>
      </c>
      <c r="P120" s="26">
        <f t="shared" si="13"/>
        <v>5</v>
      </c>
      <c r="Q120" s="26">
        <f t="shared" si="14"/>
        <v>13</v>
      </c>
      <c r="R120" s="26">
        <f t="shared" si="15"/>
        <v>65</v>
      </c>
      <c r="S120" s="26" t="str">
        <f>IF(AND(P120=3,Q120=1),"Baja",VLOOKUP(P120*Q120/90,'TABLA VULNERAB'!$E$5:$G$29,2,FALSE))</f>
        <v>Extrema</v>
      </c>
      <c r="T120" s="26" t="str">
        <f>VLOOKUP(P120*Q120/90,'TABLA VULNERAB'!$E$5:$G$29,3,FALSE)</f>
        <v>Inaceptable</v>
      </c>
      <c r="U120" s="35" t="s">
        <v>60</v>
      </c>
      <c r="V120" s="245" t="s">
        <v>476</v>
      </c>
      <c r="W120" s="245">
        <v>15</v>
      </c>
      <c r="X120" s="245" t="s">
        <v>477</v>
      </c>
      <c r="Y120" s="246">
        <v>42644</v>
      </c>
      <c r="Z120" s="246">
        <v>42735</v>
      </c>
      <c r="AA120" s="33">
        <f t="shared" si="1"/>
        <v>3.0333333333333332</v>
      </c>
      <c r="AB120" s="36"/>
      <c r="AC120" s="36"/>
      <c r="AD120" s="215"/>
      <c r="AE120" s="53"/>
      <c r="AF120" s="50"/>
      <c r="AG120" s="191"/>
      <c r="AH120" s="2"/>
      <c r="AI120" s="179"/>
      <c r="AJ120" s="180"/>
      <c r="AK120" s="180"/>
      <c r="AL120" s="179"/>
      <c r="AM120"/>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row>
    <row r="121" spans="1:103" s="4" customFormat="1" ht="24.95" customHeight="1" x14ac:dyDescent="0.25">
      <c r="A121" s="3"/>
      <c r="B121" s="329"/>
      <c r="C121" s="262"/>
      <c r="D121" s="197"/>
      <c r="E121" s="262"/>
      <c r="F121" s="225" t="s">
        <v>65</v>
      </c>
      <c r="G121" s="225"/>
      <c r="H121" s="227" t="s">
        <v>65</v>
      </c>
      <c r="I121" s="227"/>
      <c r="J121" s="24"/>
      <c r="K121" s="25"/>
      <c r="L121" s="26" t="e">
        <f>IF(AND(J121=3,K121=1),"Baja",VLOOKUP(J121*K121/90,'TABLA VULNERAB'!$E$5:$G$29,2,FALSE))</f>
        <v>#N/A</v>
      </c>
      <c r="M121" s="26" t="e">
        <f>VLOOKUP(J121*K121/90,'TABLA VULNERAB'!$E$5:$G$29,3,FALSE)</f>
        <v>#N/A</v>
      </c>
      <c r="N121" s="23" t="s">
        <v>16</v>
      </c>
      <c r="O121" s="24">
        <v>0</v>
      </c>
      <c r="P121" s="26">
        <f t="shared" si="13"/>
        <v>0</v>
      </c>
      <c r="Q121" s="26">
        <f t="shared" si="14"/>
        <v>0</v>
      </c>
      <c r="R121" s="26">
        <f t="shared" si="15"/>
        <v>0</v>
      </c>
      <c r="S121" s="26" t="e">
        <f>IF(AND(P121=3,Q121=1),"Baja",VLOOKUP(P121*Q121/90,'TABLA VULNERAB'!$E$5:$G$29,2,FALSE))</f>
        <v>#N/A</v>
      </c>
      <c r="T121" s="26" t="e">
        <f>VLOOKUP(P121*Q121/90,'TABLA VULNERAB'!$E$5:$G$29,3,FALSE)</f>
        <v>#N/A</v>
      </c>
      <c r="U121" s="35"/>
      <c r="V121" s="245"/>
      <c r="W121" s="245"/>
      <c r="X121" s="245"/>
      <c r="Y121" s="246"/>
      <c r="Z121" s="246"/>
      <c r="AA121" s="33">
        <f t="shared" si="1"/>
        <v>0</v>
      </c>
      <c r="AB121" s="36"/>
      <c r="AC121" s="36"/>
      <c r="AD121" s="215"/>
      <c r="AE121" s="53"/>
      <c r="AF121" s="50"/>
      <c r="AG121" s="191"/>
      <c r="AH121" s="2"/>
      <c r="AI121" s="179"/>
      <c r="AJ121" s="180"/>
      <c r="AK121" s="180"/>
      <c r="AL121" s="179"/>
      <c r="AM121"/>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row>
    <row r="122" spans="1:103" s="4" customFormat="1" ht="24.95" customHeight="1" x14ac:dyDescent="0.25">
      <c r="A122" s="3"/>
      <c r="B122" s="329"/>
      <c r="C122" s="262"/>
      <c r="D122" s="197"/>
      <c r="E122" s="262"/>
      <c r="F122" s="225" t="s">
        <v>462</v>
      </c>
      <c r="G122" s="225" t="s">
        <v>463</v>
      </c>
      <c r="H122" s="225" t="s">
        <v>464</v>
      </c>
      <c r="I122" s="227" t="s">
        <v>135</v>
      </c>
      <c r="J122" s="24">
        <v>3</v>
      </c>
      <c r="K122" s="25">
        <v>8</v>
      </c>
      <c r="L122" s="26" t="str">
        <f>IF(AND(J122=3,K122=1),"Baja",VLOOKUP(J122*K122/90,'TABLA VULNERAB'!$E$5:$G$29,2,FALSE))</f>
        <v xml:space="preserve">Alta </v>
      </c>
      <c r="M122" s="26" t="str">
        <f>VLOOKUP(J122*K122/90,'TABLA VULNERAB'!$E$5:$G$29,3,FALSE)</f>
        <v>Importante</v>
      </c>
      <c r="N122" s="23" t="s">
        <v>472</v>
      </c>
      <c r="O122" s="24">
        <v>89</v>
      </c>
      <c r="P122" s="26">
        <f t="shared" si="13"/>
        <v>2</v>
      </c>
      <c r="Q122" s="26">
        <f t="shared" si="14"/>
        <v>3</v>
      </c>
      <c r="R122" s="26">
        <f t="shared" si="15"/>
        <v>6</v>
      </c>
      <c r="S122" s="26" t="str">
        <f>IF(AND(P122=3,Q122=1),"Baja",VLOOKUP(P122*Q122/90,'TABLA VULNERAB'!$E$5:$G$29,2,FALSE))</f>
        <v>Baja</v>
      </c>
      <c r="T122" s="26" t="str">
        <f>VLOOKUP(P122*Q122/90,'TABLA VULNERAB'!$E$5:$G$29,3,FALSE)</f>
        <v>Aceptable</v>
      </c>
      <c r="U122" s="35" t="s">
        <v>12</v>
      </c>
      <c r="V122" s="245" t="s">
        <v>478</v>
      </c>
      <c r="W122" s="245">
        <v>2</v>
      </c>
      <c r="X122" s="245" t="s">
        <v>479</v>
      </c>
      <c r="Y122" s="246">
        <v>42644</v>
      </c>
      <c r="Z122" s="246">
        <v>42735</v>
      </c>
      <c r="AA122" s="33">
        <f t="shared" si="1"/>
        <v>3.0333333333333332</v>
      </c>
      <c r="AB122" s="36"/>
      <c r="AC122" s="36"/>
      <c r="AD122" s="215"/>
      <c r="AE122" s="53"/>
      <c r="AF122" s="50"/>
      <c r="AG122" s="191"/>
      <c r="AH122" s="2"/>
      <c r="AI122" s="179"/>
      <c r="AJ122" s="180"/>
      <c r="AK122" s="180"/>
      <c r="AL122" s="179"/>
      <c r="AM122"/>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row>
    <row r="123" spans="1:103" s="4" customFormat="1" ht="24.95" customHeight="1" x14ac:dyDescent="0.25">
      <c r="A123" s="3"/>
      <c r="B123" s="329"/>
      <c r="C123" s="262"/>
      <c r="D123" s="197"/>
      <c r="E123" s="262"/>
      <c r="F123" s="225" t="s">
        <v>15</v>
      </c>
      <c r="G123" s="225"/>
      <c r="H123" s="225" t="s">
        <v>15</v>
      </c>
      <c r="I123" s="227"/>
      <c r="J123" s="24"/>
      <c r="K123" s="25"/>
      <c r="L123" s="26" t="e">
        <f>IF(AND(J123=3,K123=1),"Baja",VLOOKUP(J123*K123/90,'TABLA VULNERAB'!$E$5:$G$29,2,FALSE))</f>
        <v>#N/A</v>
      </c>
      <c r="M123" s="26" t="e">
        <f>VLOOKUP(J123*K123/90,'TABLA VULNERAB'!$E$5:$G$29,3,FALSE)</f>
        <v>#N/A</v>
      </c>
      <c r="N123" s="23" t="s">
        <v>15</v>
      </c>
      <c r="O123" s="24">
        <v>0</v>
      </c>
      <c r="P123" s="26">
        <f t="shared" si="13"/>
        <v>0</v>
      </c>
      <c r="Q123" s="26">
        <f t="shared" si="14"/>
        <v>0</v>
      </c>
      <c r="R123" s="26">
        <f t="shared" si="15"/>
        <v>0</v>
      </c>
      <c r="S123" s="26" t="e">
        <f>IF(AND(P123=3,Q123=1),"Baja",VLOOKUP(P123*Q123/90,'TABLA VULNERAB'!$E$5:$G$29,2,FALSE))</f>
        <v>#N/A</v>
      </c>
      <c r="T123" s="26" t="e">
        <f>VLOOKUP(P123*Q123/90,'TABLA VULNERAB'!$E$5:$G$29,3,FALSE)</f>
        <v>#N/A</v>
      </c>
      <c r="U123" s="35"/>
      <c r="V123" s="225"/>
      <c r="W123" s="245"/>
      <c r="X123" s="245"/>
      <c r="Y123" s="246"/>
      <c r="Z123" s="246"/>
      <c r="AA123" s="33">
        <f t="shared" si="1"/>
        <v>0</v>
      </c>
      <c r="AB123" s="36"/>
      <c r="AC123" s="36"/>
      <c r="AD123" s="215"/>
      <c r="AE123" s="53"/>
      <c r="AF123" s="50"/>
      <c r="AG123" s="191"/>
      <c r="AH123" s="2"/>
      <c r="AI123" s="179"/>
      <c r="AJ123" s="180"/>
      <c r="AK123" s="180"/>
      <c r="AL123" s="179"/>
      <c r="AM12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row>
    <row r="124" spans="1:103" s="4" customFormat="1" ht="24.95" customHeight="1" x14ac:dyDescent="0.25">
      <c r="A124" s="3"/>
      <c r="B124" s="329"/>
      <c r="C124" s="262"/>
      <c r="D124" s="197"/>
      <c r="E124" s="262"/>
      <c r="F124" s="225" t="s">
        <v>65</v>
      </c>
      <c r="G124" s="225"/>
      <c r="H124" s="225" t="s">
        <v>16</v>
      </c>
      <c r="I124" s="227"/>
      <c r="J124" s="24"/>
      <c r="K124" s="25"/>
      <c r="L124" s="26" t="e">
        <f>IF(AND(J124=3,K124=1),"Baja",VLOOKUP(J124*K124/90,'TABLA VULNERAB'!$E$5:$G$29,2,FALSE))</f>
        <v>#N/A</v>
      </c>
      <c r="M124" s="26" t="e">
        <f>VLOOKUP(J124*K124/90,'TABLA VULNERAB'!$E$5:$G$29,3,FALSE)</f>
        <v>#N/A</v>
      </c>
      <c r="N124" s="23" t="s">
        <v>65</v>
      </c>
      <c r="O124" s="24">
        <v>0</v>
      </c>
      <c r="P124" s="26">
        <f t="shared" si="13"/>
        <v>0</v>
      </c>
      <c r="Q124" s="26">
        <f t="shared" si="14"/>
        <v>0</v>
      </c>
      <c r="R124" s="26">
        <f t="shared" si="15"/>
        <v>0</v>
      </c>
      <c r="S124" s="26" t="e">
        <f>IF(AND(P124=3,Q124=1),"Baja",VLOOKUP(P124*Q124/90,'TABLA VULNERAB'!$E$5:$G$29,2,FALSE))</f>
        <v>#N/A</v>
      </c>
      <c r="T124" s="26" t="e">
        <f>VLOOKUP(P124*Q124/90,'TABLA VULNERAB'!$E$5:$G$29,3,FALSE)</f>
        <v>#N/A</v>
      </c>
      <c r="U124" s="35"/>
      <c r="V124" s="225"/>
      <c r="W124" s="245"/>
      <c r="X124" s="245"/>
      <c r="Y124" s="246"/>
      <c r="Z124" s="246"/>
      <c r="AA124" s="33">
        <f t="shared" si="1"/>
        <v>0</v>
      </c>
      <c r="AB124" s="36"/>
      <c r="AC124" s="36"/>
      <c r="AD124" s="215"/>
      <c r="AE124" s="53"/>
      <c r="AF124" s="50"/>
      <c r="AG124" s="191"/>
      <c r="AH124" s="2"/>
      <c r="AI124" s="179"/>
      <c r="AJ124" s="180"/>
      <c r="AK124" s="180"/>
      <c r="AL124" s="179"/>
      <c r="AM124"/>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row>
    <row r="125" spans="1:103" s="4" customFormat="1" ht="24.95" customHeight="1" x14ac:dyDescent="0.25">
      <c r="A125" s="3"/>
      <c r="B125" s="329"/>
      <c r="C125" s="262"/>
      <c r="D125" s="197"/>
      <c r="E125" s="262"/>
      <c r="F125" s="225" t="s">
        <v>465</v>
      </c>
      <c r="G125" s="225" t="s">
        <v>466</v>
      </c>
      <c r="H125" s="225" t="s">
        <v>467</v>
      </c>
      <c r="I125" s="227" t="s">
        <v>113</v>
      </c>
      <c r="J125" s="24">
        <v>1</v>
      </c>
      <c r="K125" s="25">
        <v>8</v>
      </c>
      <c r="L125" s="26" t="str">
        <f>IF(AND(J125=3,K125=1),"Baja",VLOOKUP(J125*K125/90,'TABLA VULNERAB'!$E$5:$G$29,2,FALSE))</f>
        <v>Moderada</v>
      </c>
      <c r="M125" s="26" t="str">
        <f>VLOOKUP(J125*K125/90,'TABLA VULNERAB'!$E$5:$G$29,3,FALSE)</f>
        <v>Tolerable</v>
      </c>
      <c r="N125" s="23" t="s">
        <v>473</v>
      </c>
      <c r="O125" s="24">
        <v>74</v>
      </c>
      <c r="P125" s="26">
        <f t="shared" si="13"/>
        <v>1</v>
      </c>
      <c r="Q125" s="26">
        <f t="shared" si="14"/>
        <v>3</v>
      </c>
      <c r="R125" s="26">
        <f t="shared" si="15"/>
        <v>3</v>
      </c>
      <c r="S125" s="26" t="str">
        <f>IF(AND(P125=3,Q125=1),"Baja",VLOOKUP(P125*Q125/90,'TABLA VULNERAB'!$E$5:$G$29,2,FALSE))</f>
        <v>Baja</v>
      </c>
      <c r="T125" s="26" t="str">
        <f>VLOOKUP(P125*Q125/90,'TABLA VULNERAB'!$E$5:$G$29,3,FALSE)</f>
        <v>Aceptable</v>
      </c>
      <c r="U125" s="35" t="s">
        <v>12</v>
      </c>
      <c r="V125" s="225"/>
      <c r="W125" s="245"/>
      <c r="X125" s="245"/>
      <c r="Y125" s="246"/>
      <c r="Z125" s="246"/>
      <c r="AA125" s="33">
        <f t="shared" si="1"/>
        <v>0</v>
      </c>
      <c r="AB125" s="36"/>
      <c r="AC125" s="36"/>
      <c r="AD125" s="215"/>
      <c r="AE125" s="53"/>
      <c r="AF125" s="50"/>
      <c r="AG125" s="191"/>
      <c r="AH125" s="2"/>
      <c r="AI125" s="179"/>
      <c r="AJ125" s="180"/>
      <c r="AK125" s="180"/>
      <c r="AL125" s="179"/>
      <c r="AM125"/>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row>
    <row r="126" spans="1:103" s="4" customFormat="1" ht="24.95" customHeight="1" x14ac:dyDescent="0.25">
      <c r="A126" s="3"/>
      <c r="B126" s="329"/>
      <c r="C126" s="262"/>
      <c r="D126" s="197"/>
      <c r="E126" s="262"/>
      <c r="F126" s="225" t="s">
        <v>15</v>
      </c>
      <c r="G126" s="193"/>
      <c r="H126" s="225" t="s">
        <v>468</v>
      </c>
      <c r="I126" s="227" t="s">
        <v>113</v>
      </c>
      <c r="J126" s="24">
        <v>1</v>
      </c>
      <c r="K126" s="25">
        <v>8</v>
      </c>
      <c r="L126" s="26" t="str">
        <f>IF(AND(J126=3,K126=1),"Baja",VLOOKUP(J126*K126/90,'TABLA VULNERAB'!$E$5:$G$29,2,FALSE))</f>
        <v>Moderada</v>
      </c>
      <c r="M126" s="26" t="str">
        <f>VLOOKUP(J126*K126/90,'TABLA VULNERAB'!$E$5:$G$29,3,FALSE)</f>
        <v>Tolerable</v>
      </c>
      <c r="N126" s="23" t="s">
        <v>474</v>
      </c>
      <c r="O126" s="24">
        <v>0</v>
      </c>
      <c r="P126" s="26">
        <f t="shared" si="13"/>
        <v>1</v>
      </c>
      <c r="Q126" s="26">
        <f t="shared" si="14"/>
        <v>8</v>
      </c>
      <c r="R126" s="26">
        <f t="shared" si="15"/>
        <v>8</v>
      </c>
      <c r="S126" s="26" t="str">
        <f>IF(AND(P126=3,Q126=1),"Baja",VLOOKUP(P126*Q126/90,'TABLA VULNERAB'!$E$5:$G$29,2,FALSE))</f>
        <v>Moderada</v>
      </c>
      <c r="T126" s="26" t="str">
        <f>VLOOKUP(P126*Q126/90,'TABLA VULNERAB'!$E$5:$G$29,3,FALSE)</f>
        <v>Tolerable</v>
      </c>
      <c r="U126" s="35" t="s">
        <v>12</v>
      </c>
      <c r="V126" s="225"/>
      <c r="W126" s="245"/>
      <c r="X126" s="245"/>
      <c r="Y126" s="246"/>
      <c r="Z126" s="246"/>
      <c r="AA126" s="33">
        <f t="shared" si="1"/>
        <v>0</v>
      </c>
      <c r="AB126" s="36"/>
      <c r="AC126" s="36"/>
      <c r="AD126" s="215"/>
      <c r="AE126" s="53"/>
      <c r="AF126" s="50"/>
      <c r="AG126" s="191"/>
      <c r="AH126" s="2"/>
      <c r="AI126" s="179"/>
      <c r="AJ126" s="180"/>
      <c r="AK126" s="180"/>
      <c r="AL126" s="179"/>
      <c r="AM126"/>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row>
    <row r="127" spans="1:103" s="4" customFormat="1" ht="24.95" customHeight="1" x14ac:dyDescent="0.25">
      <c r="A127" s="3"/>
      <c r="B127" s="330"/>
      <c r="C127" s="263"/>
      <c r="D127" s="197"/>
      <c r="E127" s="263"/>
      <c r="F127" s="225" t="s">
        <v>65</v>
      </c>
      <c r="G127" s="193"/>
      <c r="H127" s="225" t="s">
        <v>469</v>
      </c>
      <c r="I127" s="227" t="s">
        <v>113</v>
      </c>
      <c r="J127" s="24">
        <v>1</v>
      </c>
      <c r="K127" s="25">
        <v>8</v>
      </c>
      <c r="L127" s="26" t="str">
        <f>IF(AND(J127=3,K127=1),"Baja",VLOOKUP(J127*K127/90,'TABLA VULNERAB'!$E$5:$G$29,2,FALSE))</f>
        <v>Moderada</v>
      </c>
      <c r="M127" s="26" t="str">
        <f>VLOOKUP(J127*K127/90,'TABLA VULNERAB'!$E$5:$G$29,3,FALSE)</f>
        <v>Tolerable</v>
      </c>
      <c r="N127" s="23" t="s">
        <v>475</v>
      </c>
      <c r="O127" s="24">
        <v>0</v>
      </c>
      <c r="P127" s="26">
        <f t="shared" si="13"/>
        <v>1</v>
      </c>
      <c r="Q127" s="26">
        <f t="shared" si="14"/>
        <v>8</v>
      </c>
      <c r="R127" s="26">
        <f t="shared" si="15"/>
        <v>8</v>
      </c>
      <c r="S127" s="26" t="str">
        <f>IF(AND(P127=3,Q127=1),"Baja",VLOOKUP(P127*Q127/90,'TABLA VULNERAB'!$E$5:$G$29,2,FALSE))</f>
        <v>Moderada</v>
      </c>
      <c r="T127" s="26" t="str">
        <f>VLOOKUP(P127*Q127/90,'TABLA VULNERAB'!$E$5:$G$29,3,FALSE)</f>
        <v>Tolerable</v>
      </c>
      <c r="U127" s="35" t="s">
        <v>12</v>
      </c>
      <c r="V127" s="225"/>
      <c r="W127" s="245"/>
      <c r="X127" s="245"/>
      <c r="Y127" s="246"/>
      <c r="Z127" s="246"/>
      <c r="AA127" s="33">
        <f t="shared" si="1"/>
        <v>0</v>
      </c>
      <c r="AB127" s="36"/>
      <c r="AC127" s="36"/>
      <c r="AD127" s="215"/>
      <c r="AE127" s="53"/>
      <c r="AF127" s="50"/>
      <c r="AG127" s="191"/>
      <c r="AH127" s="2"/>
      <c r="AI127" s="179"/>
      <c r="AJ127" s="180"/>
      <c r="AK127" s="180"/>
      <c r="AL127" s="179"/>
      <c r="AM127"/>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row>
    <row r="128" spans="1:103" s="4" customFormat="1" ht="24.95" customHeight="1" x14ac:dyDescent="0.25">
      <c r="A128" s="3"/>
      <c r="B128" s="328">
        <v>11</v>
      </c>
      <c r="C128" s="261" t="s">
        <v>553</v>
      </c>
      <c r="D128" s="197" t="s">
        <v>480</v>
      </c>
      <c r="E128" s="261" t="s">
        <v>554</v>
      </c>
      <c r="F128" s="225" t="s">
        <v>481</v>
      </c>
      <c r="G128" s="261" t="s">
        <v>482</v>
      </c>
      <c r="H128" s="227" t="s">
        <v>483</v>
      </c>
      <c r="I128" s="279" t="s">
        <v>104</v>
      </c>
      <c r="J128" s="284">
        <v>1</v>
      </c>
      <c r="K128" s="287">
        <v>8</v>
      </c>
      <c r="L128" s="26" t="str">
        <f>IF(AND(J128=3,K128=1),"Baja",VLOOKUP(J128*K128/90,'TABLA VULNERAB'!$E$5:$G$29,2,FALSE))</f>
        <v>Moderada</v>
      </c>
      <c r="M128" s="26" t="str">
        <f>VLOOKUP(J128*K128/90,'TABLA VULNERAB'!$E$5:$G$29,3,FALSE)</f>
        <v>Tolerable</v>
      </c>
      <c r="N128" s="23" t="s">
        <v>498</v>
      </c>
      <c r="O128" s="24">
        <v>70</v>
      </c>
      <c r="P128" s="26">
        <f t="shared" si="13"/>
        <v>1</v>
      </c>
      <c r="Q128" s="26">
        <f t="shared" si="14"/>
        <v>3</v>
      </c>
      <c r="R128" s="26">
        <f t="shared" si="15"/>
        <v>3</v>
      </c>
      <c r="S128" s="26" t="str">
        <f>IF(AND(P128=3,Q128=1),"Baja",VLOOKUP(P128*Q128/90,'TABLA VULNERAB'!$E$5:$G$29,2,FALSE))</f>
        <v>Baja</v>
      </c>
      <c r="T128" s="26" t="str">
        <f>VLOOKUP(P128*Q128/90,'TABLA VULNERAB'!$E$5:$G$29,3,FALSE)</f>
        <v>Aceptable</v>
      </c>
      <c r="U128" s="35"/>
      <c r="V128" s="249"/>
      <c r="W128" s="255"/>
      <c r="X128" s="248"/>
      <c r="Y128" s="246"/>
      <c r="Z128" s="246"/>
      <c r="AA128" s="33">
        <f t="shared" si="1"/>
        <v>0</v>
      </c>
      <c r="AB128" s="36"/>
      <c r="AC128" s="36"/>
      <c r="AD128" s="215"/>
      <c r="AE128" s="53"/>
      <c r="AF128" s="50"/>
      <c r="AG128" s="191"/>
      <c r="AH128" s="2"/>
      <c r="AI128" s="179"/>
      <c r="AJ128" s="180"/>
      <c r="AK128" s="180"/>
      <c r="AL128" s="179"/>
      <c r="AM128"/>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row>
    <row r="129" spans="1:103" s="4" customFormat="1" ht="24.95" customHeight="1" x14ac:dyDescent="0.25">
      <c r="A129" s="3"/>
      <c r="B129" s="329"/>
      <c r="C129" s="262"/>
      <c r="D129" s="197"/>
      <c r="E129" s="262"/>
      <c r="F129" s="227" t="s">
        <v>484</v>
      </c>
      <c r="G129" s="262"/>
      <c r="H129" s="227" t="s">
        <v>485</v>
      </c>
      <c r="I129" s="282"/>
      <c r="J129" s="285"/>
      <c r="K129" s="288"/>
      <c r="L129" s="26" t="e">
        <f>IF(AND(J129=3,K129=1),"Baja",VLOOKUP(J129*K129/90,'TABLA VULNERAB'!$E$5:$G$29,2,FALSE))</f>
        <v>#N/A</v>
      </c>
      <c r="M129" s="26" t="e">
        <f>VLOOKUP(J129*K129/90,'TABLA VULNERAB'!$E$5:$G$29,3,FALSE)</f>
        <v>#N/A</v>
      </c>
      <c r="N129" s="23"/>
      <c r="O129" s="24"/>
      <c r="P129" s="26">
        <f t="shared" si="13"/>
        <v>0</v>
      </c>
      <c r="Q129" s="26">
        <f t="shared" si="14"/>
        <v>0</v>
      </c>
      <c r="R129" s="26">
        <f t="shared" si="15"/>
        <v>0</v>
      </c>
      <c r="S129" s="26" t="e">
        <f>IF(AND(P129=3,Q129=1),"Baja",VLOOKUP(P129*Q129/90,'TABLA VULNERAB'!$E$5:$G$29,2,FALSE))</f>
        <v>#N/A</v>
      </c>
      <c r="T129" s="26" t="e">
        <f>VLOOKUP(P129*Q129/90,'TABLA VULNERAB'!$E$5:$G$29,3,FALSE)</f>
        <v>#N/A</v>
      </c>
      <c r="U129" s="35"/>
      <c r="V129" s="245"/>
      <c r="W129" s="245"/>
      <c r="X129" s="245"/>
      <c r="Y129" s="246"/>
      <c r="Z129" s="246"/>
      <c r="AA129" s="33">
        <f t="shared" si="1"/>
        <v>0</v>
      </c>
      <c r="AB129" s="36"/>
      <c r="AC129" s="36"/>
      <c r="AD129" s="215"/>
      <c r="AE129" s="53"/>
      <c r="AF129" s="50"/>
      <c r="AG129" s="191"/>
      <c r="AH129" s="2"/>
      <c r="AI129" s="179"/>
      <c r="AJ129" s="180"/>
      <c r="AK129" s="180"/>
      <c r="AL129" s="179"/>
      <c r="AM129"/>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row>
    <row r="130" spans="1:103" s="4" customFormat="1" ht="24.95" customHeight="1" x14ac:dyDescent="0.25">
      <c r="A130" s="3"/>
      <c r="B130" s="329"/>
      <c r="C130" s="262"/>
      <c r="D130" s="197"/>
      <c r="E130" s="262"/>
      <c r="F130" s="225" t="s">
        <v>486</v>
      </c>
      <c r="G130" s="263"/>
      <c r="H130" s="227" t="s">
        <v>487</v>
      </c>
      <c r="I130" s="283"/>
      <c r="J130" s="286"/>
      <c r="K130" s="289"/>
      <c r="L130" s="26" t="e">
        <f>IF(AND(J130=3,K130=1),"Baja",VLOOKUP(J130*K130/90,'TABLA VULNERAB'!$E$5:$G$29,2,FALSE))</f>
        <v>#N/A</v>
      </c>
      <c r="M130" s="26" t="e">
        <f>VLOOKUP(J130*K130/90,'TABLA VULNERAB'!$E$5:$G$29,3,FALSE)</f>
        <v>#N/A</v>
      </c>
      <c r="N130" s="23"/>
      <c r="O130" s="24"/>
      <c r="P130" s="26">
        <f t="shared" si="13"/>
        <v>0</v>
      </c>
      <c r="Q130" s="26">
        <f t="shared" si="14"/>
        <v>0</v>
      </c>
      <c r="R130" s="26">
        <f t="shared" si="15"/>
        <v>0</v>
      </c>
      <c r="S130" s="26" t="e">
        <f>IF(AND(P130=3,Q130=1),"Baja",VLOOKUP(P130*Q130/90,'TABLA VULNERAB'!$E$5:$G$29,2,FALSE))</f>
        <v>#N/A</v>
      </c>
      <c r="T130" s="26" t="e">
        <f>VLOOKUP(P130*Q130/90,'TABLA VULNERAB'!$E$5:$G$29,3,FALSE)</f>
        <v>#N/A</v>
      </c>
      <c r="U130" s="35"/>
      <c r="V130" s="245"/>
      <c r="W130" s="245"/>
      <c r="X130" s="245"/>
      <c r="Y130" s="246"/>
      <c r="Z130" s="246"/>
      <c r="AA130" s="33">
        <f t="shared" si="1"/>
        <v>0</v>
      </c>
      <c r="AB130" s="36"/>
      <c r="AC130" s="36"/>
      <c r="AD130" s="215"/>
      <c r="AE130" s="53"/>
      <c r="AF130" s="50"/>
      <c r="AG130" s="191"/>
      <c r="AH130" s="2"/>
      <c r="AI130" s="179"/>
      <c r="AJ130" s="180"/>
      <c r="AK130" s="180"/>
      <c r="AL130" s="179"/>
      <c r="AM130"/>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row>
    <row r="131" spans="1:103" s="4" customFormat="1" ht="24.95" customHeight="1" x14ac:dyDescent="0.25">
      <c r="A131" s="3"/>
      <c r="B131" s="329"/>
      <c r="C131" s="262"/>
      <c r="D131" s="197"/>
      <c r="E131" s="262"/>
      <c r="F131" s="225" t="s">
        <v>488</v>
      </c>
      <c r="G131" s="261" t="s">
        <v>489</v>
      </c>
      <c r="H131" s="225" t="s">
        <v>490</v>
      </c>
      <c r="I131" s="279" t="s">
        <v>110</v>
      </c>
      <c r="J131" s="284">
        <v>4</v>
      </c>
      <c r="K131" s="287">
        <v>8</v>
      </c>
      <c r="L131" s="26" t="str">
        <f>IF(AND(J131=3,K131=1),"Baja",VLOOKUP(J131*K131/90,'TABLA VULNERAB'!$E$5:$G$29,2,FALSE))</f>
        <v xml:space="preserve">Alta </v>
      </c>
      <c r="M131" s="26" t="str">
        <f>VLOOKUP(J131*K131/90,'TABLA VULNERAB'!$E$5:$G$29,3,FALSE)</f>
        <v>Importante</v>
      </c>
      <c r="N131" s="23" t="s">
        <v>499</v>
      </c>
      <c r="O131" s="24">
        <v>0</v>
      </c>
      <c r="P131" s="26">
        <f t="shared" si="13"/>
        <v>4</v>
      </c>
      <c r="Q131" s="26">
        <f t="shared" si="14"/>
        <v>8</v>
      </c>
      <c r="R131" s="26">
        <f t="shared" si="15"/>
        <v>32</v>
      </c>
      <c r="S131" s="26" t="str">
        <f>IF(AND(P131=3,Q131=1),"Baja",VLOOKUP(P131*Q131/90,'TABLA VULNERAB'!$E$5:$G$29,2,FALSE))</f>
        <v xml:space="preserve">Alta </v>
      </c>
      <c r="T131" s="26" t="str">
        <f>VLOOKUP(P131*Q131/90,'TABLA VULNERAB'!$E$5:$G$29,3,FALSE)</f>
        <v>Importante</v>
      </c>
      <c r="U131" s="35" t="s">
        <v>60</v>
      </c>
      <c r="V131" s="245" t="s">
        <v>500</v>
      </c>
      <c r="W131" s="245">
        <v>1</v>
      </c>
      <c r="X131" s="245" t="s">
        <v>501</v>
      </c>
      <c r="Y131" s="246">
        <v>42689</v>
      </c>
      <c r="Z131" s="246">
        <v>42794</v>
      </c>
      <c r="AA131" s="33">
        <f t="shared" si="1"/>
        <v>3.5</v>
      </c>
      <c r="AB131" s="36"/>
      <c r="AC131" s="36"/>
      <c r="AD131" s="215"/>
      <c r="AE131" s="53"/>
      <c r="AF131" s="50"/>
      <c r="AG131" s="191"/>
      <c r="AH131" s="2"/>
      <c r="AI131" s="179"/>
      <c r="AJ131" s="180"/>
      <c r="AK131" s="180"/>
      <c r="AL131" s="179"/>
      <c r="AM131"/>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row>
    <row r="132" spans="1:103" s="4" customFormat="1" ht="24.95" customHeight="1" x14ac:dyDescent="0.25">
      <c r="A132" s="3"/>
      <c r="B132" s="329"/>
      <c r="C132" s="262"/>
      <c r="D132" s="197"/>
      <c r="E132" s="262"/>
      <c r="F132" s="225" t="s">
        <v>484</v>
      </c>
      <c r="G132" s="280"/>
      <c r="H132" s="225" t="s">
        <v>491</v>
      </c>
      <c r="I132" s="282"/>
      <c r="J132" s="285"/>
      <c r="K132" s="288"/>
      <c r="L132" s="26" t="e">
        <f>IF(AND(J132=3,K132=1),"Baja",VLOOKUP(J132*K132/90,'TABLA VULNERAB'!$E$5:$G$29,2,FALSE))</f>
        <v>#N/A</v>
      </c>
      <c r="M132" s="26" t="e">
        <f>VLOOKUP(J132*K132/90,'TABLA VULNERAB'!$E$5:$G$29,3,FALSE)</f>
        <v>#N/A</v>
      </c>
      <c r="N132" s="23"/>
      <c r="O132" s="24">
        <v>0</v>
      </c>
      <c r="P132" s="26">
        <f t="shared" si="13"/>
        <v>0</v>
      </c>
      <c r="Q132" s="26">
        <f t="shared" si="14"/>
        <v>0</v>
      </c>
      <c r="R132" s="26">
        <f t="shared" si="15"/>
        <v>0</v>
      </c>
      <c r="S132" s="26" t="e">
        <f>IF(AND(P132=3,Q132=1),"Baja",VLOOKUP(P132*Q132/90,'TABLA VULNERAB'!$E$5:$G$29,2,FALSE))</f>
        <v>#N/A</v>
      </c>
      <c r="T132" s="26" t="e">
        <f>VLOOKUP(P132*Q132/90,'TABLA VULNERAB'!$E$5:$G$29,3,FALSE)</f>
        <v>#N/A</v>
      </c>
      <c r="U132" s="35"/>
      <c r="V132" s="225" t="s">
        <v>502</v>
      </c>
      <c r="W132" s="245">
        <v>1</v>
      </c>
      <c r="X132" s="245" t="s">
        <v>503</v>
      </c>
      <c r="Y132" s="246">
        <v>42689</v>
      </c>
      <c r="Z132" s="246">
        <v>42794</v>
      </c>
      <c r="AA132" s="33">
        <f t="shared" si="1"/>
        <v>3.5</v>
      </c>
      <c r="AB132" s="36"/>
      <c r="AC132" s="36"/>
      <c r="AD132" s="215"/>
      <c r="AE132" s="53"/>
      <c r="AF132" s="50"/>
      <c r="AG132" s="191"/>
      <c r="AH132" s="2"/>
      <c r="AI132" s="179"/>
      <c r="AJ132" s="180"/>
      <c r="AK132" s="180"/>
      <c r="AL132" s="179"/>
      <c r="AM132"/>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row>
    <row r="133" spans="1:103" s="4" customFormat="1" ht="24.95" customHeight="1" x14ac:dyDescent="0.25">
      <c r="A133" s="3"/>
      <c r="B133" s="329"/>
      <c r="C133" s="262"/>
      <c r="D133" s="197"/>
      <c r="E133" s="262"/>
      <c r="F133" s="225" t="s">
        <v>492</v>
      </c>
      <c r="G133" s="281"/>
      <c r="H133" s="225" t="s">
        <v>493</v>
      </c>
      <c r="I133" s="283"/>
      <c r="J133" s="286"/>
      <c r="K133" s="289"/>
      <c r="L133" s="26" t="e">
        <f>IF(AND(J133=3,K133=1),"Baja",VLOOKUP(J133*K133/90,'TABLA VULNERAB'!$E$5:$G$29,2,FALSE))</f>
        <v>#N/A</v>
      </c>
      <c r="M133" s="26" t="e">
        <f>VLOOKUP(J133*K133/90,'TABLA VULNERAB'!$E$5:$G$29,3,FALSE)</f>
        <v>#N/A</v>
      </c>
      <c r="N133" s="23"/>
      <c r="O133" s="24">
        <v>0</v>
      </c>
      <c r="P133" s="26">
        <f t="shared" si="13"/>
        <v>0</v>
      </c>
      <c r="Q133" s="26">
        <f t="shared" si="14"/>
        <v>0</v>
      </c>
      <c r="R133" s="26">
        <f t="shared" si="15"/>
        <v>0</v>
      </c>
      <c r="S133" s="26" t="e">
        <f>IF(AND(P133=3,Q133=1),"Baja",VLOOKUP(P133*Q133/90,'TABLA VULNERAB'!$E$5:$G$29,2,FALSE))</f>
        <v>#N/A</v>
      </c>
      <c r="T133" s="26" t="e">
        <f>VLOOKUP(P133*Q133/90,'TABLA VULNERAB'!$E$5:$G$29,3,FALSE)</f>
        <v>#N/A</v>
      </c>
      <c r="U133" s="35"/>
      <c r="V133" s="225" t="s">
        <v>504</v>
      </c>
      <c r="W133" s="245">
        <v>1</v>
      </c>
      <c r="X133" s="245" t="s">
        <v>505</v>
      </c>
      <c r="Y133" s="246">
        <v>42689</v>
      </c>
      <c r="Z133" s="246">
        <v>42794</v>
      </c>
      <c r="AA133" s="33">
        <f t="shared" si="1"/>
        <v>3.5</v>
      </c>
      <c r="AB133" s="36"/>
      <c r="AC133" s="36"/>
      <c r="AD133" s="215"/>
      <c r="AE133" s="53"/>
      <c r="AF133" s="50"/>
      <c r="AG133" s="191"/>
      <c r="AH133" s="2"/>
      <c r="AI133" s="179"/>
      <c r="AJ133" s="180"/>
      <c r="AK133" s="180"/>
      <c r="AL133" s="179"/>
      <c r="AM13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row>
    <row r="134" spans="1:103" s="4" customFormat="1" ht="24.95" customHeight="1" x14ac:dyDescent="0.25">
      <c r="A134" s="3"/>
      <c r="B134" s="329"/>
      <c r="C134" s="262"/>
      <c r="D134" s="197"/>
      <c r="E134" s="262"/>
      <c r="F134" s="225" t="s">
        <v>494</v>
      </c>
      <c r="G134" s="279" t="s">
        <v>495</v>
      </c>
      <c r="H134" s="261" t="s">
        <v>496</v>
      </c>
      <c r="I134" s="279" t="s">
        <v>110</v>
      </c>
      <c r="J134" s="24">
        <v>4</v>
      </c>
      <c r="K134" s="25">
        <v>3</v>
      </c>
      <c r="L134" s="26" t="str">
        <f>IF(AND(J134=3,K134=1),"Baja",VLOOKUP(J134*K134/90,'TABLA VULNERAB'!$E$5:$G$29,2,FALSE))</f>
        <v xml:space="preserve">Alta </v>
      </c>
      <c r="M134" s="26" t="str">
        <f>VLOOKUP(J134*K134/90,'TABLA VULNERAB'!$E$5:$G$29,3,FALSE)</f>
        <v>Importante</v>
      </c>
      <c r="N134" s="23" t="s">
        <v>499</v>
      </c>
      <c r="O134" s="24">
        <v>0</v>
      </c>
      <c r="P134" s="26">
        <f t="shared" si="13"/>
        <v>4</v>
      </c>
      <c r="Q134" s="26">
        <f t="shared" si="14"/>
        <v>3</v>
      </c>
      <c r="R134" s="26">
        <f t="shared" si="15"/>
        <v>12</v>
      </c>
      <c r="S134" s="26" t="str">
        <f>IF(AND(P134=3,Q134=1),"Baja",VLOOKUP(P134*Q134/90,'TABLA VULNERAB'!$E$5:$G$29,2,FALSE))</f>
        <v xml:space="preserve">Alta </v>
      </c>
      <c r="T134" s="26" t="str">
        <f>VLOOKUP(P134*Q134/90,'TABLA VULNERAB'!$E$5:$G$29,3,FALSE)</f>
        <v>Importante</v>
      </c>
      <c r="U134" s="35" t="s">
        <v>60</v>
      </c>
      <c r="V134" s="261" t="s">
        <v>506</v>
      </c>
      <c r="W134" s="245">
        <v>1</v>
      </c>
      <c r="X134" s="245" t="s">
        <v>507</v>
      </c>
      <c r="Y134" s="246">
        <v>42689</v>
      </c>
      <c r="Z134" s="246">
        <v>42794</v>
      </c>
      <c r="AA134" s="33">
        <f t="shared" si="1"/>
        <v>3.5</v>
      </c>
      <c r="AB134" s="36"/>
      <c r="AC134" s="36"/>
      <c r="AD134" s="215"/>
      <c r="AE134" s="53"/>
      <c r="AF134" s="50"/>
      <c r="AG134" s="191"/>
      <c r="AH134" s="2"/>
      <c r="AI134" s="179"/>
      <c r="AJ134" s="180"/>
      <c r="AK134" s="180"/>
      <c r="AL134" s="179"/>
      <c r="AM134"/>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row>
    <row r="135" spans="1:103" s="4" customFormat="1" ht="24.95" customHeight="1" x14ac:dyDescent="0.25">
      <c r="A135" s="3"/>
      <c r="B135" s="329"/>
      <c r="C135" s="262"/>
      <c r="D135" s="197"/>
      <c r="E135" s="262"/>
      <c r="F135" s="225" t="s">
        <v>488</v>
      </c>
      <c r="G135" s="280"/>
      <c r="H135" s="262"/>
      <c r="I135" s="282"/>
      <c r="J135" s="24"/>
      <c r="K135" s="25"/>
      <c r="L135" s="26" t="e">
        <f>IF(AND(J135=3,K135=1),"Baja",VLOOKUP(J135*K135/90,'TABLA VULNERAB'!$E$5:$G$29,2,FALSE))</f>
        <v>#N/A</v>
      </c>
      <c r="M135" s="26" t="e">
        <f>VLOOKUP(J135*K135/90,'TABLA VULNERAB'!$E$5:$G$29,3,FALSE)</f>
        <v>#N/A</v>
      </c>
      <c r="N135" s="23"/>
      <c r="O135" s="24">
        <v>0</v>
      </c>
      <c r="P135" s="26">
        <f t="shared" si="13"/>
        <v>0</v>
      </c>
      <c r="Q135" s="26">
        <f t="shared" si="14"/>
        <v>0</v>
      </c>
      <c r="R135" s="26">
        <f t="shared" si="15"/>
        <v>0</v>
      </c>
      <c r="S135" s="26" t="e">
        <f>IF(AND(P135=3,Q135=1),"Baja",VLOOKUP(P135*Q135/90,'TABLA VULNERAB'!$E$5:$G$29,2,FALSE))</f>
        <v>#N/A</v>
      </c>
      <c r="T135" s="26" t="e">
        <f>VLOOKUP(P135*Q135/90,'TABLA VULNERAB'!$E$5:$G$29,3,FALSE)</f>
        <v>#N/A</v>
      </c>
      <c r="U135" s="35"/>
      <c r="V135" s="262"/>
      <c r="W135" s="245">
        <v>1</v>
      </c>
      <c r="X135" s="245" t="s">
        <v>505</v>
      </c>
      <c r="Y135" s="246">
        <v>42689</v>
      </c>
      <c r="Z135" s="246">
        <v>42794</v>
      </c>
      <c r="AA135" s="33">
        <f t="shared" si="1"/>
        <v>3.5</v>
      </c>
      <c r="AB135" s="36"/>
      <c r="AC135" s="36"/>
      <c r="AD135" s="215"/>
      <c r="AE135" s="53"/>
      <c r="AF135" s="50"/>
      <c r="AG135" s="191"/>
      <c r="AH135" s="2"/>
      <c r="AI135" s="179"/>
      <c r="AJ135" s="180"/>
      <c r="AK135" s="180"/>
      <c r="AL135" s="179"/>
      <c r="AM135"/>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row>
    <row r="136" spans="1:103" s="4" customFormat="1" ht="24.95" customHeight="1" x14ac:dyDescent="0.25">
      <c r="A136" s="3"/>
      <c r="B136" s="329"/>
      <c r="C136" s="262"/>
      <c r="D136" s="197"/>
      <c r="E136" s="262"/>
      <c r="F136" s="227" t="s">
        <v>484</v>
      </c>
      <c r="G136" s="281"/>
      <c r="H136" s="263"/>
      <c r="I136" s="283"/>
      <c r="J136" s="24"/>
      <c r="K136" s="25"/>
      <c r="L136" s="26" t="e">
        <f>IF(AND(J136=3,K136=1),"Baja",VLOOKUP(J136*K136/90,'TABLA VULNERAB'!$E$5:$G$29,2,FALSE))</f>
        <v>#N/A</v>
      </c>
      <c r="M136" s="26" t="e">
        <f>VLOOKUP(J136*K136/90,'TABLA VULNERAB'!$E$5:$G$29,3,FALSE)</f>
        <v>#N/A</v>
      </c>
      <c r="N136" s="23"/>
      <c r="O136" s="24">
        <v>0</v>
      </c>
      <c r="P136" s="26">
        <f t="shared" si="13"/>
        <v>0</v>
      </c>
      <c r="Q136" s="26">
        <f t="shared" si="14"/>
        <v>0</v>
      </c>
      <c r="R136" s="26">
        <f t="shared" si="15"/>
        <v>0</v>
      </c>
      <c r="S136" s="26" t="e">
        <f>IF(AND(P136=3,Q136=1),"Baja",VLOOKUP(P136*Q136/90,'TABLA VULNERAB'!$E$5:$G$29,2,FALSE))</f>
        <v>#N/A</v>
      </c>
      <c r="T136" s="26" t="e">
        <f>VLOOKUP(P136*Q136/90,'TABLA VULNERAB'!$E$5:$G$29,3,FALSE)</f>
        <v>#N/A</v>
      </c>
      <c r="U136" s="35"/>
      <c r="V136" s="263"/>
      <c r="W136" s="245"/>
      <c r="X136" s="245"/>
      <c r="Y136" s="246"/>
      <c r="Z136" s="246"/>
      <c r="AA136" s="33">
        <f t="shared" si="1"/>
        <v>0</v>
      </c>
      <c r="AB136" s="36"/>
      <c r="AC136" s="36"/>
      <c r="AD136" s="215"/>
      <c r="AE136" s="53"/>
      <c r="AF136" s="50"/>
      <c r="AG136" s="191"/>
      <c r="AH136" s="2"/>
      <c r="AI136" s="179"/>
      <c r="AJ136" s="180"/>
      <c r="AK136" s="180"/>
      <c r="AL136" s="179"/>
      <c r="AM136"/>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row>
    <row r="137" spans="1:103" s="4" customFormat="1" ht="24.95" customHeight="1" x14ac:dyDescent="0.25">
      <c r="A137" s="3"/>
      <c r="B137" s="330"/>
      <c r="C137" s="263"/>
      <c r="D137" s="197"/>
      <c r="E137" s="263"/>
      <c r="F137" s="227" t="s">
        <v>232</v>
      </c>
      <c r="G137" s="227" t="s">
        <v>497</v>
      </c>
      <c r="H137" s="225" t="s">
        <v>483</v>
      </c>
      <c r="I137" s="227" t="s">
        <v>110</v>
      </c>
      <c r="J137" s="24">
        <v>1</v>
      </c>
      <c r="K137" s="25">
        <v>18</v>
      </c>
      <c r="L137" s="26" t="str">
        <f>IF(AND(J137=3,K137=1),"Baja",VLOOKUP(J137*K137/90,'TABLA VULNERAB'!$E$5:$G$29,2,FALSE))</f>
        <v xml:space="preserve">Alta </v>
      </c>
      <c r="M137" s="26" t="str">
        <f>VLOOKUP(J137*K137/90,'TABLA VULNERAB'!$E$5:$G$29,3,FALSE)</f>
        <v>Importante</v>
      </c>
      <c r="N137" s="23" t="s">
        <v>499</v>
      </c>
      <c r="O137" s="24">
        <v>0</v>
      </c>
      <c r="P137" s="26">
        <f t="shared" ref="P137:P144" si="16">IF(J137=1,1,IF(O137&lt;=59,J137,IF(O137&lt;=89,J137-1,IF(AND(O137&gt;=90,J137=2),J137-1,J137-2))))</f>
        <v>1</v>
      </c>
      <c r="Q137" s="26">
        <f t="shared" ref="Q137:Q144" si="17">IF(K137=1,1,IF(O137&lt;=59,K137,IF(AND(O137&lt;=89,K137=3),K137-2,IF(AND(O137&lt;=89,K137&lt;&gt;3),K137-5,IF(AND(O137&gt;=90,K137=3),K137-2,IF(AND(O137&gt;=90,K137=8),K137-7,IF(AND(O137&gt;=90,K137&lt;&gt;3),K137-10,K137)))))))</f>
        <v>18</v>
      </c>
      <c r="R137" s="26">
        <f t="shared" ref="R137:R144" si="18">P137*Q137</f>
        <v>18</v>
      </c>
      <c r="S137" s="26" t="str">
        <f>IF(AND(P137=3,Q137=1),"Baja",VLOOKUP(P137*Q137/90,'TABLA VULNERAB'!$E$5:$G$29,2,FALSE))</f>
        <v xml:space="preserve">Alta </v>
      </c>
      <c r="T137" s="26" t="str">
        <f>VLOOKUP(P137*Q137/90,'TABLA VULNERAB'!$E$5:$G$29,3,FALSE)</f>
        <v>Importante</v>
      </c>
      <c r="U137" s="35"/>
      <c r="V137" s="225"/>
      <c r="W137" s="245"/>
      <c r="X137" s="245"/>
      <c r="Y137" s="246"/>
      <c r="Z137" s="246"/>
      <c r="AA137" s="33">
        <f t="shared" si="1"/>
        <v>0</v>
      </c>
      <c r="AB137" s="36"/>
      <c r="AC137" s="36"/>
      <c r="AD137" s="215"/>
      <c r="AE137" s="53"/>
      <c r="AF137" s="50"/>
      <c r="AG137" s="191"/>
      <c r="AH137" s="2"/>
      <c r="AI137" s="179"/>
      <c r="AJ137" s="180"/>
      <c r="AK137" s="180"/>
      <c r="AL137" s="179"/>
      <c r="AM137"/>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row>
    <row r="138" spans="1:103" s="4" customFormat="1" ht="24.95" customHeight="1" x14ac:dyDescent="0.25">
      <c r="A138" s="3"/>
      <c r="B138" s="328">
        <v>12</v>
      </c>
      <c r="C138" s="261" t="s">
        <v>555</v>
      </c>
      <c r="D138" s="213" t="s">
        <v>508</v>
      </c>
      <c r="E138" s="261" t="s">
        <v>556</v>
      </c>
      <c r="F138" s="227" t="s">
        <v>541</v>
      </c>
      <c r="G138" s="244" t="s">
        <v>542</v>
      </c>
      <c r="H138" s="227" t="s">
        <v>509</v>
      </c>
      <c r="I138" s="227" t="s">
        <v>2</v>
      </c>
      <c r="J138" s="24">
        <v>3</v>
      </c>
      <c r="K138" s="25">
        <v>8</v>
      </c>
      <c r="L138" s="26" t="str">
        <f>IF(AND(J138=3,K138=1),"Baja",VLOOKUP(J138*K138/90,'TABLA VULNERAB'!$E$5:$G$29,2,FALSE))</f>
        <v xml:space="preserve">Alta </v>
      </c>
      <c r="M138" s="26" t="str">
        <f>VLOOKUP(J138*K138/90,'TABLA VULNERAB'!$E$5:$G$29,3,FALSE)</f>
        <v>Importante</v>
      </c>
      <c r="N138" s="23" t="s">
        <v>524</v>
      </c>
      <c r="O138" s="24">
        <v>0</v>
      </c>
      <c r="P138" s="26">
        <f t="shared" si="16"/>
        <v>3</v>
      </c>
      <c r="Q138" s="26">
        <f t="shared" si="17"/>
        <v>8</v>
      </c>
      <c r="R138" s="26">
        <f t="shared" si="18"/>
        <v>24</v>
      </c>
      <c r="S138" s="26" t="str">
        <f>IF(AND(P138=3,Q138=1),"Baja",VLOOKUP(P138*Q138/90,'TABLA VULNERAB'!$E$5:$G$29,2,FALSE))</f>
        <v xml:space="preserve">Alta </v>
      </c>
      <c r="T138" s="26" t="str">
        <f>VLOOKUP(P138*Q138/90,'TABLA VULNERAB'!$E$5:$G$29,3,FALSE)</f>
        <v>Importante</v>
      </c>
      <c r="U138" s="35" t="s">
        <v>12</v>
      </c>
      <c r="V138" s="249" t="s">
        <v>530</v>
      </c>
      <c r="W138" s="245">
        <v>1</v>
      </c>
      <c r="X138" s="248" t="s">
        <v>531</v>
      </c>
      <c r="Y138" s="246">
        <v>42614</v>
      </c>
      <c r="Z138" s="246">
        <v>42979</v>
      </c>
      <c r="AA138" s="33">
        <f t="shared" si="1"/>
        <v>12.166666666666666</v>
      </c>
      <c r="AB138" s="36"/>
      <c r="AC138" s="36"/>
      <c r="AD138" s="215"/>
      <c r="AE138" s="53"/>
      <c r="AF138" s="50"/>
      <c r="AG138" s="191"/>
      <c r="AH138" s="2"/>
      <c r="AI138" s="179"/>
      <c r="AJ138" s="180"/>
      <c r="AK138" s="180"/>
      <c r="AL138" s="179"/>
      <c r="AM138"/>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row>
    <row r="139" spans="1:103" s="4" customFormat="1" ht="24.95" customHeight="1" x14ac:dyDescent="0.25">
      <c r="A139" s="3"/>
      <c r="B139" s="329"/>
      <c r="C139" s="262"/>
      <c r="D139" s="197"/>
      <c r="E139" s="262"/>
      <c r="F139" s="227" t="s">
        <v>510</v>
      </c>
      <c r="G139" s="227" t="s">
        <v>511</v>
      </c>
      <c r="H139" s="227" t="s">
        <v>512</v>
      </c>
      <c r="I139" s="227" t="s">
        <v>106</v>
      </c>
      <c r="J139" s="24">
        <v>2</v>
      </c>
      <c r="K139" s="25">
        <v>3</v>
      </c>
      <c r="L139" s="26" t="str">
        <f>IF(AND(J139=3,K139=1),"Baja",VLOOKUP(J139*K139/90,'TABLA VULNERAB'!$E$5:$G$29,2,FALSE))</f>
        <v>Baja</v>
      </c>
      <c r="M139" s="26" t="str">
        <f>VLOOKUP(J139*K139/90,'TABLA VULNERAB'!$E$5:$G$29,3,FALSE)</f>
        <v>Aceptable</v>
      </c>
      <c r="N139" s="23" t="s">
        <v>525</v>
      </c>
      <c r="O139" s="24">
        <v>0</v>
      </c>
      <c r="P139" s="26">
        <f t="shared" si="16"/>
        <v>2</v>
      </c>
      <c r="Q139" s="26">
        <f t="shared" si="17"/>
        <v>3</v>
      </c>
      <c r="R139" s="26">
        <f t="shared" si="18"/>
        <v>6</v>
      </c>
      <c r="S139" s="26" t="str">
        <f>IF(AND(P139=3,Q139=1),"Baja",VLOOKUP(P139*Q139/90,'TABLA VULNERAB'!$E$5:$G$29,2,FALSE))</f>
        <v>Baja</v>
      </c>
      <c r="T139" s="26" t="str">
        <f>VLOOKUP(P139*Q139/90,'TABLA VULNERAB'!$E$5:$G$29,3,FALSE)</f>
        <v>Aceptable</v>
      </c>
      <c r="U139" s="35" t="s">
        <v>60</v>
      </c>
      <c r="V139" s="245" t="s">
        <v>532</v>
      </c>
      <c r="W139" s="245">
        <v>6</v>
      </c>
      <c r="X139" s="245" t="s">
        <v>533</v>
      </c>
      <c r="Y139" s="246">
        <v>42614</v>
      </c>
      <c r="Z139" s="246">
        <v>43100</v>
      </c>
      <c r="AA139" s="33">
        <f t="shared" si="1"/>
        <v>16.2</v>
      </c>
      <c r="AB139" s="36"/>
      <c r="AC139" s="36"/>
      <c r="AD139" s="215"/>
      <c r="AE139" s="53"/>
      <c r="AF139" s="50"/>
      <c r="AG139" s="191"/>
      <c r="AH139" s="2"/>
      <c r="AI139" s="179"/>
      <c r="AJ139" s="180"/>
      <c r="AK139" s="180"/>
      <c r="AL139" s="179"/>
      <c r="AM139"/>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row>
    <row r="140" spans="1:103" s="4" customFormat="1" ht="24.95" customHeight="1" x14ac:dyDescent="0.25">
      <c r="A140" s="3"/>
      <c r="B140" s="329"/>
      <c r="C140" s="262"/>
      <c r="D140" s="197"/>
      <c r="E140" s="262"/>
      <c r="F140" s="227" t="s">
        <v>513</v>
      </c>
      <c r="G140" s="227" t="s">
        <v>543</v>
      </c>
      <c r="H140" s="227" t="s">
        <v>514</v>
      </c>
      <c r="I140" s="227" t="s">
        <v>2</v>
      </c>
      <c r="J140" s="24">
        <v>2</v>
      </c>
      <c r="K140" s="25">
        <v>3</v>
      </c>
      <c r="L140" s="26" t="str">
        <f>IF(AND(J140=3,K140=1),"Baja",VLOOKUP(J140*K140/90,'TABLA VULNERAB'!$E$5:$G$29,2,FALSE))</f>
        <v>Baja</v>
      </c>
      <c r="M140" s="26" t="str">
        <f>VLOOKUP(J140*K140/90,'TABLA VULNERAB'!$E$5:$G$29,3,FALSE)</f>
        <v>Aceptable</v>
      </c>
      <c r="N140" s="23" t="s">
        <v>526</v>
      </c>
      <c r="O140" s="24">
        <v>0</v>
      </c>
      <c r="P140" s="26">
        <f t="shared" si="16"/>
        <v>2</v>
      </c>
      <c r="Q140" s="26">
        <f t="shared" si="17"/>
        <v>3</v>
      </c>
      <c r="R140" s="26">
        <f t="shared" si="18"/>
        <v>6</v>
      </c>
      <c r="S140" s="26" t="str">
        <f>IF(AND(P140=3,Q140=1),"Baja",VLOOKUP(P140*Q140/90,'TABLA VULNERAB'!$E$5:$G$29,2,FALSE))</f>
        <v>Baja</v>
      </c>
      <c r="T140" s="26" t="str">
        <f>VLOOKUP(P140*Q140/90,'TABLA VULNERAB'!$E$5:$G$29,3,FALSE)</f>
        <v>Aceptable</v>
      </c>
      <c r="U140" s="35" t="s">
        <v>60</v>
      </c>
      <c r="V140" s="227" t="s">
        <v>534</v>
      </c>
      <c r="W140" s="245">
        <v>1</v>
      </c>
      <c r="X140" s="245" t="s">
        <v>535</v>
      </c>
      <c r="Y140" s="246">
        <v>42736</v>
      </c>
      <c r="Z140" s="246">
        <v>43100</v>
      </c>
      <c r="AA140" s="33">
        <f t="shared" si="1"/>
        <v>12.133333333333333</v>
      </c>
      <c r="AB140" s="36"/>
      <c r="AC140" s="36"/>
      <c r="AD140" s="215"/>
      <c r="AE140" s="53"/>
      <c r="AF140" s="50"/>
      <c r="AG140" s="191"/>
      <c r="AH140" s="2"/>
      <c r="AI140" s="179"/>
      <c r="AJ140" s="180"/>
      <c r="AK140" s="180"/>
      <c r="AL140" s="179"/>
      <c r="AM140"/>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row>
    <row r="141" spans="1:103" s="4" customFormat="1" ht="24.95" customHeight="1" x14ac:dyDescent="0.25">
      <c r="A141" s="3"/>
      <c r="B141" s="329"/>
      <c r="C141" s="262"/>
      <c r="D141" s="197"/>
      <c r="E141" s="262"/>
      <c r="F141" s="227" t="s">
        <v>515</v>
      </c>
      <c r="G141" s="227" t="s">
        <v>516</v>
      </c>
      <c r="H141" s="227" t="s">
        <v>517</v>
      </c>
      <c r="I141" s="227" t="s">
        <v>105</v>
      </c>
      <c r="J141" s="24">
        <v>2</v>
      </c>
      <c r="K141" s="25">
        <v>3</v>
      </c>
      <c r="L141" s="26" t="str">
        <f>IF(AND(J141=3,K141=1),"Baja",VLOOKUP(J141*K141/90,'TABLA VULNERAB'!$E$5:$G$29,2,FALSE))</f>
        <v>Baja</v>
      </c>
      <c r="M141" s="26" t="str">
        <f>VLOOKUP(J141*K141/90,'TABLA VULNERAB'!$E$5:$G$29,3,FALSE)</f>
        <v>Aceptable</v>
      </c>
      <c r="N141" s="23" t="s">
        <v>527</v>
      </c>
      <c r="O141" s="24">
        <v>0</v>
      </c>
      <c r="P141" s="26">
        <f t="shared" si="16"/>
        <v>2</v>
      </c>
      <c r="Q141" s="26">
        <f t="shared" si="17"/>
        <v>3</v>
      </c>
      <c r="R141" s="26">
        <f t="shared" si="18"/>
        <v>6</v>
      </c>
      <c r="S141" s="26" t="str">
        <f>IF(AND(P141=3,Q141=1),"Baja",VLOOKUP(P141*Q141/90,'TABLA VULNERAB'!$E$5:$G$29,2,FALSE))</f>
        <v>Baja</v>
      </c>
      <c r="T141" s="26" t="str">
        <f>VLOOKUP(P141*Q141/90,'TABLA VULNERAB'!$E$5:$G$29,3,FALSE)</f>
        <v>Aceptable</v>
      </c>
      <c r="U141" s="35" t="s">
        <v>60</v>
      </c>
      <c r="V141" s="225" t="s">
        <v>536</v>
      </c>
      <c r="W141" s="245">
        <v>1</v>
      </c>
      <c r="X141" s="245" t="s">
        <v>537</v>
      </c>
      <c r="Y141" s="246">
        <v>42614</v>
      </c>
      <c r="Z141" s="246">
        <v>42735</v>
      </c>
      <c r="AA141" s="33">
        <f t="shared" si="1"/>
        <v>4.0333333333333332</v>
      </c>
      <c r="AB141" s="36"/>
      <c r="AC141" s="36"/>
      <c r="AD141" s="215"/>
      <c r="AE141" s="53"/>
      <c r="AF141" s="50"/>
      <c r="AG141" s="191"/>
      <c r="AH141" s="2"/>
      <c r="AI141" s="179"/>
      <c r="AJ141" s="180"/>
      <c r="AK141" s="180"/>
      <c r="AL141" s="179"/>
      <c r="AM141"/>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row>
    <row r="142" spans="1:103" s="4" customFormat="1" ht="24.95" customHeight="1" x14ac:dyDescent="0.25">
      <c r="A142" s="3"/>
      <c r="B142" s="329"/>
      <c r="C142" s="262"/>
      <c r="D142" s="197"/>
      <c r="E142" s="262"/>
      <c r="F142" s="227" t="s">
        <v>518</v>
      </c>
      <c r="G142" s="227" t="s">
        <v>519</v>
      </c>
      <c r="H142" s="227" t="s">
        <v>520</v>
      </c>
      <c r="I142" s="227" t="s">
        <v>112</v>
      </c>
      <c r="J142" s="24">
        <v>5</v>
      </c>
      <c r="K142" s="25">
        <v>3</v>
      </c>
      <c r="L142" s="26" t="str">
        <f>IF(AND(J142=3,K142=1),"Baja",VLOOKUP(J142*K142/90,'TABLA VULNERAB'!$E$5:$G$29,2,FALSE))</f>
        <v xml:space="preserve">Alta </v>
      </c>
      <c r="M142" s="26" t="str">
        <f>VLOOKUP(J142*K142/90,'TABLA VULNERAB'!$E$5:$G$29,3,FALSE)</f>
        <v>Importante</v>
      </c>
      <c r="N142" s="23" t="s">
        <v>528</v>
      </c>
      <c r="O142" s="24">
        <v>0</v>
      </c>
      <c r="P142" s="26">
        <f t="shared" si="16"/>
        <v>5</v>
      </c>
      <c r="Q142" s="26">
        <f t="shared" si="17"/>
        <v>3</v>
      </c>
      <c r="R142" s="26">
        <f t="shared" si="18"/>
        <v>15</v>
      </c>
      <c r="S142" s="26" t="str">
        <f>IF(AND(P142=3,Q142=1),"Baja",VLOOKUP(P142*Q142/90,'TABLA VULNERAB'!$E$5:$G$29,2,FALSE))</f>
        <v xml:space="preserve">Alta </v>
      </c>
      <c r="T142" s="26" t="str">
        <f>VLOOKUP(P142*Q142/90,'TABLA VULNERAB'!$E$5:$G$29,3,FALSE)</f>
        <v>Importante</v>
      </c>
      <c r="U142" s="35" t="s">
        <v>60</v>
      </c>
      <c r="V142" s="249" t="s">
        <v>530</v>
      </c>
      <c r="W142" s="255">
        <v>0.01</v>
      </c>
      <c r="X142" s="248" t="s">
        <v>531</v>
      </c>
      <c r="Y142" s="246">
        <v>42614</v>
      </c>
      <c r="Z142" s="246">
        <v>42979</v>
      </c>
      <c r="AA142" s="33">
        <f t="shared" si="1"/>
        <v>12.166666666666666</v>
      </c>
      <c r="AB142" s="36"/>
      <c r="AC142" s="36"/>
      <c r="AD142" s="215"/>
      <c r="AE142" s="53"/>
      <c r="AF142" s="50"/>
      <c r="AG142" s="191"/>
      <c r="AH142" s="2"/>
      <c r="AI142" s="179"/>
      <c r="AJ142" s="180"/>
      <c r="AK142" s="180"/>
      <c r="AL142" s="179"/>
      <c r="AM142"/>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row>
    <row r="143" spans="1:103" s="4" customFormat="1" ht="24.95" customHeight="1" x14ac:dyDescent="0.25">
      <c r="A143" s="3"/>
      <c r="B143" s="329"/>
      <c r="C143" s="262"/>
      <c r="D143" s="197"/>
      <c r="E143" s="262"/>
      <c r="F143" s="227" t="s">
        <v>521</v>
      </c>
      <c r="G143" s="227" t="s">
        <v>522</v>
      </c>
      <c r="H143" s="227" t="s">
        <v>523</v>
      </c>
      <c r="I143" s="227" t="s">
        <v>137</v>
      </c>
      <c r="J143" s="24">
        <v>2</v>
      </c>
      <c r="K143" s="25">
        <v>3</v>
      </c>
      <c r="L143" s="26" t="str">
        <f>IF(AND(J143=3,K143=1),"Baja",VLOOKUP(J143*K143/90,'TABLA VULNERAB'!$E$5:$G$29,2,FALSE))</f>
        <v>Baja</v>
      </c>
      <c r="M143" s="26" t="str">
        <f>VLOOKUP(J143*K143/90,'TABLA VULNERAB'!$E$5:$G$29,3,FALSE)</f>
        <v>Aceptable</v>
      </c>
      <c r="N143" s="23" t="s">
        <v>529</v>
      </c>
      <c r="O143" s="24">
        <v>0</v>
      </c>
      <c r="P143" s="26">
        <f t="shared" si="16"/>
        <v>2</v>
      </c>
      <c r="Q143" s="26">
        <f t="shared" si="17"/>
        <v>3</v>
      </c>
      <c r="R143" s="26">
        <f t="shared" si="18"/>
        <v>6</v>
      </c>
      <c r="S143" s="26" t="str">
        <f>IF(AND(P143=3,Q143=1),"Baja",VLOOKUP(P143*Q143/90,'TABLA VULNERAB'!$E$5:$G$29,2,FALSE))</f>
        <v>Baja</v>
      </c>
      <c r="T143" s="26" t="str">
        <f>VLOOKUP(P143*Q143/90,'TABLA VULNERAB'!$E$5:$G$29,3,FALSE)</f>
        <v>Aceptable</v>
      </c>
      <c r="U143" s="35" t="s">
        <v>60</v>
      </c>
      <c r="V143" s="225" t="s">
        <v>538</v>
      </c>
      <c r="W143" s="245">
        <v>1</v>
      </c>
      <c r="X143" s="245" t="s">
        <v>539</v>
      </c>
      <c r="Y143" s="246">
        <v>42614</v>
      </c>
      <c r="Z143" s="246">
        <v>43100</v>
      </c>
      <c r="AA143" s="33">
        <f t="shared" si="1"/>
        <v>16.2</v>
      </c>
      <c r="AB143" s="36"/>
      <c r="AC143" s="36"/>
      <c r="AD143" s="215"/>
      <c r="AE143" s="53"/>
      <c r="AF143" s="50"/>
      <c r="AG143" s="191"/>
      <c r="AH143" s="2"/>
      <c r="AI143" s="179"/>
      <c r="AJ143" s="180"/>
      <c r="AK143" s="180"/>
      <c r="AL143" s="179"/>
      <c r="AM14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row>
    <row r="144" spans="1:103" s="4" customFormat="1" ht="24.95" customHeight="1" x14ac:dyDescent="0.25">
      <c r="A144" s="3"/>
      <c r="B144" s="330"/>
      <c r="C144" s="263"/>
      <c r="D144" s="197"/>
      <c r="E144" s="263"/>
      <c r="F144" s="225"/>
      <c r="G144" s="227"/>
      <c r="H144" s="225"/>
      <c r="I144" s="227"/>
      <c r="J144" s="24"/>
      <c r="K144" s="25"/>
      <c r="L144" s="26" t="e">
        <f>IF(AND(J144=3,K144=1),"Baja",VLOOKUP(J144*K144/90,'TABLA VULNERAB'!$E$5:$G$29,2,FALSE))</f>
        <v>#N/A</v>
      </c>
      <c r="M144" s="26" t="e">
        <f>VLOOKUP(J144*K144/90,'TABLA VULNERAB'!$E$5:$G$29,3,FALSE)</f>
        <v>#N/A</v>
      </c>
      <c r="N144" s="23"/>
      <c r="O144" s="24"/>
      <c r="P144" s="26">
        <f t="shared" si="16"/>
        <v>0</v>
      </c>
      <c r="Q144" s="26">
        <f t="shared" si="17"/>
        <v>0</v>
      </c>
      <c r="R144" s="26">
        <f t="shared" si="18"/>
        <v>0</v>
      </c>
      <c r="S144" s="26" t="e">
        <f>IF(AND(P144=3,Q144=1),"Baja",VLOOKUP(P144*Q144/90,'TABLA VULNERAB'!$E$5:$G$29,2,FALSE))</f>
        <v>#N/A</v>
      </c>
      <c r="T144" s="26" t="e">
        <f>VLOOKUP(P144*Q144/90,'TABLA VULNERAB'!$E$5:$G$29,3,FALSE)</f>
        <v>#N/A</v>
      </c>
      <c r="U144" s="35"/>
      <c r="V144" s="161"/>
      <c r="W144" s="31"/>
      <c r="X144" s="31"/>
      <c r="Y144" s="32"/>
      <c r="Z144" s="32"/>
      <c r="AA144" s="33">
        <f t="shared" si="1"/>
        <v>0</v>
      </c>
      <c r="AB144" s="36"/>
      <c r="AC144" s="36"/>
      <c r="AD144" s="215"/>
      <c r="AE144" s="53"/>
      <c r="AF144" s="50"/>
      <c r="AG144" s="191"/>
      <c r="AH144" s="2"/>
      <c r="AI144" s="179"/>
      <c r="AJ144" s="180"/>
      <c r="AK144" s="180"/>
      <c r="AL144" s="179"/>
      <c r="AM144"/>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row>
    <row r="145" spans="2:38" ht="22.5" customHeight="1" x14ac:dyDescent="0.2">
      <c r="B145" s="15"/>
      <c r="C145" s="16"/>
      <c r="D145" s="16"/>
      <c r="E145" s="17"/>
      <c r="F145" s="18"/>
      <c r="G145" s="14"/>
      <c r="H145" s="14"/>
      <c r="I145" s="14"/>
      <c r="J145" s="19"/>
      <c r="K145" s="20"/>
      <c r="L145" s="21"/>
      <c r="M145" s="21"/>
      <c r="N145" s="14"/>
      <c r="O145" s="20"/>
      <c r="P145" s="21"/>
      <c r="Q145" s="21"/>
      <c r="R145" s="21"/>
      <c r="S145" s="21"/>
      <c r="T145" s="21"/>
      <c r="U145" s="21"/>
    </row>
    <row r="146" spans="2:38" ht="15.75" x14ac:dyDescent="0.25">
      <c r="B146" s="22"/>
      <c r="E146" s="44" t="s">
        <v>139</v>
      </c>
      <c r="F146" s="198">
        <f>SUBTOTAL(3,F12:F144)</f>
        <v>131</v>
      </c>
      <c r="G146" s="198">
        <f>SUBTOTAL(3,G12:G144)</f>
        <v>55</v>
      </c>
      <c r="H146" s="27"/>
      <c r="I146" s="27"/>
      <c r="N146" s="198">
        <f>SUBTOTAL(3,N12:N144)</f>
        <v>107</v>
      </c>
      <c r="T146" s="43"/>
      <c r="V146" s="106"/>
      <c r="W146" s="107"/>
      <c r="X146" s="106"/>
      <c r="Y146" s="108"/>
      <c r="Z146" s="108"/>
      <c r="AA146" s="109"/>
      <c r="AL146" s="6"/>
    </row>
    <row r="147" spans="2:38" ht="28.5" customHeight="1" x14ac:dyDescent="0.2">
      <c r="H147" s="27"/>
      <c r="I147" s="27"/>
      <c r="V147" s="106"/>
      <c r="W147" s="106"/>
      <c r="X147" s="106"/>
      <c r="Y147" s="108"/>
      <c r="Z147" s="108"/>
      <c r="AA147" s="109"/>
      <c r="AL147" s="6"/>
    </row>
    <row r="148" spans="2:38" ht="26.25" hidden="1" customHeight="1" x14ac:dyDescent="0.2">
      <c r="H148" s="27"/>
      <c r="I148" s="27"/>
      <c r="V148" s="106"/>
      <c r="W148" s="106"/>
      <c r="X148" s="106"/>
      <c r="Y148" s="108"/>
      <c r="Z148" s="108"/>
      <c r="AA148" s="109"/>
      <c r="AL148" s="6"/>
    </row>
    <row r="149" spans="2:38" ht="43.5" hidden="1" customHeight="1" x14ac:dyDescent="0.25">
      <c r="B149" s="56"/>
      <c r="C149" s="160"/>
      <c r="F149" s="43"/>
      <c r="G149" s="57"/>
      <c r="I149" s="104" t="s">
        <v>48</v>
      </c>
      <c r="J149" s="104" t="s">
        <v>19</v>
      </c>
      <c r="K149" s="104" t="s">
        <v>20</v>
      </c>
      <c r="L149" s="104" t="s">
        <v>55</v>
      </c>
      <c r="M149" s="104" t="s">
        <v>128</v>
      </c>
      <c r="N149" s="192" t="s">
        <v>118</v>
      </c>
      <c r="V149" s="42"/>
      <c r="W149" s="110"/>
      <c r="X149" s="106"/>
      <c r="Y149" s="108"/>
      <c r="Z149" s="108"/>
      <c r="AA149" s="109"/>
      <c r="AL149" s="6"/>
    </row>
    <row r="150" spans="2:38" ht="42.75" hidden="1" customHeight="1" x14ac:dyDescent="0.2">
      <c r="I150" s="159"/>
      <c r="J150" s="105"/>
      <c r="K150" s="105"/>
      <c r="L150" s="105"/>
      <c r="M150" s="105"/>
      <c r="N150" s="2"/>
      <c r="V150" s="106"/>
      <c r="W150" s="106"/>
      <c r="X150" s="106"/>
      <c r="Y150" s="108"/>
      <c r="Z150" s="108"/>
      <c r="AA150" s="109"/>
      <c r="AL150" s="6"/>
    </row>
    <row r="151" spans="2:38" ht="25.5" hidden="1" x14ac:dyDescent="0.2">
      <c r="I151" s="105" t="s">
        <v>104</v>
      </c>
      <c r="J151" s="7">
        <v>1</v>
      </c>
      <c r="K151" s="7">
        <v>1</v>
      </c>
      <c r="L151" s="105" t="s">
        <v>12</v>
      </c>
      <c r="M151" s="48" t="s">
        <v>14</v>
      </c>
      <c r="N151" s="2"/>
      <c r="U151" s="42"/>
      <c r="V151" s="106"/>
      <c r="W151" s="107"/>
      <c r="X151" s="107"/>
      <c r="Y151" s="108"/>
      <c r="Z151" s="108"/>
      <c r="AA151" s="109"/>
      <c r="AL151" s="6"/>
    </row>
    <row r="152" spans="2:38" ht="38.25" hidden="1" x14ac:dyDescent="0.2">
      <c r="I152" s="105" t="s">
        <v>105</v>
      </c>
      <c r="J152" s="7">
        <v>2</v>
      </c>
      <c r="K152" s="7">
        <v>3</v>
      </c>
      <c r="L152" s="105" t="s">
        <v>60</v>
      </c>
      <c r="M152" s="48" t="s">
        <v>63</v>
      </c>
      <c r="N152" s="2"/>
      <c r="U152" s="42"/>
      <c r="V152" s="106"/>
      <c r="W152" s="107"/>
      <c r="X152" s="107"/>
      <c r="Y152" s="108"/>
      <c r="Z152" s="108"/>
      <c r="AA152" s="109"/>
      <c r="AL152" s="6"/>
    </row>
    <row r="153" spans="2:38" ht="51" hidden="1" x14ac:dyDescent="0.25">
      <c r="I153" s="105" t="s">
        <v>106</v>
      </c>
      <c r="J153" s="7">
        <v>3</v>
      </c>
      <c r="K153" s="7">
        <v>8</v>
      </c>
      <c r="L153" s="105" t="s">
        <v>61</v>
      </c>
      <c r="M153"/>
      <c r="N153" s="2"/>
      <c r="U153" s="42"/>
      <c r="V153" s="106"/>
      <c r="W153" s="106"/>
      <c r="X153" s="106"/>
      <c r="Y153" s="108"/>
      <c r="Z153" s="108"/>
      <c r="AA153" s="109"/>
    </row>
    <row r="154" spans="2:38" ht="38.25" hidden="1" x14ac:dyDescent="0.25">
      <c r="I154" s="105" t="s">
        <v>2</v>
      </c>
      <c r="J154" s="7">
        <v>4</v>
      </c>
      <c r="K154" s="7">
        <v>13</v>
      </c>
      <c r="L154" s="105" t="s">
        <v>62</v>
      </c>
      <c r="M154"/>
      <c r="N154" s="3"/>
      <c r="U154" s="42"/>
      <c r="V154" s="106"/>
      <c r="W154" s="106"/>
      <c r="X154" s="106"/>
      <c r="Y154" s="108"/>
      <c r="Z154" s="108"/>
      <c r="AA154" s="109"/>
    </row>
    <row r="155" spans="2:38" ht="15" hidden="1" x14ac:dyDescent="0.25">
      <c r="I155" s="105" t="s">
        <v>107</v>
      </c>
      <c r="J155" s="47">
        <v>5</v>
      </c>
      <c r="K155" s="47">
        <v>18</v>
      </c>
      <c r="L155" s="179"/>
      <c r="M155"/>
      <c r="N155" s="3"/>
      <c r="U155" s="112"/>
      <c r="V155" s="111"/>
      <c r="W155" s="29"/>
      <c r="X155" s="29"/>
      <c r="Y155" s="29"/>
      <c r="Z155" s="29"/>
      <c r="AA155" s="29"/>
    </row>
    <row r="156" spans="2:38" ht="25.5" hidden="1" x14ac:dyDescent="0.25">
      <c r="I156" s="105" t="s">
        <v>108</v>
      </c>
      <c r="J156"/>
      <c r="K156"/>
      <c r="L156" s="179"/>
      <c r="M156"/>
      <c r="N156" s="3"/>
      <c r="U156" s="42"/>
      <c r="V156" s="106"/>
      <c r="W156" s="107"/>
      <c r="X156" s="107"/>
      <c r="Y156" s="108"/>
      <c r="Z156" s="108"/>
      <c r="AA156" s="109"/>
    </row>
    <row r="157" spans="2:38" ht="15" hidden="1" x14ac:dyDescent="0.25">
      <c r="I157" s="105" t="s">
        <v>109</v>
      </c>
      <c r="J157" s="5"/>
      <c r="K157" s="5"/>
      <c r="L157" s="179"/>
      <c r="M157"/>
      <c r="N157" s="3"/>
      <c r="U157" s="42"/>
      <c r="V157" s="106"/>
      <c r="W157" s="107"/>
      <c r="X157" s="107"/>
      <c r="Y157" s="108"/>
      <c r="Z157" s="108"/>
      <c r="AA157" s="109"/>
    </row>
    <row r="158" spans="2:38" ht="15" hidden="1" x14ac:dyDescent="0.25">
      <c r="I158" s="105" t="s">
        <v>110</v>
      </c>
      <c r="J158" s="5"/>
      <c r="K158" s="5"/>
      <c r="L158" s="179"/>
      <c r="M158"/>
      <c r="N158" s="3"/>
      <c r="U158" s="112"/>
      <c r="V158" s="106"/>
      <c r="W158" s="107"/>
      <c r="X158" s="107"/>
      <c r="Y158" s="108"/>
      <c r="Z158" s="108"/>
      <c r="AA158" s="109"/>
    </row>
    <row r="159" spans="2:38" ht="25.5" hidden="1" x14ac:dyDescent="0.25">
      <c r="I159" s="105" t="s">
        <v>111</v>
      </c>
      <c r="J159" s="5"/>
      <c r="K159" s="5"/>
      <c r="L159" s="179"/>
      <c r="M159"/>
      <c r="N159" s="3"/>
    </row>
    <row r="160" spans="2:38" ht="15" hidden="1" x14ac:dyDescent="0.25">
      <c r="I160" s="105" t="s">
        <v>112</v>
      </c>
      <c r="J160" s="5"/>
      <c r="K160" s="5"/>
      <c r="L160" s="179"/>
      <c r="M160"/>
      <c r="N160" s="3"/>
    </row>
    <row r="161" spans="4:14" ht="25.5" hidden="1" x14ac:dyDescent="0.25">
      <c r="I161" s="105" t="s">
        <v>113</v>
      </c>
      <c r="J161" s="5"/>
      <c r="K161" s="5"/>
      <c r="L161" s="179"/>
      <c r="M161"/>
      <c r="N161" s="3"/>
    </row>
    <row r="162" spans="4:14" ht="25.5" hidden="1" x14ac:dyDescent="0.25">
      <c r="I162" s="105" t="s">
        <v>114</v>
      </c>
      <c r="J162" s="5"/>
      <c r="K162" s="5"/>
      <c r="L162" s="179"/>
      <c r="M162"/>
      <c r="N162" s="3"/>
    </row>
    <row r="163" spans="4:14" ht="15" hidden="1" x14ac:dyDescent="0.25">
      <c r="I163" s="105" t="s">
        <v>115</v>
      </c>
      <c r="J163" s="5"/>
      <c r="K163" s="5"/>
      <c r="L163" s="179"/>
      <c r="M163"/>
      <c r="N163" s="3"/>
    </row>
    <row r="164" spans="4:14" ht="15" hidden="1" x14ac:dyDescent="0.25">
      <c r="I164" s="105" t="s">
        <v>135</v>
      </c>
      <c r="J164" s="180"/>
      <c r="K164" s="180"/>
      <c r="L164" s="179"/>
      <c r="M164"/>
      <c r="N164" s="3"/>
    </row>
    <row r="165" spans="4:14" ht="15" hidden="1" x14ac:dyDescent="0.25">
      <c r="I165" s="105" t="s">
        <v>136</v>
      </c>
      <c r="J165" s="180"/>
      <c r="K165" s="180"/>
      <c r="L165" s="179"/>
      <c r="M165"/>
      <c r="N165" s="3"/>
    </row>
    <row r="166" spans="4:14" ht="38.25" hidden="1" x14ac:dyDescent="0.25">
      <c r="I166" s="105" t="s">
        <v>137</v>
      </c>
      <c r="J166" s="180"/>
      <c r="K166" s="180"/>
      <c r="L166" s="179"/>
      <c r="M166"/>
      <c r="N166" s="3"/>
    </row>
    <row r="175" spans="4:14" ht="15.75" x14ac:dyDescent="0.2">
      <c r="D175" s="178"/>
    </row>
    <row r="176" spans="4:14" ht="15.75" x14ac:dyDescent="0.2">
      <c r="D176" s="178"/>
    </row>
    <row r="177" spans="4:4" ht="15.75" x14ac:dyDescent="0.2">
      <c r="D177" s="178"/>
    </row>
    <row r="178" spans="4:4" ht="15.75" x14ac:dyDescent="0.2">
      <c r="D178" s="178"/>
    </row>
    <row r="179" spans="4:4" ht="15.75" x14ac:dyDescent="0.2">
      <c r="D179" s="178"/>
    </row>
    <row r="180" spans="4:4" ht="15.75" x14ac:dyDescent="0.2">
      <c r="D180" s="178"/>
    </row>
    <row r="181" spans="4:4" ht="15.75" x14ac:dyDescent="0.2">
      <c r="D181" s="178"/>
    </row>
  </sheetData>
  <mergeCells count="113">
    <mergeCell ref="B110:B118"/>
    <mergeCell ref="B119:B127"/>
    <mergeCell ref="B128:B137"/>
    <mergeCell ref="B138:B144"/>
    <mergeCell ref="B12:B29"/>
    <mergeCell ref="B30:B41"/>
    <mergeCell ref="B42:B57"/>
    <mergeCell ref="B58:B63"/>
    <mergeCell ref="B64:B67"/>
    <mergeCell ref="B68:B80"/>
    <mergeCell ref="B81:B95"/>
    <mergeCell ref="B96:B109"/>
    <mergeCell ref="C30:C41"/>
    <mergeCell ref="D30:D41"/>
    <mergeCell ref="E30:E41"/>
    <mergeCell ref="G31:G34"/>
    <mergeCell ref="I31:I34"/>
    <mergeCell ref="G38:G39"/>
    <mergeCell ref="I38:I39"/>
    <mergeCell ref="V38:V39"/>
    <mergeCell ref="U31:U34"/>
    <mergeCell ref="V31:V34"/>
    <mergeCell ref="G35:G37"/>
    <mergeCell ref="I35:I37"/>
    <mergeCell ref="U35:U37"/>
    <mergeCell ref="U38:U39"/>
    <mergeCell ref="AB10:AG10"/>
    <mergeCell ref="C2:G2"/>
    <mergeCell ref="C3:G4"/>
    <mergeCell ref="B10:I10"/>
    <mergeCell ref="J10:M10"/>
    <mergeCell ref="N10:T10"/>
    <mergeCell ref="U10:AA10"/>
    <mergeCell ref="H6:K6"/>
    <mergeCell ref="H8:K8"/>
    <mergeCell ref="D53:D54"/>
    <mergeCell ref="E53:E54"/>
    <mergeCell ref="G53:G54"/>
    <mergeCell ref="H48:H49"/>
    <mergeCell ref="I48:I49"/>
    <mergeCell ref="J48:J49"/>
    <mergeCell ref="K48:K49"/>
    <mergeCell ref="D42:D49"/>
    <mergeCell ref="E42:E49"/>
    <mergeCell ref="F48:F49"/>
    <mergeCell ref="G48:G49"/>
    <mergeCell ref="U55:U56"/>
    <mergeCell ref="V55:V56"/>
    <mergeCell ref="W55:W56"/>
    <mergeCell ref="X55:X56"/>
    <mergeCell ref="D55:D57"/>
    <mergeCell ref="E55:E57"/>
    <mergeCell ref="G55:G57"/>
    <mergeCell ref="H55:H56"/>
    <mergeCell ref="I55:I56"/>
    <mergeCell ref="J55:J56"/>
    <mergeCell ref="K55:K56"/>
    <mergeCell ref="I81:I83"/>
    <mergeCell ref="J81:J83"/>
    <mergeCell ref="K81:K83"/>
    <mergeCell ref="G84:G86"/>
    <mergeCell ref="I84:I86"/>
    <mergeCell ref="J84:J86"/>
    <mergeCell ref="K84:K86"/>
    <mergeCell ref="C12:C29"/>
    <mergeCell ref="E12:E29"/>
    <mergeCell ref="C42:C57"/>
    <mergeCell ref="C58:C63"/>
    <mergeCell ref="E58:E63"/>
    <mergeCell ref="G58:G60"/>
    <mergeCell ref="G61:G63"/>
    <mergeCell ref="C81:C95"/>
    <mergeCell ref="D81:D95"/>
    <mergeCell ref="G81:G83"/>
    <mergeCell ref="G87:G89"/>
    <mergeCell ref="C64:C67"/>
    <mergeCell ref="E64:E67"/>
    <mergeCell ref="C68:C80"/>
    <mergeCell ref="G93:G95"/>
    <mergeCell ref="D50:D52"/>
    <mergeCell ref="E50:E52"/>
    <mergeCell ref="V134:V136"/>
    <mergeCell ref="I128:I130"/>
    <mergeCell ref="J128:J130"/>
    <mergeCell ref="K128:K130"/>
    <mergeCell ref="G131:G133"/>
    <mergeCell ref="I131:I133"/>
    <mergeCell ref="J131:J133"/>
    <mergeCell ref="K131:K133"/>
    <mergeCell ref="I93:I95"/>
    <mergeCell ref="G96:G98"/>
    <mergeCell ref="G105:G107"/>
    <mergeCell ref="G108:G109"/>
    <mergeCell ref="G128:G130"/>
    <mergeCell ref="I87:I89"/>
    <mergeCell ref="G90:G92"/>
    <mergeCell ref="I90:I92"/>
    <mergeCell ref="C119:C127"/>
    <mergeCell ref="E119:E127"/>
    <mergeCell ref="C128:C137"/>
    <mergeCell ref="E128:E137"/>
    <mergeCell ref="G134:G136"/>
    <mergeCell ref="H134:H136"/>
    <mergeCell ref="I134:I136"/>
    <mergeCell ref="C138:C144"/>
    <mergeCell ref="E138:E144"/>
    <mergeCell ref="E68:E80"/>
    <mergeCell ref="E81:E95"/>
    <mergeCell ref="C96:C109"/>
    <mergeCell ref="E96:E109"/>
    <mergeCell ref="C110:C118"/>
    <mergeCell ref="E110:E118"/>
    <mergeCell ref="D96:D97"/>
  </mergeCells>
  <conditionalFormatting sqref="F144:H144">
    <cfRule type="expression" dxfId="714" priority="2180" stopIfTrue="1">
      <formula>$L144="bajo"</formula>
    </cfRule>
    <cfRule type="expression" dxfId="713" priority="2181" stopIfTrue="1">
      <formula>$L144="medio"</formula>
    </cfRule>
    <cfRule type="expression" dxfId="712" priority="2182" stopIfTrue="1">
      <formula>$L144="alto"</formula>
    </cfRule>
  </conditionalFormatting>
  <conditionalFormatting sqref="S145:U145 AA151:AA154 AA156 V149:AA149 AA12:AA144">
    <cfRule type="expression" dxfId="711" priority="2174" stopIfTrue="1">
      <formula>$Q12="bajo"</formula>
    </cfRule>
    <cfRule type="expression" dxfId="710" priority="2175" stopIfTrue="1">
      <formula>$Q12="medio"</formula>
    </cfRule>
    <cfRule type="expression" dxfId="709" priority="2176" stopIfTrue="1">
      <formula>$Q12="alto"</formula>
    </cfRule>
  </conditionalFormatting>
  <conditionalFormatting sqref="M145:N145 F145:I145 H11:N11">
    <cfRule type="expression" dxfId="708" priority="2171" stopIfTrue="1">
      <formula>$K11="bajo"</formula>
    </cfRule>
    <cfRule type="expression" dxfId="707" priority="2172" stopIfTrue="1">
      <formula>$K11="medio"</formula>
    </cfRule>
    <cfRule type="expression" dxfId="706" priority="2173" stopIfTrue="1">
      <formula>$K11="alto"</formula>
    </cfRule>
  </conditionalFormatting>
  <conditionalFormatting sqref="V16 U151:U158 D15 F16 V149 M12 T12:U12 T145:U145 M145 U13:U16">
    <cfRule type="containsText" dxfId="705" priority="2166" stopIfTrue="1" operator="containsText" text="Tolerable">
      <formula>NOT(ISERROR(SEARCH("Tolerable",D12)))</formula>
    </cfRule>
    <cfRule type="containsText" dxfId="704" priority="2167" stopIfTrue="1" operator="containsText" text="Importante">
      <formula>NOT(ISERROR(SEARCH("Importante",D12)))</formula>
    </cfRule>
  </conditionalFormatting>
  <conditionalFormatting sqref="V16 U151:U158 V149 M12 T12:U12 T145:U145 M145 U13:U16">
    <cfRule type="containsText" dxfId="703" priority="2149" operator="containsText" text="Inaceptable">
      <formula>NOT(ISERROR(SEARCH("Inaceptable",M12)))</formula>
    </cfRule>
    <cfRule type="containsText" dxfId="702" priority="2150" operator="containsText" text="Aceptable">
      <formula>NOT(ISERROR(SEARCH("Aceptable",M12)))</formula>
    </cfRule>
  </conditionalFormatting>
  <conditionalFormatting sqref="L12 S12">
    <cfRule type="containsText" dxfId="701" priority="1893" operator="containsText" text="Extrema">
      <formula>NOT(ISERROR(SEARCH("Extrema",L12)))</formula>
    </cfRule>
    <cfRule type="containsText" dxfId="700" priority="1894" operator="containsText" text="ALTA">
      <formula>NOT(ISERROR(SEARCH("ALTA",L12)))</formula>
    </cfRule>
    <cfRule type="containsText" dxfId="699" priority="1895" operator="containsText" text="MODERADA">
      <formula>NOT(ISERROR(SEARCH("MODERADA",L12)))</formula>
    </cfRule>
    <cfRule type="containsText" dxfId="698" priority="1896" operator="containsText" text="BAJA">
      <formula>NOT(ISERROR(SEARCH("BAJA",L12)))</formula>
    </cfRule>
  </conditionalFormatting>
  <conditionalFormatting sqref="AA146">
    <cfRule type="expression" dxfId="697" priority="888" stopIfTrue="1">
      <formula>$Q146="bajo"</formula>
    </cfRule>
    <cfRule type="expression" dxfId="696" priority="889" stopIfTrue="1">
      <formula>$Q146="medio"</formula>
    </cfRule>
    <cfRule type="expression" dxfId="695" priority="890" stopIfTrue="1">
      <formula>$Q146="alto"</formula>
    </cfRule>
  </conditionalFormatting>
  <conditionalFormatting sqref="AA147">
    <cfRule type="expression" dxfId="694" priority="2183" stopIfTrue="1">
      <formula>#REF!="bajo"</formula>
    </cfRule>
    <cfRule type="expression" dxfId="693" priority="2184" stopIfTrue="1">
      <formula>#REF!="medio"</formula>
    </cfRule>
    <cfRule type="expression" dxfId="692" priority="2185" stopIfTrue="1">
      <formula>#REF!="alto"</formula>
    </cfRule>
  </conditionalFormatting>
  <conditionalFormatting sqref="AA148">
    <cfRule type="expression" dxfId="691" priority="879" stopIfTrue="1">
      <formula>$Q148="bajo"</formula>
    </cfRule>
    <cfRule type="expression" dxfId="690" priority="880" stopIfTrue="1">
      <formula>$Q148="medio"</formula>
    </cfRule>
    <cfRule type="expression" dxfId="689" priority="881" stopIfTrue="1">
      <formula>$Q148="alto"</formula>
    </cfRule>
  </conditionalFormatting>
  <conditionalFormatting sqref="AA150">
    <cfRule type="expression" dxfId="688" priority="819" stopIfTrue="1">
      <formula>$Q150="bajo"</formula>
    </cfRule>
    <cfRule type="expression" dxfId="687" priority="820" stopIfTrue="1">
      <formula>$Q150="medio"</formula>
    </cfRule>
    <cfRule type="expression" dxfId="686" priority="821" stopIfTrue="1">
      <formula>$Q150="alto"</formula>
    </cfRule>
  </conditionalFormatting>
  <conditionalFormatting sqref="U151:U152">
    <cfRule type="expression" dxfId="685" priority="810" stopIfTrue="1">
      <formula>$Q151="bajo"</formula>
    </cfRule>
    <cfRule type="expression" dxfId="684" priority="811" stopIfTrue="1">
      <formula>$Q151="medio"</formula>
    </cfRule>
    <cfRule type="expression" dxfId="683" priority="812" stopIfTrue="1">
      <formula>$Q151="alto"</formula>
    </cfRule>
  </conditionalFormatting>
  <conditionalFormatting sqref="U151">
    <cfRule type="expression" dxfId="682" priority="804" stopIfTrue="1">
      <formula>$Q151="bajo"</formula>
    </cfRule>
    <cfRule type="expression" dxfId="681" priority="805" stopIfTrue="1">
      <formula>$Q151="medio"</formula>
    </cfRule>
    <cfRule type="expression" dxfId="680" priority="806" stopIfTrue="1">
      <formula>$Q151="alto"</formula>
    </cfRule>
  </conditionalFormatting>
  <conditionalFormatting sqref="U151">
    <cfRule type="expression" dxfId="679" priority="798" stopIfTrue="1">
      <formula>$Q151="bajo"</formula>
    </cfRule>
    <cfRule type="expression" dxfId="678" priority="799" stopIfTrue="1">
      <formula>$Q151="medio"</formula>
    </cfRule>
    <cfRule type="expression" dxfId="677" priority="800" stopIfTrue="1">
      <formula>$Q151="alto"</formula>
    </cfRule>
  </conditionalFormatting>
  <conditionalFormatting sqref="U151">
    <cfRule type="expression" dxfId="676" priority="795" stopIfTrue="1">
      <formula>$Q151="bajo"</formula>
    </cfRule>
    <cfRule type="expression" dxfId="675" priority="796" stopIfTrue="1">
      <formula>$Q151="medio"</formula>
    </cfRule>
    <cfRule type="expression" dxfId="674" priority="797" stopIfTrue="1">
      <formula>$Q151="alto"</formula>
    </cfRule>
  </conditionalFormatting>
  <conditionalFormatting sqref="U151">
    <cfRule type="expression" dxfId="673" priority="792" stopIfTrue="1">
      <formula>$Q151="bajo"</formula>
    </cfRule>
    <cfRule type="expression" dxfId="672" priority="793" stopIfTrue="1">
      <formula>$Q151="medio"</formula>
    </cfRule>
    <cfRule type="expression" dxfId="671" priority="794" stopIfTrue="1">
      <formula>$Q151="alto"</formula>
    </cfRule>
  </conditionalFormatting>
  <conditionalFormatting sqref="U153:U154">
    <cfRule type="expression" dxfId="670" priority="741" stopIfTrue="1">
      <formula>$Q153="bajo"</formula>
    </cfRule>
    <cfRule type="expression" dxfId="669" priority="742" stopIfTrue="1">
      <formula>$Q153="medio"</formula>
    </cfRule>
    <cfRule type="expression" dxfId="668" priority="743" stopIfTrue="1">
      <formula>$Q153="alto"</formula>
    </cfRule>
  </conditionalFormatting>
  <conditionalFormatting sqref="U153:U154">
    <cfRule type="expression" dxfId="667" priority="738" stopIfTrue="1">
      <formula>$Q153="bajo"</formula>
    </cfRule>
    <cfRule type="expression" dxfId="666" priority="739" stopIfTrue="1">
      <formula>$Q153="medio"</formula>
    </cfRule>
    <cfRule type="expression" dxfId="665" priority="740" stopIfTrue="1">
      <formula>$Q153="alto"</formula>
    </cfRule>
  </conditionalFormatting>
  <conditionalFormatting sqref="U155">
    <cfRule type="expression" dxfId="664" priority="735" stopIfTrue="1">
      <formula>$Q155="bajo"</formula>
    </cfRule>
    <cfRule type="expression" dxfId="663" priority="736" stopIfTrue="1">
      <formula>$Q155="medio"</formula>
    </cfRule>
    <cfRule type="expression" dxfId="662" priority="737" stopIfTrue="1">
      <formula>$Q155="alto"</formula>
    </cfRule>
  </conditionalFormatting>
  <conditionalFormatting sqref="U156">
    <cfRule type="expression" dxfId="661" priority="705" stopIfTrue="1">
      <formula>$Q156="bajo"</formula>
    </cfRule>
    <cfRule type="expression" dxfId="660" priority="706" stopIfTrue="1">
      <formula>$Q156="medio"</formula>
    </cfRule>
    <cfRule type="expression" dxfId="659" priority="707" stopIfTrue="1">
      <formula>$Q156="alto"</formula>
    </cfRule>
  </conditionalFormatting>
  <conditionalFormatting sqref="U156">
    <cfRule type="expression" dxfId="658" priority="699" stopIfTrue="1">
      <formula>$Q156="bajo"</formula>
    </cfRule>
    <cfRule type="expression" dxfId="657" priority="700" stopIfTrue="1">
      <formula>$Q156="medio"</formula>
    </cfRule>
    <cfRule type="expression" dxfId="656" priority="701" stopIfTrue="1">
      <formula>$Q156="alto"</formula>
    </cfRule>
  </conditionalFormatting>
  <conditionalFormatting sqref="U156">
    <cfRule type="expression" dxfId="655" priority="693" stopIfTrue="1">
      <formula>$Q156="bajo"</formula>
    </cfRule>
    <cfRule type="expression" dxfId="654" priority="694" stopIfTrue="1">
      <formula>$Q156="medio"</formula>
    </cfRule>
    <cfRule type="expression" dxfId="653" priority="695" stopIfTrue="1">
      <formula>$Q156="alto"</formula>
    </cfRule>
  </conditionalFormatting>
  <conditionalFormatting sqref="U156">
    <cfRule type="expression" dxfId="652" priority="687" stopIfTrue="1">
      <formula>$Q156="bajo"</formula>
    </cfRule>
    <cfRule type="expression" dxfId="651" priority="688" stopIfTrue="1">
      <formula>$Q156="medio"</formula>
    </cfRule>
    <cfRule type="expression" dxfId="650" priority="689" stopIfTrue="1">
      <formula>$Q156="alto"</formula>
    </cfRule>
  </conditionalFormatting>
  <conditionalFormatting sqref="U156">
    <cfRule type="expression" dxfId="649" priority="684" stopIfTrue="1">
      <formula>$Q156="bajo"</formula>
    </cfRule>
    <cfRule type="expression" dxfId="648" priority="685" stopIfTrue="1">
      <formula>$Q156="medio"</formula>
    </cfRule>
    <cfRule type="expression" dxfId="647" priority="686" stopIfTrue="1">
      <formula>$Q156="alto"</formula>
    </cfRule>
  </conditionalFormatting>
  <conditionalFormatting sqref="U156">
    <cfRule type="expression" dxfId="646" priority="681" stopIfTrue="1">
      <formula>$Q156="bajo"</formula>
    </cfRule>
    <cfRule type="expression" dxfId="645" priority="682" stopIfTrue="1">
      <formula>$Q156="medio"</formula>
    </cfRule>
    <cfRule type="expression" dxfId="644" priority="683" stopIfTrue="1">
      <formula>$Q156="alto"</formula>
    </cfRule>
  </conditionalFormatting>
  <conditionalFormatting sqref="U156">
    <cfRule type="expression" dxfId="643" priority="678" stopIfTrue="1">
      <formula>$Q156="bajo"</formula>
    </cfRule>
    <cfRule type="expression" dxfId="642" priority="679" stopIfTrue="1">
      <formula>$Q156="medio"</formula>
    </cfRule>
    <cfRule type="expression" dxfId="641" priority="680" stopIfTrue="1">
      <formula>$Q156="alto"</formula>
    </cfRule>
  </conditionalFormatting>
  <conditionalFormatting sqref="U157:U158 AA157:AA158">
    <cfRule type="expression" dxfId="640" priority="2186" stopIfTrue="1">
      <formula>#REF!="bajo"</formula>
    </cfRule>
    <cfRule type="expression" dxfId="639" priority="2187" stopIfTrue="1">
      <formula>#REF!="medio"</formula>
    </cfRule>
    <cfRule type="expression" dxfId="638" priority="2188" stopIfTrue="1">
      <formula>#REF!="alto"</formula>
    </cfRule>
  </conditionalFormatting>
  <conditionalFormatting sqref="V157:V158">
    <cfRule type="expression" dxfId="637" priority="2189" stopIfTrue="1">
      <formula>#REF!="bajo"</formula>
    </cfRule>
    <cfRule type="expression" dxfId="636" priority="2190" stopIfTrue="1">
      <formula>#REF!="medio"</formula>
    </cfRule>
    <cfRule type="expression" dxfId="635" priority="2191" stopIfTrue="1">
      <formula>#REF!="alto"</formula>
    </cfRule>
  </conditionalFormatting>
  <conditionalFormatting sqref="O11:U11">
    <cfRule type="expression" dxfId="634" priority="666" stopIfTrue="1">
      <formula>$Q11="bajo"</formula>
    </cfRule>
    <cfRule type="expression" dxfId="633" priority="667" stopIfTrue="1">
      <formula>$Q11="medio"</formula>
    </cfRule>
    <cfRule type="expression" dxfId="632" priority="668" stopIfTrue="1">
      <formula>$Q11="alto"</formula>
    </cfRule>
  </conditionalFormatting>
  <conditionalFormatting sqref="U11">
    <cfRule type="expression" dxfId="631" priority="660" stopIfTrue="1">
      <formula>$Q11="bajo"</formula>
    </cfRule>
    <cfRule type="expression" dxfId="630" priority="661" stopIfTrue="1">
      <formula>$Q11="medio"</formula>
    </cfRule>
    <cfRule type="expression" dxfId="629" priority="662" stopIfTrue="1">
      <formula>$Q11="alto"</formula>
    </cfRule>
  </conditionalFormatting>
  <conditionalFormatting sqref="L11">
    <cfRule type="expression" dxfId="628" priority="657" stopIfTrue="1">
      <formula>$K11="bajo"</formula>
    </cfRule>
    <cfRule type="expression" dxfId="627" priority="658" stopIfTrue="1">
      <formula>$K11="medio"</formula>
    </cfRule>
    <cfRule type="expression" dxfId="626" priority="659" stopIfTrue="1">
      <formula>$K11="alto"</formula>
    </cfRule>
  </conditionalFormatting>
  <conditionalFormatting sqref="O11">
    <cfRule type="expression" dxfId="625" priority="654" stopIfTrue="1">
      <formula>$K11="bajo"</formula>
    </cfRule>
    <cfRule type="expression" dxfId="624" priority="655" stopIfTrue="1">
      <formula>$K11="medio"</formula>
    </cfRule>
    <cfRule type="expression" dxfId="623" priority="656" stopIfTrue="1">
      <formula>$K11="alto"</formula>
    </cfRule>
  </conditionalFormatting>
  <conditionalFormatting sqref="O11">
    <cfRule type="expression" dxfId="622" priority="651" stopIfTrue="1">
      <formula>$K11="bajo"</formula>
    </cfRule>
    <cfRule type="expression" dxfId="621" priority="652" stopIfTrue="1">
      <formula>$K11="medio"</formula>
    </cfRule>
    <cfRule type="expression" dxfId="620" priority="653" stopIfTrue="1">
      <formula>$K11="alto"</formula>
    </cfRule>
  </conditionalFormatting>
  <conditionalFormatting sqref="K11">
    <cfRule type="expression" dxfId="619" priority="648" stopIfTrue="1">
      <formula>$K11="bajo"</formula>
    </cfRule>
    <cfRule type="expression" dxfId="618" priority="649" stopIfTrue="1">
      <formula>$K11="medio"</formula>
    </cfRule>
    <cfRule type="expression" dxfId="617" priority="650" stopIfTrue="1">
      <formula>$K11="alto"</formula>
    </cfRule>
  </conditionalFormatting>
  <conditionalFormatting sqref="J11">
    <cfRule type="expression" dxfId="616" priority="645" stopIfTrue="1">
      <formula>$K11="bajo"</formula>
    </cfRule>
    <cfRule type="expression" dxfId="615" priority="646" stopIfTrue="1">
      <formula>$K11="medio"</formula>
    </cfRule>
    <cfRule type="expression" dxfId="614" priority="647" stopIfTrue="1">
      <formula>$K11="alto"</formula>
    </cfRule>
  </conditionalFormatting>
  <conditionalFormatting sqref="F17">
    <cfRule type="expression" dxfId="613" priority="633" stopIfTrue="1">
      <formula>$L17="bajo"</formula>
    </cfRule>
    <cfRule type="expression" dxfId="612" priority="634" stopIfTrue="1">
      <formula>$L17="medio"</formula>
    </cfRule>
    <cfRule type="expression" dxfId="611" priority="635" stopIfTrue="1">
      <formula>$L17="alto"</formula>
    </cfRule>
  </conditionalFormatting>
  <conditionalFormatting sqref="U17:V17 U19:V20 U18 U22:V26 U21 U28:V29 U27">
    <cfRule type="containsText" dxfId="610" priority="628" stopIfTrue="1" operator="containsText" text="Tolerable">
      <formula>NOT(ISERROR(SEARCH("Tolerable",U17)))</formula>
    </cfRule>
    <cfRule type="containsText" dxfId="609" priority="629" stopIfTrue="1" operator="containsText" text="Importante">
      <formula>NOT(ISERROR(SEARCH("Importante",U17)))</formula>
    </cfRule>
  </conditionalFormatting>
  <conditionalFormatting sqref="U17:V17 U19:V20 U18 U22:V26 U21 U28:V29 U27">
    <cfRule type="containsText" dxfId="608" priority="626" operator="containsText" text="Inaceptable">
      <formula>NOT(ISERROR(SEARCH("Inaceptable",U17)))</formula>
    </cfRule>
    <cfRule type="containsText" dxfId="607" priority="627" operator="containsText" text="Aceptable">
      <formula>NOT(ISERROR(SEARCH("Aceptable",U17)))</formula>
    </cfRule>
  </conditionalFormatting>
  <conditionalFormatting sqref="F19">
    <cfRule type="expression" dxfId="606" priority="619" stopIfTrue="1">
      <formula>$L19="bajo"</formula>
    </cfRule>
    <cfRule type="expression" dxfId="605" priority="620" stopIfTrue="1">
      <formula>$L19="medio"</formula>
    </cfRule>
    <cfRule type="expression" dxfId="604" priority="621" stopIfTrue="1">
      <formula>$L19="alto"</formula>
    </cfRule>
  </conditionalFormatting>
  <conditionalFormatting sqref="F20">
    <cfRule type="expression" dxfId="603" priority="612" stopIfTrue="1">
      <formula>$L20="bajo"</formula>
    </cfRule>
    <cfRule type="expression" dxfId="602" priority="613" stopIfTrue="1">
      <formula>$L20="medio"</formula>
    </cfRule>
    <cfRule type="expression" dxfId="601" priority="614" stopIfTrue="1">
      <formula>$L20="alto"</formula>
    </cfRule>
  </conditionalFormatting>
  <conditionalFormatting sqref="F22">
    <cfRule type="expression" dxfId="600" priority="609" stopIfTrue="1">
      <formula>$L22="bajo"</formula>
    </cfRule>
    <cfRule type="expression" dxfId="599" priority="610" stopIfTrue="1">
      <formula>$L22="medio"</formula>
    </cfRule>
    <cfRule type="expression" dxfId="598" priority="611" stopIfTrue="1">
      <formula>$L22="alto"</formula>
    </cfRule>
  </conditionalFormatting>
  <conditionalFormatting sqref="F23">
    <cfRule type="expression" dxfId="597" priority="602" stopIfTrue="1">
      <formula>$L23="bajo"</formula>
    </cfRule>
    <cfRule type="expression" dxfId="596" priority="603" stopIfTrue="1">
      <formula>$L23="medio"</formula>
    </cfRule>
    <cfRule type="expression" dxfId="595" priority="604" stopIfTrue="1">
      <formula>$L23="alto"</formula>
    </cfRule>
  </conditionalFormatting>
  <conditionalFormatting sqref="F25">
    <cfRule type="expression" dxfId="594" priority="599" stopIfTrue="1">
      <formula>$L25="bajo"</formula>
    </cfRule>
    <cfRule type="expression" dxfId="593" priority="600" stopIfTrue="1">
      <formula>$L25="medio"</formula>
    </cfRule>
    <cfRule type="expression" dxfId="592" priority="601" stopIfTrue="1">
      <formula>$L25="alto"</formula>
    </cfRule>
  </conditionalFormatting>
  <conditionalFormatting sqref="F26 H26">
    <cfRule type="expression" dxfId="591" priority="592" stopIfTrue="1">
      <formula>$L26="bajo"</formula>
    </cfRule>
    <cfRule type="expression" dxfId="590" priority="593" stopIfTrue="1">
      <formula>$L26="medio"</formula>
    </cfRule>
    <cfRule type="expression" dxfId="589" priority="594" stopIfTrue="1">
      <formula>$L26="alto"</formula>
    </cfRule>
  </conditionalFormatting>
  <conditionalFormatting sqref="F28">
    <cfRule type="expression" dxfId="588" priority="589" stopIfTrue="1">
      <formula>$L28="bajo"</formula>
    </cfRule>
    <cfRule type="expression" dxfId="587" priority="590" stopIfTrue="1">
      <formula>$L28="medio"</formula>
    </cfRule>
    <cfRule type="expression" dxfId="586" priority="591" stopIfTrue="1">
      <formula>$L28="alto"</formula>
    </cfRule>
  </conditionalFormatting>
  <conditionalFormatting sqref="F29">
    <cfRule type="expression" dxfId="585" priority="582" stopIfTrue="1">
      <formula>$L29="bajo"</formula>
    </cfRule>
    <cfRule type="expression" dxfId="584" priority="583" stopIfTrue="1">
      <formula>$L29="medio"</formula>
    </cfRule>
    <cfRule type="expression" dxfId="583" priority="584" stopIfTrue="1">
      <formula>$L29="alto"</formula>
    </cfRule>
  </conditionalFormatting>
  <conditionalFormatting sqref="U96:V118 U144:V144">
    <cfRule type="containsText" dxfId="582" priority="564" stopIfTrue="1" operator="containsText" text="Tolerable">
      <formula>NOT(ISERROR(SEARCH("Tolerable",U96)))</formula>
    </cfRule>
    <cfRule type="containsText" dxfId="581" priority="565" stopIfTrue="1" operator="containsText" text="Importante">
      <formula>NOT(ISERROR(SEARCH("Importante",U96)))</formula>
    </cfRule>
  </conditionalFormatting>
  <conditionalFormatting sqref="U96:V118 U144:V144">
    <cfRule type="containsText" dxfId="580" priority="562" operator="containsText" text="Inaceptable">
      <formula>NOT(ISERROR(SEARCH("Inaceptable",U96)))</formula>
    </cfRule>
    <cfRule type="containsText" dxfId="579" priority="563" operator="containsText" text="Aceptable">
      <formula>NOT(ISERROR(SEARCH("Aceptable",U96)))</formula>
    </cfRule>
  </conditionalFormatting>
  <conditionalFormatting sqref="M13:M29">
    <cfRule type="containsText" dxfId="578" priority="544" stopIfTrue="1" operator="containsText" text="Tolerable">
      <formula>NOT(ISERROR(SEARCH("Tolerable",M13)))</formula>
    </cfRule>
    <cfRule type="containsText" dxfId="577" priority="545" stopIfTrue="1" operator="containsText" text="Importante">
      <formula>NOT(ISERROR(SEARCH("Importante",M13)))</formula>
    </cfRule>
  </conditionalFormatting>
  <conditionalFormatting sqref="M13:M29">
    <cfRule type="containsText" dxfId="576" priority="542" operator="containsText" text="Inaceptable">
      <formula>NOT(ISERROR(SEARCH("Inaceptable",M13)))</formula>
    </cfRule>
    <cfRule type="containsText" dxfId="575" priority="543" operator="containsText" text="Aceptable">
      <formula>NOT(ISERROR(SEARCH("Aceptable",M13)))</formula>
    </cfRule>
  </conditionalFormatting>
  <conditionalFormatting sqref="L13:L29">
    <cfRule type="containsText" dxfId="574" priority="538" operator="containsText" text="Extrema">
      <formula>NOT(ISERROR(SEARCH("Extrema",L13)))</formula>
    </cfRule>
    <cfRule type="containsText" dxfId="573" priority="539" operator="containsText" text="ALTA">
      <formula>NOT(ISERROR(SEARCH("ALTA",L13)))</formula>
    </cfRule>
    <cfRule type="containsText" dxfId="572" priority="540" operator="containsText" text="MODERADA">
      <formula>NOT(ISERROR(SEARCH("MODERADA",L13)))</formula>
    </cfRule>
    <cfRule type="containsText" dxfId="571" priority="541" operator="containsText" text="BAJA">
      <formula>NOT(ISERROR(SEARCH("BAJA",L13)))</formula>
    </cfRule>
  </conditionalFormatting>
  <conditionalFormatting sqref="T13:T29">
    <cfRule type="containsText" dxfId="570" priority="536" stopIfTrue="1" operator="containsText" text="Tolerable">
      <formula>NOT(ISERROR(SEARCH("Tolerable",T13)))</formula>
    </cfRule>
    <cfRule type="containsText" dxfId="569" priority="537" stopIfTrue="1" operator="containsText" text="Importante">
      <formula>NOT(ISERROR(SEARCH("Importante",T13)))</formula>
    </cfRule>
  </conditionalFormatting>
  <conditionalFormatting sqref="T13:T29">
    <cfRule type="containsText" dxfId="568" priority="534" operator="containsText" text="Inaceptable">
      <formula>NOT(ISERROR(SEARCH("Inaceptable",T13)))</formula>
    </cfRule>
    <cfRule type="containsText" dxfId="567" priority="535" operator="containsText" text="Aceptable">
      <formula>NOT(ISERROR(SEARCH("Aceptable",T13)))</formula>
    </cfRule>
  </conditionalFormatting>
  <conditionalFormatting sqref="S13:S29">
    <cfRule type="containsText" dxfId="566" priority="530" operator="containsText" text="Extrema">
      <formula>NOT(ISERROR(SEARCH("Extrema",S13)))</formula>
    </cfRule>
    <cfRule type="containsText" dxfId="565" priority="531" operator="containsText" text="ALTA">
      <formula>NOT(ISERROR(SEARCH("ALTA",S13)))</formula>
    </cfRule>
    <cfRule type="containsText" dxfId="564" priority="532" operator="containsText" text="MODERADA">
      <formula>NOT(ISERROR(SEARCH("MODERADA",S13)))</formula>
    </cfRule>
    <cfRule type="containsText" dxfId="563" priority="533" operator="containsText" text="BAJA">
      <formula>NOT(ISERROR(SEARCH("BAJA",S13)))</formula>
    </cfRule>
  </conditionalFormatting>
  <conditionalFormatting sqref="F14">
    <cfRule type="expression" dxfId="562" priority="519" stopIfTrue="1">
      <formula>$L14="bajo"</formula>
    </cfRule>
    <cfRule type="expression" dxfId="561" priority="520" stopIfTrue="1">
      <formula>$L14="medio"</formula>
    </cfRule>
    <cfRule type="expression" dxfId="560" priority="521" stopIfTrue="1">
      <formula>$L14="alto"</formula>
    </cfRule>
  </conditionalFormatting>
  <conditionalFormatting sqref="V149:W149">
    <cfRule type="expression" dxfId="559" priority="3184" stopIfTrue="1">
      <formula>#REF!="bajo"</formula>
    </cfRule>
    <cfRule type="expression" dxfId="558" priority="3185" stopIfTrue="1">
      <formula>#REF!="medio"</formula>
    </cfRule>
    <cfRule type="expression" dxfId="557" priority="3186" stopIfTrue="1">
      <formula>#REF!="alto"</formula>
    </cfRule>
  </conditionalFormatting>
  <conditionalFormatting sqref="V151:V152 V156">
    <cfRule type="expression" dxfId="556" priority="3187" stopIfTrue="1">
      <formula>#REF!="bajo"</formula>
    </cfRule>
    <cfRule type="expression" dxfId="555" priority="3188" stopIfTrue="1">
      <formula>#REF!="medio"</formula>
    </cfRule>
    <cfRule type="expression" dxfId="554" priority="3189" stopIfTrue="1">
      <formula>#REF!="alto"</formula>
    </cfRule>
  </conditionalFormatting>
  <conditionalFormatting sqref="G11">
    <cfRule type="expression" dxfId="553" priority="516" stopIfTrue="1">
      <formula>$K11="bajo"</formula>
    </cfRule>
    <cfRule type="expression" dxfId="552" priority="517" stopIfTrue="1">
      <formula>$K11="medio"</formula>
    </cfRule>
    <cfRule type="expression" dxfId="551" priority="518" stopIfTrue="1">
      <formula>$K11="alto"</formula>
    </cfRule>
  </conditionalFormatting>
  <conditionalFormatting sqref="H13">
    <cfRule type="expression" dxfId="550" priority="513" stopIfTrue="1">
      <formula>$L13="bajo"</formula>
    </cfRule>
    <cfRule type="expression" dxfId="549" priority="514" stopIfTrue="1">
      <formula>$L13="medio"</formula>
    </cfRule>
    <cfRule type="expression" dxfId="548" priority="515" stopIfTrue="1">
      <formula>$L13="alto"</formula>
    </cfRule>
  </conditionalFormatting>
  <conditionalFormatting sqref="H14">
    <cfRule type="expression" dxfId="547" priority="508" stopIfTrue="1">
      <formula>$L14="bajo"</formula>
    </cfRule>
    <cfRule type="expression" dxfId="546" priority="509" stopIfTrue="1">
      <formula>$L14="medio"</formula>
    </cfRule>
    <cfRule type="expression" dxfId="545" priority="510" stopIfTrue="1">
      <formula>$L14="alto"</formula>
    </cfRule>
  </conditionalFormatting>
  <conditionalFormatting sqref="G15">
    <cfRule type="expression" dxfId="544" priority="489" stopIfTrue="1">
      <formula>$M15="bajo"</formula>
    </cfRule>
    <cfRule type="expression" dxfId="543" priority="490" stopIfTrue="1">
      <formula>$M15="medio"</formula>
    </cfRule>
    <cfRule type="expression" dxfId="542" priority="491" stopIfTrue="1">
      <formula>$M15="alto"</formula>
    </cfRule>
  </conditionalFormatting>
  <conditionalFormatting sqref="G18">
    <cfRule type="expression" dxfId="541" priority="486" stopIfTrue="1">
      <formula>$M18="bajo"</formula>
    </cfRule>
    <cfRule type="expression" dxfId="540" priority="487" stopIfTrue="1">
      <formula>$M18="medio"</formula>
    </cfRule>
    <cfRule type="expression" dxfId="539" priority="488" stopIfTrue="1">
      <formula>$M18="alto"</formula>
    </cfRule>
  </conditionalFormatting>
  <conditionalFormatting sqref="G21">
    <cfRule type="expression" dxfId="538" priority="483" stopIfTrue="1">
      <formula>$M21="bajo"</formula>
    </cfRule>
    <cfRule type="expression" dxfId="537" priority="484" stopIfTrue="1">
      <formula>$M21="medio"</formula>
    </cfRule>
    <cfRule type="expression" dxfId="536" priority="485" stopIfTrue="1">
      <formula>$M21="alto"</formula>
    </cfRule>
  </conditionalFormatting>
  <conditionalFormatting sqref="G24">
    <cfRule type="expression" dxfId="535" priority="480" stopIfTrue="1">
      <formula>$M24="bajo"</formula>
    </cfRule>
    <cfRule type="expression" dxfId="534" priority="481" stopIfTrue="1">
      <formula>$M24="medio"</formula>
    </cfRule>
    <cfRule type="expression" dxfId="533" priority="482" stopIfTrue="1">
      <formula>$M24="alto"</formula>
    </cfRule>
  </conditionalFormatting>
  <conditionalFormatting sqref="G27">
    <cfRule type="expression" dxfId="532" priority="477" stopIfTrue="1">
      <formula>$M27="bajo"</formula>
    </cfRule>
    <cfRule type="expression" dxfId="531" priority="478" stopIfTrue="1">
      <formula>$M27="medio"</formula>
    </cfRule>
    <cfRule type="expression" dxfId="530" priority="479" stopIfTrue="1">
      <formula>$M27="alto"</formula>
    </cfRule>
  </conditionalFormatting>
  <conditionalFormatting sqref="F12">
    <cfRule type="expression" dxfId="529" priority="474" stopIfTrue="1">
      <formula>$M12="bajo"</formula>
    </cfRule>
    <cfRule type="expression" dxfId="528" priority="475" stopIfTrue="1">
      <formula>$M12="medio"</formula>
    </cfRule>
    <cfRule type="expression" dxfId="527" priority="476" stopIfTrue="1">
      <formula>$M12="alto"</formula>
    </cfRule>
  </conditionalFormatting>
  <conditionalFormatting sqref="F15">
    <cfRule type="expression" dxfId="526" priority="471" stopIfTrue="1">
      <formula>$M15="bajo"</formula>
    </cfRule>
    <cfRule type="expression" dxfId="525" priority="472" stopIfTrue="1">
      <formula>$M15="medio"</formula>
    </cfRule>
    <cfRule type="expression" dxfId="524" priority="473" stopIfTrue="1">
      <formula>$M15="alto"</formula>
    </cfRule>
  </conditionalFormatting>
  <conditionalFormatting sqref="F18">
    <cfRule type="expression" dxfId="523" priority="468" stopIfTrue="1">
      <formula>$M18="bajo"</formula>
    </cfRule>
    <cfRule type="expression" dxfId="522" priority="469" stopIfTrue="1">
      <formula>$M18="medio"</formula>
    </cfRule>
    <cfRule type="expression" dxfId="521" priority="470" stopIfTrue="1">
      <formula>$M18="alto"</formula>
    </cfRule>
  </conditionalFormatting>
  <conditionalFormatting sqref="F21">
    <cfRule type="expression" dxfId="520" priority="465" stopIfTrue="1">
      <formula>$M21="bajo"</formula>
    </cfRule>
    <cfRule type="expression" dxfId="519" priority="466" stopIfTrue="1">
      <formula>$M21="medio"</formula>
    </cfRule>
    <cfRule type="expression" dxfId="518" priority="467" stopIfTrue="1">
      <formula>$M21="alto"</formula>
    </cfRule>
  </conditionalFormatting>
  <conditionalFormatting sqref="F24">
    <cfRule type="expression" dxfId="517" priority="462" stopIfTrue="1">
      <formula>$M24="bajo"</formula>
    </cfRule>
    <cfRule type="expression" dxfId="516" priority="463" stopIfTrue="1">
      <formula>$M24="medio"</formula>
    </cfRule>
    <cfRule type="expression" dxfId="515" priority="464" stopIfTrue="1">
      <formula>$M24="alto"</formula>
    </cfRule>
  </conditionalFormatting>
  <conditionalFormatting sqref="F27">
    <cfRule type="expression" dxfId="514" priority="459" stopIfTrue="1">
      <formula>$M27="bajo"</formula>
    </cfRule>
    <cfRule type="expression" dxfId="513" priority="460" stopIfTrue="1">
      <formula>$M27="medio"</formula>
    </cfRule>
    <cfRule type="expression" dxfId="512" priority="461" stopIfTrue="1">
      <formula>$M27="alto"</formula>
    </cfRule>
  </conditionalFormatting>
  <conditionalFormatting sqref="H12">
    <cfRule type="expression" dxfId="511" priority="456" stopIfTrue="1">
      <formula>$M12="bajo"</formula>
    </cfRule>
    <cfRule type="expression" dxfId="510" priority="457" stopIfTrue="1">
      <formula>$M12="medio"</formula>
    </cfRule>
    <cfRule type="expression" dxfId="509" priority="458" stopIfTrue="1">
      <formula>$M12="alto"</formula>
    </cfRule>
  </conditionalFormatting>
  <conditionalFormatting sqref="H15">
    <cfRule type="expression" dxfId="508" priority="453" stopIfTrue="1">
      <formula>$M15="bajo"</formula>
    </cfRule>
    <cfRule type="expression" dxfId="507" priority="454" stopIfTrue="1">
      <formula>$M15="medio"</formula>
    </cfRule>
    <cfRule type="expression" dxfId="506" priority="455" stopIfTrue="1">
      <formula>$M15="alto"</formula>
    </cfRule>
  </conditionalFormatting>
  <conditionalFormatting sqref="H18">
    <cfRule type="expression" dxfId="505" priority="450" stopIfTrue="1">
      <formula>$M18="bajo"</formula>
    </cfRule>
    <cfRule type="expression" dxfId="504" priority="451" stopIfTrue="1">
      <formula>$M18="medio"</formula>
    </cfRule>
    <cfRule type="expression" dxfId="503" priority="452" stopIfTrue="1">
      <formula>$M18="alto"</formula>
    </cfRule>
  </conditionalFormatting>
  <conditionalFormatting sqref="H21">
    <cfRule type="expression" dxfId="502" priority="447" stopIfTrue="1">
      <formula>$M21="bajo"</formula>
    </cfRule>
    <cfRule type="expression" dxfId="501" priority="448" stopIfTrue="1">
      <formula>$M21="medio"</formula>
    </cfRule>
    <cfRule type="expression" dxfId="500" priority="449" stopIfTrue="1">
      <formula>$M21="alto"</formula>
    </cfRule>
  </conditionalFormatting>
  <conditionalFormatting sqref="H24">
    <cfRule type="expression" dxfId="499" priority="444" stopIfTrue="1">
      <formula>$M24="bajo"</formula>
    </cfRule>
    <cfRule type="expression" dxfId="498" priority="445" stopIfTrue="1">
      <formula>$M24="medio"</formula>
    </cfRule>
    <cfRule type="expression" dxfId="497" priority="446" stopIfTrue="1">
      <formula>$M24="alto"</formula>
    </cfRule>
  </conditionalFormatting>
  <conditionalFormatting sqref="H27">
    <cfRule type="expression" dxfId="496" priority="441" stopIfTrue="1">
      <formula>$M27="bajo"</formula>
    </cfRule>
    <cfRule type="expression" dxfId="495" priority="442" stopIfTrue="1">
      <formula>$M27="medio"</formula>
    </cfRule>
    <cfRule type="expression" dxfId="494" priority="443" stopIfTrue="1">
      <formula>$M27="alto"</formula>
    </cfRule>
  </conditionalFormatting>
  <conditionalFormatting sqref="H16:H17">
    <cfRule type="expression" dxfId="493" priority="438" stopIfTrue="1">
      <formula>$M16="bajo"</formula>
    </cfRule>
    <cfRule type="expression" dxfId="492" priority="439" stopIfTrue="1">
      <formula>$M16="medio"</formula>
    </cfRule>
    <cfRule type="expression" dxfId="491" priority="440" stopIfTrue="1">
      <formula>$M16="alto"</formula>
    </cfRule>
  </conditionalFormatting>
  <conditionalFormatting sqref="H19:H20">
    <cfRule type="expression" dxfId="490" priority="435" stopIfTrue="1">
      <formula>$M19="bajo"</formula>
    </cfRule>
    <cfRule type="expression" dxfId="489" priority="436" stopIfTrue="1">
      <formula>$M19="medio"</formula>
    </cfRule>
    <cfRule type="expression" dxfId="488" priority="437" stopIfTrue="1">
      <formula>$M19="alto"</formula>
    </cfRule>
  </conditionalFormatting>
  <conditionalFormatting sqref="H22:H23">
    <cfRule type="expression" dxfId="487" priority="432" stopIfTrue="1">
      <formula>$M22="bajo"</formula>
    </cfRule>
    <cfRule type="expression" dxfId="486" priority="433" stopIfTrue="1">
      <formula>$M22="medio"</formula>
    </cfRule>
    <cfRule type="expression" dxfId="485" priority="434" stopIfTrue="1">
      <formula>$M22="alto"</formula>
    </cfRule>
  </conditionalFormatting>
  <conditionalFormatting sqref="H25">
    <cfRule type="expression" dxfId="484" priority="429" stopIfTrue="1">
      <formula>$M25="bajo"</formula>
    </cfRule>
    <cfRule type="expression" dxfId="483" priority="430" stopIfTrue="1">
      <formula>$M25="medio"</formula>
    </cfRule>
    <cfRule type="expression" dxfId="482" priority="431" stopIfTrue="1">
      <formula>$M25="alto"</formula>
    </cfRule>
  </conditionalFormatting>
  <conditionalFormatting sqref="H28:H29">
    <cfRule type="expression" dxfId="481" priority="426" stopIfTrue="1">
      <formula>$M28="bajo"</formula>
    </cfRule>
    <cfRule type="expression" dxfId="480" priority="427" stopIfTrue="1">
      <formula>$M28="medio"</formula>
    </cfRule>
    <cfRule type="expression" dxfId="479" priority="428" stopIfTrue="1">
      <formula>$M28="alto"</formula>
    </cfRule>
  </conditionalFormatting>
  <conditionalFormatting sqref="AB21">
    <cfRule type="expression" dxfId="478" priority="423" stopIfTrue="1">
      <formula>$Q21="bajo"</formula>
    </cfRule>
    <cfRule type="expression" dxfId="477" priority="424" stopIfTrue="1">
      <formula>$Q21="medio"</formula>
    </cfRule>
    <cfRule type="expression" dxfId="476" priority="425" stopIfTrue="1">
      <formula>$Q21="alto"</formula>
    </cfRule>
  </conditionalFormatting>
  <conditionalFormatting sqref="F35">
    <cfRule type="expression" dxfId="475" priority="420" stopIfTrue="1">
      <formula>$L35="bajo"</formula>
    </cfRule>
    <cfRule type="expression" dxfId="474" priority="421" stopIfTrue="1">
      <formula>$L35="medio"</formula>
    </cfRule>
    <cfRule type="expression" dxfId="473" priority="422" stopIfTrue="1">
      <formula>$L35="alto"</formula>
    </cfRule>
  </conditionalFormatting>
  <conditionalFormatting sqref="H32:H34 F32:F34 F36 U35:V35 U30:U31">
    <cfRule type="containsText" dxfId="472" priority="418" stopIfTrue="1" operator="containsText" text="Tolerable">
      <formula>NOT(ISERROR(SEARCH("Tolerable",F30)))</formula>
    </cfRule>
    <cfRule type="containsText" dxfId="471" priority="419" stopIfTrue="1" operator="containsText" text="Importante">
      <formula>NOT(ISERROR(SEARCH("Importante",F30)))</formula>
    </cfRule>
  </conditionalFormatting>
  <conditionalFormatting sqref="U35:V35 U30:U31">
    <cfRule type="containsText" dxfId="470" priority="416" operator="containsText" text="Inaceptable">
      <formula>NOT(ISERROR(SEARCH("Inaceptable",U30)))</formula>
    </cfRule>
    <cfRule type="containsText" dxfId="469" priority="417" operator="containsText" text="Aceptable">
      <formula>NOT(ISERROR(SEARCH("Aceptable",U30)))</formula>
    </cfRule>
  </conditionalFormatting>
  <conditionalFormatting sqref="L64:L67">
    <cfRule type="containsText" dxfId="468" priority="295" operator="containsText" text="Extrema">
      <formula>NOT(ISERROR(SEARCH("Extrema",L64)))</formula>
    </cfRule>
    <cfRule type="containsText" dxfId="467" priority="296" operator="containsText" text="ALTA">
      <formula>NOT(ISERROR(SEARCH("ALTA",L64)))</formula>
    </cfRule>
    <cfRule type="containsText" dxfId="466" priority="297" operator="containsText" text="MODERADA">
      <formula>NOT(ISERROR(SEARCH("MODERADA",L64)))</formula>
    </cfRule>
    <cfRule type="containsText" dxfId="465" priority="298" operator="containsText" text="BAJA">
      <formula>NOT(ISERROR(SEARCH("BAJA",L64)))</formula>
    </cfRule>
  </conditionalFormatting>
  <conditionalFormatting sqref="H35">
    <cfRule type="containsText" dxfId="464" priority="410" stopIfTrue="1" operator="containsText" text="Tolerable">
      <formula>NOT(ISERROR(SEARCH("Tolerable",H35)))</formula>
    </cfRule>
    <cfRule type="containsText" dxfId="463" priority="411" stopIfTrue="1" operator="containsText" text="Importante">
      <formula>NOT(ISERROR(SEARCH("Importante",H35)))</formula>
    </cfRule>
  </conditionalFormatting>
  <conditionalFormatting sqref="H36">
    <cfRule type="expression" dxfId="462" priority="407" stopIfTrue="1">
      <formula>$L36="bajo"</formula>
    </cfRule>
    <cfRule type="expression" dxfId="461" priority="408" stopIfTrue="1">
      <formula>$L36="medio"</formula>
    </cfRule>
    <cfRule type="expression" dxfId="460" priority="409" stopIfTrue="1">
      <formula>$L36="alto"</formula>
    </cfRule>
  </conditionalFormatting>
  <conditionalFormatting sqref="U38:V38 V36:V37 U40:V41">
    <cfRule type="containsText" dxfId="459" priority="405" stopIfTrue="1" operator="containsText" text="Tolerable">
      <formula>NOT(ISERROR(SEARCH("Tolerable",U36)))</formula>
    </cfRule>
    <cfRule type="containsText" dxfId="458" priority="406" stopIfTrue="1" operator="containsText" text="Importante">
      <formula>NOT(ISERROR(SEARCH("Importante",U36)))</formula>
    </cfRule>
  </conditionalFormatting>
  <conditionalFormatting sqref="U38:V38 V36:V37 U40:V41">
    <cfRule type="containsText" dxfId="457" priority="403" operator="containsText" text="Inaceptable">
      <formula>NOT(ISERROR(SEARCH("Inaceptable",U36)))</formula>
    </cfRule>
    <cfRule type="containsText" dxfId="456" priority="404" operator="containsText" text="Aceptable">
      <formula>NOT(ISERROR(SEARCH("Aceptable",U36)))</formula>
    </cfRule>
  </conditionalFormatting>
  <conditionalFormatting sqref="F38 H38">
    <cfRule type="expression" dxfId="455" priority="400" stopIfTrue="1">
      <formula>$L38="bajo"</formula>
    </cfRule>
    <cfRule type="expression" dxfId="454" priority="401" stopIfTrue="1">
      <formula>$L38="medio"</formula>
    </cfRule>
    <cfRule type="expression" dxfId="453" priority="402" stopIfTrue="1">
      <formula>$L38="alto"</formula>
    </cfRule>
  </conditionalFormatting>
  <conditionalFormatting sqref="F37">
    <cfRule type="containsText" dxfId="452" priority="398" stopIfTrue="1" operator="containsText" text="Tolerable">
      <formula>NOT(ISERROR(SEARCH("Tolerable",F37)))</formula>
    </cfRule>
    <cfRule type="containsText" dxfId="451" priority="399" stopIfTrue="1" operator="containsText" text="Importante">
      <formula>NOT(ISERROR(SEARCH("Importante",F37)))</formula>
    </cfRule>
  </conditionalFormatting>
  <conditionalFormatting sqref="H37">
    <cfRule type="containsText" dxfId="450" priority="396" stopIfTrue="1" operator="containsText" text="Tolerable">
      <formula>NOT(ISERROR(SEARCH("Tolerable",H37)))</formula>
    </cfRule>
    <cfRule type="containsText" dxfId="449" priority="397" stopIfTrue="1" operator="containsText" text="Importante">
      <formula>NOT(ISERROR(SEARCH("Importante",H37)))</formula>
    </cfRule>
  </conditionalFormatting>
  <conditionalFormatting sqref="F39 H39">
    <cfRule type="expression" dxfId="448" priority="393" stopIfTrue="1">
      <formula>$L39="bajo"</formula>
    </cfRule>
    <cfRule type="expression" dxfId="447" priority="394" stopIfTrue="1">
      <formula>$L39="medio"</formula>
    </cfRule>
    <cfRule type="expression" dxfId="446" priority="395" stopIfTrue="1">
      <formula>$L39="alto"</formula>
    </cfRule>
  </conditionalFormatting>
  <conditionalFormatting sqref="F41 H41">
    <cfRule type="expression" dxfId="445" priority="390" stopIfTrue="1">
      <formula>$L41="bajo"</formula>
    </cfRule>
    <cfRule type="expression" dxfId="444" priority="391" stopIfTrue="1">
      <formula>$L41="medio"</formula>
    </cfRule>
    <cfRule type="expression" dxfId="443" priority="392" stopIfTrue="1">
      <formula>$L41="alto"</formula>
    </cfRule>
  </conditionalFormatting>
  <conditionalFormatting sqref="F40">
    <cfRule type="containsText" dxfId="442" priority="388" stopIfTrue="1" operator="containsText" text="Tolerable">
      <formula>NOT(ISERROR(SEARCH("Tolerable",F40)))</formula>
    </cfRule>
    <cfRule type="containsText" dxfId="441" priority="389" stopIfTrue="1" operator="containsText" text="Importante">
      <formula>NOT(ISERROR(SEARCH("Importante",F40)))</formula>
    </cfRule>
  </conditionalFormatting>
  <conditionalFormatting sqref="H40">
    <cfRule type="containsText" dxfId="440" priority="386" stopIfTrue="1" operator="containsText" text="Tolerable">
      <formula>NOT(ISERROR(SEARCH("Tolerable",H40)))</formula>
    </cfRule>
    <cfRule type="containsText" dxfId="439" priority="387" stopIfTrue="1" operator="containsText" text="Importante">
      <formula>NOT(ISERROR(SEARCH("Importante",H40)))</formula>
    </cfRule>
  </conditionalFormatting>
  <conditionalFormatting sqref="F127 H127">
    <cfRule type="expression" dxfId="438" priority="96" stopIfTrue="1">
      <formula>$L127="bajo"</formula>
    </cfRule>
    <cfRule type="expression" dxfId="437" priority="97" stopIfTrue="1">
      <formula>$L127="medio"</formula>
    </cfRule>
    <cfRule type="expression" dxfId="436" priority="98" stopIfTrue="1">
      <formula>$L127="alto"</formula>
    </cfRule>
  </conditionalFormatting>
  <conditionalFormatting sqref="V85 U81:U85 U86:V95">
    <cfRule type="containsText" dxfId="435" priority="184" operator="containsText" text="Inaceptable">
      <formula>NOT(ISERROR(SEARCH("Inaceptable",U81)))</formula>
    </cfRule>
    <cfRule type="containsText" dxfId="434" priority="185" operator="containsText" text="Aceptable">
      <formula>NOT(ISERROR(SEARCH("Aceptable",U81)))</formula>
    </cfRule>
  </conditionalFormatting>
  <conditionalFormatting sqref="V140">
    <cfRule type="expression" dxfId="433" priority="7" stopIfTrue="1">
      <formula>$M140="bajo"</formula>
    </cfRule>
    <cfRule type="expression" dxfId="432" priority="8" stopIfTrue="1">
      <formula>$M140="medio"</formula>
    </cfRule>
    <cfRule type="expression" dxfId="431" priority="9" stopIfTrue="1">
      <formula>$M140="alto"</formula>
    </cfRule>
  </conditionalFormatting>
  <conditionalFormatting sqref="F53 H53 H55 F55:F56">
    <cfRule type="expression" dxfId="430" priority="375" stopIfTrue="1">
      <formula>$L53="bajo"</formula>
    </cfRule>
    <cfRule type="expression" dxfId="429" priority="376" stopIfTrue="1">
      <formula>$L53="medio"</formula>
    </cfRule>
    <cfRule type="expression" dxfId="428" priority="377" stopIfTrue="1">
      <formula>$L53="alto"</formula>
    </cfRule>
  </conditionalFormatting>
  <conditionalFormatting sqref="F54 H57 F57 H42:H52 F42:F52">
    <cfRule type="containsText" dxfId="427" priority="373" stopIfTrue="1" operator="containsText" text="Tolerable">
      <formula>NOT(ISERROR(SEARCH("Tolerable",F42)))</formula>
    </cfRule>
    <cfRule type="containsText" dxfId="426" priority="374" stopIfTrue="1" operator="containsText" text="Importante">
      <formula>NOT(ISERROR(SEARCH("Importante",F42)))</formula>
    </cfRule>
  </conditionalFormatting>
  <conditionalFormatting sqref="F53:F56 H53 H55">
    <cfRule type="expression" dxfId="425" priority="370" stopIfTrue="1">
      <formula>$M53="bajo"</formula>
    </cfRule>
    <cfRule type="expression" dxfId="424" priority="371" stopIfTrue="1">
      <formula>$M53="medio"</formula>
    </cfRule>
    <cfRule type="expression" dxfId="423" priority="372" stopIfTrue="1">
      <formula>$M53="alto"</formula>
    </cfRule>
  </conditionalFormatting>
  <conditionalFormatting sqref="F46 H46">
    <cfRule type="expression" dxfId="422" priority="367" stopIfTrue="1">
      <formula>$L46="bajo"</formula>
    </cfRule>
    <cfRule type="expression" dxfId="421" priority="368" stopIfTrue="1">
      <formula>$L46="medio"</formula>
    </cfRule>
    <cfRule type="expression" dxfId="420" priority="369" stopIfTrue="1">
      <formula>$L46="alto"</formula>
    </cfRule>
  </conditionalFormatting>
  <conditionalFormatting sqref="F47 H47">
    <cfRule type="expression" dxfId="419" priority="364" stopIfTrue="1">
      <formula>$L47="bajo"</formula>
    </cfRule>
    <cfRule type="expression" dxfId="418" priority="365" stopIfTrue="1">
      <formula>$L47="medio"</formula>
    </cfRule>
    <cfRule type="expression" dxfId="417" priority="366" stopIfTrue="1">
      <formula>$L47="alto"</formula>
    </cfRule>
  </conditionalFormatting>
  <conditionalFormatting sqref="M30:M63 M68:M75">
    <cfRule type="containsText" dxfId="416" priority="362" stopIfTrue="1" operator="containsText" text="Tolerable">
      <formula>NOT(ISERROR(SEARCH("Tolerable",M30)))</formula>
    </cfRule>
    <cfRule type="containsText" dxfId="415" priority="363" stopIfTrue="1" operator="containsText" text="Importante">
      <formula>NOT(ISERROR(SEARCH("Importante",M30)))</formula>
    </cfRule>
  </conditionalFormatting>
  <conditionalFormatting sqref="M30:M63 M68:M75">
    <cfRule type="containsText" dxfId="414" priority="360" operator="containsText" text="Inaceptable">
      <formula>NOT(ISERROR(SEARCH("Inaceptable",M30)))</formula>
    </cfRule>
    <cfRule type="containsText" dxfId="413" priority="361" operator="containsText" text="Aceptable">
      <formula>NOT(ISERROR(SEARCH("Aceptable",M30)))</formula>
    </cfRule>
  </conditionalFormatting>
  <conditionalFormatting sqref="L30:L63 L68:L75">
    <cfRule type="containsText" dxfId="412" priority="356" operator="containsText" text="Extrema">
      <formula>NOT(ISERROR(SEARCH("Extrema",L30)))</formula>
    </cfRule>
    <cfRule type="containsText" dxfId="411" priority="357" operator="containsText" text="ALTA">
      <formula>NOT(ISERROR(SEARCH("ALTA",L30)))</formula>
    </cfRule>
    <cfRule type="containsText" dxfId="410" priority="358" operator="containsText" text="MODERADA">
      <formula>NOT(ISERROR(SEARCH("MODERADA",L30)))</formula>
    </cfRule>
    <cfRule type="containsText" dxfId="409" priority="359" operator="containsText" text="BAJA">
      <formula>NOT(ISERROR(SEARCH("BAJA",L30)))</formula>
    </cfRule>
  </conditionalFormatting>
  <conditionalFormatting sqref="U53:U57 V57 U42:V52">
    <cfRule type="containsText" dxfId="408" priority="346" stopIfTrue="1" operator="containsText" text="Tolerable">
      <formula>NOT(ISERROR(SEARCH("Tolerable",U42)))</formula>
    </cfRule>
    <cfRule type="containsText" dxfId="407" priority="347" stopIfTrue="1" operator="containsText" text="Importante">
      <formula>NOT(ISERROR(SEARCH("Importante",U42)))</formula>
    </cfRule>
  </conditionalFormatting>
  <conditionalFormatting sqref="U53:U57 V57 U42:V52">
    <cfRule type="containsText" dxfId="406" priority="344" operator="containsText" text="Inaceptable">
      <formula>NOT(ISERROR(SEARCH("Inaceptable",U42)))</formula>
    </cfRule>
    <cfRule type="containsText" dxfId="405" priority="345" operator="containsText" text="Aceptable">
      <formula>NOT(ISERROR(SEARCH("Aceptable",U42)))</formula>
    </cfRule>
  </conditionalFormatting>
  <conditionalFormatting sqref="W42">
    <cfRule type="expression" dxfId="404" priority="341" stopIfTrue="1">
      <formula>$Q42="bajo"</formula>
    </cfRule>
    <cfRule type="expression" dxfId="403" priority="342" stopIfTrue="1">
      <formula>$Q42="medio"</formula>
    </cfRule>
    <cfRule type="expression" dxfId="402" priority="343" stopIfTrue="1">
      <formula>$Q42="alto"</formula>
    </cfRule>
  </conditionalFormatting>
  <conditionalFormatting sqref="F62 H62">
    <cfRule type="expression" dxfId="401" priority="338" stopIfTrue="1">
      <formula>$L62="bajo"</formula>
    </cfRule>
    <cfRule type="expression" dxfId="400" priority="339" stopIfTrue="1">
      <formula>$L62="medio"</formula>
    </cfRule>
    <cfRule type="expression" dxfId="399" priority="340" stopIfTrue="1">
      <formula>$L62="alto"</formula>
    </cfRule>
  </conditionalFormatting>
  <conditionalFormatting sqref="D61 F59:F61 H59">
    <cfRule type="containsText" dxfId="398" priority="336" stopIfTrue="1" operator="containsText" text="Tolerable">
      <formula>NOT(ISERROR(SEARCH("Tolerable",D59)))</formula>
    </cfRule>
    <cfRule type="containsText" dxfId="397" priority="337" stopIfTrue="1" operator="containsText" text="Importante">
      <formula>NOT(ISERROR(SEARCH("Importante",D59)))</formula>
    </cfRule>
  </conditionalFormatting>
  <conditionalFormatting sqref="H61">
    <cfRule type="containsText" dxfId="396" priority="334" stopIfTrue="1" operator="containsText" text="Tolerable">
      <formula>NOT(ISERROR(SEARCH("Tolerable",H61)))</formula>
    </cfRule>
    <cfRule type="containsText" dxfId="395" priority="335" stopIfTrue="1" operator="containsText" text="Importante">
      <formula>NOT(ISERROR(SEARCH("Importante",H61)))</formula>
    </cfRule>
  </conditionalFormatting>
  <conditionalFormatting sqref="F63 H63">
    <cfRule type="expression" dxfId="394" priority="331" stopIfTrue="1">
      <formula>$L63="bajo"</formula>
    </cfRule>
    <cfRule type="expression" dxfId="393" priority="332" stopIfTrue="1">
      <formula>$L63="medio"</formula>
    </cfRule>
    <cfRule type="expression" dxfId="392" priority="333" stopIfTrue="1">
      <formula>$L63="alto"</formula>
    </cfRule>
  </conditionalFormatting>
  <conditionalFormatting sqref="H93">
    <cfRule type="containsText" dxfId="391" priority="190" stopIfTrue="1" operator="containsText" text="Tolerable">
      <formula>NOT(ISERROR(SEARCH("Tolerable",H93)))</formula>
    </cfRule>
    <cfRule type="containsText" dxfId="390" priority="191" stopIfTrue="1" operator="containsText" text="Importante">
      <formula>NOT(ISERROR(SEARCH("Importante",H93)))</formula>
    </cfRule>
  </conditionalFormatting>
  <conditionalFormatting sqref="V85 U81:U85 U86:V95">
    <cfRule type="containsText" dxfId="389" priority="186" stopIfTrue="1" operator="containsText" text="Tolerable">
      <formula>NOT(ISERROR(SEARCH("Tolerable",U81)))</formula>
    </cfRule>
    <cfRule type="containsText" dxfId="388" priority="187" stopIfTrue="1" operator="containsText" text="Importante">
      <formula>NOT(ISERROR(SEARCH("Importante",U81)))</formula>
    </cfRule>
  </conditionalFormatting>
  <conditionalFormatting sqref="V62 U58:U62">
    <cfRule type="containsText" dxfId="387" priority="321" stopIfTrue="1" operator="containsText" text="Tolerable">
      <formula>NOT(ISERROR(SEARCH("Tolerable",U58)))</formula>
    </cfRule>
    <cfRule type="containsText" dxfId="386" priority="322" stopIfTrue="1" operator="containsText" text="Importante">
      <formula>NOT(ISERROR(SEARCH("Importante",U58)))</formula>
    </cfRule>
  </conditionalFormatting>
  <conditionalFormatting sqref="V62 U58:U62">
    <cfRule type="containsText" dxfId="385" priority="319" operator="containsText" text="Inaceptable">
      <formula>NOT(ISERROR(SEARCH("Inaceptable",U58)))</formula>
    </cfRule>
    <cfRule type="containsText" dxfId="384" priority="320" operator="containsText" text="Aceptable">
      <formula>NOT(ISERROR(SEARCH("Aceptable",U58)))</formula>
    </cfRule>
  </conditionalFormatting>
  <conditionalFormatting sqref="U63:V63">
    <cfRule type="containsText" dxfId="383" priority="317" stopIfTrue="1" operator="containsText" text="Tolerable">
      <formula>NOT(ISERROR(SEARCH("Tolerable",U63)))</formula>
    </cfRule>
    <cfRule type="containsText" dxfId="382" priority="318" stopIfTrue="1" operator="containsText" text="Importante">
      <formula>NOT(ISERROR(SEARCH("Importante",U63)))</formula>
    </cfRule>
  </conditionalFormatting>
  <conditionalFormatting sqref="U63:V63">
    <cfRule type="containsText" dxfId="381" priority="315" operator="containsText" text="Inaceptable">
      <formula>NOT(ISERROR(SEARCH("Inaceptable",U63)))</formula>
    </cfRule>
    <cfRule type="containsText" dxfId="380" priority="316" operator="containsText" text="Aceptable">
      <formula>NOT(ISERROR(SEARCH("Aceptable",U63)))</formula>
    </cfRule>
  </conditionalFormatting>
  <conditionalFormatting sqref="I64:I67">
    <cfRule type="expression" dxfId="379" priority="312" stopIfTrue="1">
      <formula>$M64="bajo"</formula>
    </cfRule>
    <cfRule type="expression" dxfId="378" priority="313" stopIfTrue="1">
      <formula>$M64="medio"</formula>
    </cfRule>
    <cfRule type="expression" dxfId="377" priority="314" stopIfTrue="1">
      <formula>$M64="alto"</formula>
    </cfRule>
  </conditionalFormatting>
  <conditionalFormatting sqref="G64:G67">
    <cfRule type="expression" dxfId="376" priority="309" stopIfTrue="1">
      <formula>$M64="bajo"</formula>
    </cfRule>
    <cfRule type="expression" dxfId="375" priority="310" stopIfTrue="1">
      <formula>$M64="medio"</formula>
    </cfRule>
    <cfRule type="expression" dxfId="374" priority="311" stopIfTrue="1">
      <formula>$M64="alto"</formula>
    </cfRule>
  </conditionalFormatting>
  <conditionalFormatting sqref="F64:F67">
    <cfRule type="expression" dxfId="373" priority="306" stopIfTrue="1">
      <formula>$M64="bajo"</formula>
    </cfRule>
    <cfRule type="expression" dxfId="372" priority="307" stopIfTrue="1">
      <formula>$M64="medio"</formula>
    </cfRule>
    <cfRule type="expression" dxfId="371" priority="308" stopIfTrue="1">
      <formula>$M64="alto"</formula>
    </cfRule>
  </conditionalFormatting>
  <conditionalFormatting sqref="H64:H67">
    <cfRule type="expression" dxfId="370" priority="303" stopIfTrue="1">
      <formula>$M64="bajo"</formula>
    </cfRule>
    <cfRule type="expression" dxfId="369" priority="304" stopIfTrue="1">
      <formula>$M64="medio"</formula>
    </cfRule>
    <cfRule type="expression" dxfId="368" priority="305" stopIfTrue="1">
      <formula>$M64="alto"</formula>
    </cfRule>
  </conditionalFormatting>
  <conditionalFormatting sqref="M64:M67">
    <cfRule type="containsText" dxfId="367" priority="301" stopIfTrue="1" operator="containsText" text="Tolerable">
      <formula>NOT(ISERROR(SEARCH("Tolerable",M64)))</formula>
    </cfRule>
    <cfRule type="containsText" dxfId="366" priority="302" stopIfTrue="1" operator="containsText" text="Importante">
      <formula>NOT(ISERROR(SEARCH("Importante",M64)))</formula>
    </cfRule>
  </conditionalFormatting>
  <conditionalFormatting sqref="M64:M67">
    <cfRule type="containsText" dxfId="365" priority="299" operator="containsText" text="Inaceptable">
      <formula>NOT(ISERROR(SEARCH("Inaceptable",M64)))</formula>
    </cfRule>
    <cfRule type="containsText" dxfId="364" priority="300" operator="containsText" text="Aceptable">
      <formula>NOT(ISERROR(SEARCH("Aceptable",M64)))</formula>
    </cfRule>
  </conditionalFormatting>
  <conditionalFormatting sqref="U64:U67">
    <cfRule type="expression" dxfId="363" priority="292" stopIfTrue="1">
      <formula>$S64="bajo"</formula>
    </cfRule>
    <cfRule type="expression" dxfId="362" priority="293" stopIfTrue="1">
      <formula>$S64="medio"</formula>
    </cfRule>
    <cfRule type="expression" dxfId="361" priority="294" stopIfTrue="1">
      <formula>$S64="alto"</formula>
    </cfRule>
  </conditionalFormatting>
  <conditionalFormatting sqref="U64:U67">
    <cfRule type="containsText" dxfId="360" priority="290" stopIfTrue="1" operator="containsText" text="Tolerable">
      <formula>NOT(ISERROR(SEARCH("Tolerable",U64)))</formula>
    </cfRule>
    <cfRule type="containsText" dxfId="359" priority="291" stopIfTrue="1" operator="containsText" text="Importante">
      <formula>NOT(ISERROR(SEARCH("Importante",U64)))</formula>
    </cfRule>
  </conditionalFormatting>
  <conditionalFormatting sqref="U64:U67">
    <cfRule type="containsText" dxfId="358" priority="288" operator="containsText" text="Inaceptable">
      <formula>NOT(ISERROR(SEARCH("Inaceptable",U64)))</formula>
    </cfRule>
    <cfRule type="containsText" dxfId="357" priority="289" operator="containsText" text="Aceptable">
      <formula>NOT(ISERROR(SEARCH("Aceptable",U64)))</formula>
    </cfRule>
  </conditionalFormatting>
  <conditionalFormatting sqref="U64:U65">
    <cfRule type="expression" dxfId="356" priority="285" stopIfTrue="1">
      <formula>$S64="bajo"</formula>
    </cfRule>
    <cfRule type="expression" dxfId="355" priority="286" stopIfTrue="1">
      <formula>$S64="medio"</formula>
    </cfRule>
    <cfRule type="expression" dxfId="354" priority="287" stopIfTrue="1">
      <formula>$S64="alto"</formula>
    </cfRule>
  </conditionalFormatting>
  <conditionalFormatting sqref="U66:U67">
    <cfRule type="expression" dxfId="353" priority="282" stopIfTrue="1">
      <formula>$U66="bajo"</formula>
    </cfRule>
    <cfRule type="expression" dxfId="352" priority="283" stopIfTrue="1">
      <formula>$U66="medio"</formula>
    </cfRule>
    <cfRule type="expression" dxfId="351" priority="284" stopIfTrue="1">
      <formula>$U66="alto"</formula>
    </cfRule>
  </conditionalFormatting>
  <conditionalFormatting sqref="U66:U67">
    <cfRule type="expression" dxfId="350" priority="279" stopIfTrue="1">
      <formula>#REF!="bajo"</formula>
    </cfRule>
    <cfRule type="expression" dxfId="349" priority="280" stopIfTrue="1">
      <formula>#REF!="medio"</formula>
    </cfRule>
    <cfRule type="expression" dxfId="348" priority="281" stopIfTrue="1">
      <formula>#REF!="alto"</formula>
    </cfRule>
  </conditionalFormatting>
  <conditionalFormatting sqref="U66:U67">
    <cfRule type="expression" dxfId="347" priority="276" stopIfTrue="1">
      <formula>$S66="bajo"</formula>
    </cfRule>
    <cfRule type="expression" dxfId="346" priority="277" stopIfTrue="1">
      <formula>$S66="medio"</formula>
    </cfRule>
    <cfRule type="expression" dxfId="345" priority="278" stopIfTrue="1">
      <formula>$S66="alto"</formula>
    </cfRule>
  </conditionalFormatting>
  <conditionalFormatting sqref="U66">
    <cfRule type="expression" dxfId="344" priority="273" stopIfTrue="1">
      <formula>$S66="bajo"</formula>
    </cfRule>
    <cfRule type="expression" dxfId="343" priority="274" stopIfTrue="1">
      <formula>$S66="medio"</formula>
    </cfRule>
    <cfRule type="expression" dxfId="342" priority="275" stopIfTrue="1">
      <formula>$S66="alto"</formula>
    </cfRule>
  </conditionalFormatting>
  <conditionalFormatting sqref="M76:M107">
    <cfRule type="containsText" dxfId="341" priority="271" stopIfTrue="1" operator="containsText" text="Tolerable">
      <formula>NOT(ISERROR(SEARCH("Tolerable",M76)))</formula>
    </cfRule>
    <cfRule type="containsText" dxfId="340" priority="272" stopIfTrue="1" operator="containsText" text="Importante">
      <formula>NOT(ISERROR(SEARCH("Importante",M76)))</formula>
    </cfRule>
  </conditionalFormatting>
  <conditionalFormatting sqref="M76:M107">
    <cfRule type="containsText" dxfId="339" priority="269" operator="containsText" text="Inaceptable">
      <formula>NOT(ISERROR(SEARCH("Inaceptable",M76)))</formula>
    </cfRule>
    <cfRule type="containsText" dxfId="338" priority="270" operator="containsText" text="Aceptable">
      <formula>NOT(ISERROR(SEARCH("Aceptable",M76)))</formula>
    </cfRule>
  </conditionalFormatting>
  <conditionalFormatting sqref="L76:L107">
    <cfRule type="containsText" dxfId="337" priority="265" operator="containsText" text="Extrema">
      <formula>NOT(ISERROR(SEARCH("Extrema",L76)))</formula>
    </cfRule>
    <cfRule type="containsText" dxfId="336" priority="266" operator="containsText" text="ALTA">
      <formula>NOT(ISERROR(SEARCH("ALTA",L76)))</formula>
    </cfRule>
    <cfRule type="containsText" dxfId="335" priority="267" operator="containsText" text="MODERADA">
      <formula>NOT(ISERROR(SEARCH("MODERADA",L76)))</formula>
    </cfRule>
    <cfRule type="containsText" dxfId="334" priority="268" operator="containsText" text="BAJA">
      <formula>NOT(ISERROR(SEARCH("BAJA",L76)))</formula>
    </cfRule>
  </conditionalFormatting>
  <conditionalFormatting sqref="H72">
    <cfRule type="expression" dxfId="333" priority="254" stopIfTrue="1">
      <formula>$L72="bajo"</formula>
    </cfRule>
    <cfRule type="expression" dxfId="332" priority="255" stopIfTrue="1">
      <formula>$L72="medio"</formula>
    </cfRule>
    <cfRule type="expression" dxfId="331" priority="256" stopIfTrue="1">
      <formula>$L72="alto"</formula>
    </cfRule>
  </conditionalFormatting>
  <conditionalFormatting sqref="H69:H70 H77 G71:H71 H73:H74 F68:F73 F76:F79">
    <cfRule type="containsText" dxfId="330" priority="252" stopIfTrue="1" operator="containsText" text="Tolerable">
      <formula>NOT(ISERROR(SEARCH("Tolerable",F68)))</formula>
    </cfRule>
    <cfRule type="containsText" dxfId="329" priority="253" stopIfTrue="1" operator="containsText" text="Importante">
      <formula>NOT(ISERROR(SEARCH("Importante",F68)))</formula>
    </cfRule>
  </conditionalFormatting>
  <conditionalFormatting sqref="H73">
    <cfRule type="expression" dxfId="328" priority="249" stopIfTrue="1">
      <formula>$L73="bajo"</formula>
    </cfRule>
    <cfRule type="expression" dxfId="327" priority="250" stopIfTrue="1">
      <formula>$L73="medio"</formula>
    </cfRule>
    <cfRule type="expression" dxfId="326" priority="251" stopIfTrue="1">
      <formula>$L73="alto"</formula>
    </cfRule>
  </conditionalFormatting>
  <conditionalFormatting sqref="H75">
    <cfRule type="expression" dxfId="325" priority="246" stopIfTrue="1">
      <formula>$L75="bajo"</formula>
    </cfRule>
    <cfRule type="expression" dxfId="324" priority="247" stopIfTrue="1">
      <formula>$L75="medio"</formula>
    </cfRule>
    <cfRule type="expression" dxfId="323" priority="248" stopIfTrue="1">
      <formula>$L75="alto"</formula>
    </cfRule>
  </conditionalFormatting>
  <conditionalFormatting sqref="H76">
    <cfRule type="expression" dxfId="322" priority="243" stopIfTrue="1">
      <formula>$L76="bajo"</formula>
    </cfRule>
    <cfRule type="expression" dxfId="321" priority="244" stopIfTrue="1">
      <formula>$L76="medio"</formula>
    </cfRule>
    <cfRule type="expression" dxfId="320" priority="245" stopIfTrue="1">
      <formula>$L76="alto"</formula>
    </cfRule>
  </conditionalFormatting>
  <conditionalFormatting sqref="H78">
    <cfRule type="expression" dxfId="319" priority="240" stopIfTrue="1">
      <formula>$L78="bajo"</formula>
    </cfRule>
    <cfRule type="expression" dxfId="318" priority="241" stopIfTrue="1">
      <formula>$L78="medio"</formula>
    </cfRule>
    <cfRule type="expression" dxfId="317" priority="242" stopIfTrue="1">
      <formula>$L78="alto"</formula>
    </cfRule>
  </conditionalFormatting>
  <conditionalFormatting sqref="H79">
    <cfRule type="expression" dxfId="316" priority="237" stopIfTrue="1">
      <formula>$L79="bajo"</formula>
    </cfRule>
    <cfRule type="expression" dxfId="315" priority="238" stopIfTrue="1">
      <formula>$L79="medio"</formula>
    </cfRule>
    <cfRule type="expression" dxfId="314" priority="239" stopIfTrue="1">
      <formula>$L79="alto"</formula>
    </cfRule>
  </conditionalFormatting>
  <conditionalFormatting sqref="G71">
    <cfRule type="expression" dxfId="313" priority="234" stopIfTrue="1">
      <formula>$M71="bajo"</formula>
    </cfRule>
    <cfRule type="expression" dxfId="312" priority="235" stopIfTrue="1">
      <formula>$M71="medio"</formula>
    </cfRule>
    <cfRule type="expression" dxfId="311" priority="236" stopIfTrue="1">
      <formula>$M71="alto"</formula>
    </cfRule>
  </conditionalFormatting>
  <conditionalFormatting sqref="U68:U80 V76:V80 V74">
    <cfRule type="containsText" dxfId="310" priority="232" stopIfTrue="1" operator="containsText" text="Tolerable">
      <formula>NOT(ISERROR(SEARCH("Tolerable",U68)))</formula>
    </cfRule>
    <cfRule type="containsText" dxfId="309" priority="233" stopIfTrue="1" operator="containsText" text="Importante">
      <formula>NOT(ISERROR(SEARCH("Importante",U68)))</formula>
    </cfRule>
  </conditionalFormatting>
  <conditionalFormatting sqref="U68:U80 V76:V80 V74">
    <cfRule type="containsText" dxfId="308" priority="230" operator="containsText" text="Inaceptable">
      <formula>NOT(ISERROR(SEARCH("Inaceptable",U68)))</formula>
    </cfRule>
    <cfRule type="containsText" dxfId="307" priority="231" operator="containsText" text="Aceptable">
      <formula>NOT(ISERROR(SEARCH("Aceptable",U68)))</formula>
    </cfRule>
  </conditionalFormatting>
  <conditionalFormatting sqref="F85 H85">
    <cfRule type="expression" dxfId="306" priority="224" stopIfTrue="1">
      <formula>$L85="bajo"</formula>
    </cfRule>
    <cfRule type="expression" dxfId="305" priority="225" stopIfTrue="1">
      <formula>$L85="medio"</formula>
    </cfRule>
    <cfRule type="expression" dxfId="304" priority="226" stopIfTrue="1">
      <formula>$L85="alto"</formula>
    </cfRule>
  </conditionalFormatting>
  <conditionalFormatting sqref="F82:F84 H82:H83">
    <cfRule type="containsText" dxfId="303" priority="222" stopIfTrue="1" operator="containsText" text="Tolerable">
      <formula>NOT(ISERROR(SEARCH("Tolerable",F82)))</formula>
    </cfRule>
    <cfRule type="containsText" dxfId="302" priority="223" stopIfTrue="1" operator="containsText" text="Importante">
      <formula>NOT(ISERROR(SEARCH("Importante",F82)))</formula>
    </cfRule>
  </conditionalFormatting>
  <conditionalFormatting sqref="H84">
    <cfRule type="containsText" dxfId="301" priority="220" stopIfTrue="1" operator="containsText" text="Tolerable">
      <formula>NOT(ISERROR(SEARCH("Tolerable",H84)))</formula>
    </cfRule>
    <cfRule type="containsText" dxfId="300" priority="221" stopIfTrue="1" operator="containsText" text="Importante">
      <formula>NOT(ISERROR(SEARCH("Importante",H84)))</formula>
    </cfRule>
  </conditionalFormatting>
  <conditionalFormatting sqref="F86 H86">
    <cfRule type="expression" dxfId="299" priority="217" stopIfTrue="1">
      <formula>$L86="bajo"</formula>
    </cfRule>
    <cfRule type="expression" dxfId="298" priority="218" stopIfTrue="1">
      <formula>$L86="medio"</formula>
    </cfRule>
    <cfRule type="expression" dxfId="297" priority="219" stopIfTrue="1">
      <formula>$L86="alto"</formula>
    </cfRule>
  </conditionalFormatting>
  <conditionalFormatting sqref="F88 H88">
    <cfRule type="expression" dxfId="296" priority="214" stopIfTrue="1">
      <formula>$L88="bajo"</formula>
    </cfRule>
    <cfRule type="expression" dxfId="295" priority="215" stopIfTrue="1">
      <formula>$L88="medio"</formula>
    </cfRule>
    <cfRule type="expression" dxfId="294" priority="216" stopIfTrue="1">
      <formula>$L88="alto"</formula>
    </cfRule>
  </conditionalFormatting>
  <conditionalFormatting sqref="F87">
    <cfRule type="containsText" dxfId="293" priority="212" stopIfTrue="1" operator="containsText" text="Tolerable">
      <formula>NOT(ISERROR(SEARCH("Tolerable",F87)))</formula>
    </cfRule>
    <cfRule type="containsText" dxfId="292" priority="213" stopIfTrue="1" operator="containsText" text="Importante">
      <formula>NOT(ISERROR(SEARCH("Importante",F87)))</formula>
    </cfRule>
  </conditionalFormatting>
  <conditionalFormatting sqref="H87">
    <cfRule type="containsText" dxfId="291" priority="210" stopIfTrue="1" operator="containsText" text="Tolerable">
      <formula>NOT(ISERROR(SEARCH("Tolerable",H87)))</formula>
    </cfRule>
    <cfRule type="containsText" dxfId="290" priority="211" stopIfTrue="1" operator="containsText" text="Importante">
      <formula>NOT(ISERROR(SEARCH("Importante",H87)))</formula>
    </cfRule>
  </conditionalFormatting>
  <conditionalFormatting sqref="F89 H89">
    <cfRule type="expression" dxfId="289" priority="207" stopIfTrue="1">
      <formula>$L89="bajo"</formula>
    </cfRule>
    <cfRule type="expression" dxfId="288" priority="208" stopIfTrue="1">
      <formula>$L89="medio"</formula>
    </cfRule>
    <cfRule type="expression" dxfId="287" priority="209" stopIfTrue="1">
      <formula>$L89="alto"</formula>
    </cfRule>
  </conditionalFormatting>
  <conditionalFormatting sqref="F91 H91">
    <cfRule type="expression" dxfId="286" priority="204" stopIfTrue="1">
      <formula>$L91="bajo"</formula>
    </cfRule>
    <cfRule type="expression" dxfId="285" priority="205" stopIfTrue="1">
      <formula>$L91="medio"</formula>
    </cfRule>
    <cfRule type="expression" dxfId="284" priority="206" stopIfTrue="1">
      <formula>$L91="alto"</formula>
    </cfRule>
  </conditionalFormatting>
  <conditionalFormatting sqref="F90">
    <cfRule type="containsText" dxfId="283" priority="202" stopIfTrue="1" operator="containsText" text="Tolerable">
      <formula>NOT(ISERROR(SEARCH("Tolerable",F90)))</formula>
    </cfRule>
    <cfRule type="containsText" dxfId="282" priority="203" stopIfTrue="1" operator="containsText" text="Importante">
      <formula>NOT(ISERROR(SEARCH("Importante",F90)))</formula>
    </cfRule>
  </conditionalFormatting>
  <conditionalFormatting sqref="H90">
    <cfRule type="containsText" dxfId="281" priority="200" stopIfTrue="1" operator="containsText" text="Tolerable">
      <formula>NOT(ISERROR(SEARCH("Tolerable",H90)))</formula>
    </cfRule>
    <cfRule type="containsText" dxfId="280" priority="201" stopIfTrue="1" operator="containsText" text="Importante">
      <formula>NOT(ISERROR(SEARCH("Importante",H90)))</formula>
    </cfRule>
  </conditionalFormatting>
  <conditionalFormatting sqref="F92 H92">
    <cfRule type="expression" dxfId="279" priority="197" stopIfTrue="1">
      <formula>$L92="bajo"</formula>
    </cfRule>
    <cfRule type="expression" dxfId="278" priority="198" stopIfTrue="1">
      <formula>$L92="medio"</formula>
    </cfRule>
    <cfRule type="expression" dxfId="277" priority="199" stopIfTrue="1">
      <formula>$L92="alto"</formula>
    </cfRule>
  </conditionalFormatting>
  <conditionalFormatting sqref="H94">
    <cfRule type="expression" dxfId="276" priority="194" stopIfTrue="1">
      <formula>$L94="bajo"</formula>
    </cfRule>
    <cfRule type="expression" dxfId="275" priority="195" stopIfTrue="1">
      <formula>$L94="medio"</formula>
    </cfRule>
    <cfRule type="expression" dxfId="274" priority="196" stopIfTrue="1">
      <formula>$L94="alto"</formula>
    </cfRule>
  </conditionalFormatting>
  <conditionalFormatting sqref="F94">
    <cfRule type="containsText" dxfId="273" priority="192" stopIfTrue="1" operator="containsText" text="Tolerable">
      <formula>NOT(ISERROR(SEARCH("Tolerable",F94)))</formula>
    </cfRule>
    <cfRule type="containsText" dxfId="272" priority="193" stopIfTrue="1" operator="containsText" text="Importante">
      <formula>NOT(ISERROR(SEARCH("Importante",F94)))</formula>
    </cfRule>
  </conditionalFormatting>
  <conditionalFormatting sqref="H95">
    <cfRule type="containsText" dxfId="271" priority="188" stopIfTrue="1" operator="containsText" text="Tolerable">
      <formula>NOT(ISERROR(SEARCH("Tolerable",H95)))</formula>
    </cfRule>
    <cfRule type="containsText" dxfId="270" priority="189" stopIfTrue="1" operator="containsText" text="Importante">
      <formula>NOT(ISERROR(SEARCH("Importante",H95)))</formula>
    </cfRule>
  </conditionalFormatting>
  <conditionalFormatting sqref="F95">
    <cfRule type="expression" dxfId="269" priority="227" stopIfTrue="1">
      <formula>$L94="bajo"</formula>
    </cfRule>
    <cfRule type="expression" dxfId="268" priority="228" stopIfTrue="1">
      <formula>$L94="medio"</formula>
    </cfRule>
    <cfRule type="expression" dxfId="267" priority="229" stopIfTrue="1">
      <formula>$L94="alto"</formula>
    </cfRule>
  </conditionalFormatting>
  <conditionalFormatting sqref="M108:M134">
    <cfRule type="containsText" dxfId="266" priority="174" stopIfTrue="1" operator="containsText" text="Tolerable">
      <formula>NOT(ISERROR(SEARCH("Tolerable",M108)))</formula>
    </cfRule>
    <cfRule type="containsText" dxfId="265" priority="175" stopIfTrue="1" operator="containsText" text="Importante">
      <formula>NOT(ISERROR(SEARCH("Importante",M108)))</formula>
    </cfRule>
  </conditionalFormatting>
  <conditionalFormatting sqref="M108:M134">
    <cfRule type="containsText" dxfId="264" priority="172" operator="containsText" text="Inaceptable">
      <formula>NOT(ISERROR(SEARCH("Inaceptable",M108)))</formula>
    </cfRule>
    <cfRule type="containsText" dxfId="263" priority="173" operator="containsText" text="Aceptable">
      <formula>NOT(ISERROR(SEARCH("Aceptable",M108)))</formula>
    </cfRule>
  </conditionalFormatting>
  <conditionalFormatting sqref="L108:L134">
    <cfRule type="containsText" dxfId="262" priority="168" operator="containsText" text="Extrema">
      <formula>NOT(ISERROR(SEARCH("Extrema",L108)))</formula>
    </cfRule>
    <cfRule type="containsText" dxfId="261" priority="169" operator="containsText" text="ALTA">
      <formula>NOT(ISERROR(SEARCH("ALTA",L108)))</formula>
    </cfRule>
    <cfRule type="containsText" dxfId="260" priority="170" operator="containsText" text="MODERADA">
      <formula>NOT(ISERROR(SEARCH("MODERADA",L108)))</formula>
    </cfRule>
    <cfRule type="containsText" dxfId="259" priority="171" operator="containsText" text="BAJA">
      <formula>NOT(ISERROR(SEARCH("BAJA",L108)))</formula>
    </cfRule>
  </conditionalFormatting>
  <conditionalFormatting sqref="H103 H106 H108:H109">
    <cfRule type="containsText" dxfId="258" priority="166" stopIfTrue="1" operator="containsText" text="Tolerable">
      <formula>NOT(ISERROR(SEARCH("Tolerable",H103)))</formula>
    </cfRule>
    <cfRule type="containsText" dxfId="257" priority="167" stopIfTrue="1" operator="containsText" text="Importante">
      <formula>NOT(ISERROR(SEARCH("Importante",H103)))</formula>
    </cfRule>
  </conditionalFormatting>
  <conditionalFormatting sqref="H102">
    <cfRule type="containsText" dxfId="256" priority="164" stopIfTrue="1" operator="containsText" text="Tolerable">
      <formula>NOT(ISERROR(SEARCH("Tolerable",H102)))</formula>
    </cfRule>
    <cfRule type="containsText" dxfId="255" priority="165" stopIfTrue="1" operator="containsText" text="Importante">
      <formula>NOT(ISERROR(SEARCH("Importante",H102)))</formula>
    </cfRule>
  </conditionalFormatting>
  <conditionalFormatting sqref="H104">
    <cfRule type="containsText" dxfId="254" priority="162" stopIfTrue="1" operator="containsText" text="Tolerable">
      <formula>NOT(ISERROR(SEARCH("Tolerable",H104)))</formula>
    </cfRule>
    <cfRule type="containsText" dxfId="253" priority="163" stopIfTrue="1" operator="containsText" text="Importante">
      <formula>NOT(ISERROR(SEARCH("Importante",H104)))</formula>
    </cfRule>
  </conditionalFormatting>
  <conditionalFormatting sqref="H114">
    <cfRule type="expression" dxfId="252" priority="159" stopIfTrue="1">
      <formula>$L114="bajo"</formula>
    </cfRule>
    <cfRule type="expression" dxfId="251" priority="160" stopIfTrue="1">
      <formula>$L114="medio"</formula>
    </cfRule>
    <cfRule type="expression" dxfId="250" priority="161" stopIfTrue="1">
      <formula>$L114="alto"</formula>
    </cfRule>
  </conditionalFormatting>
  <conditionalFormatting sqref="D113 H111:H112">
    <cfRule type="containsText" dxfId="249" priority="157" stopIfTrue="1" operator="containsText" text="Tolerable">
      <formula>NOT(ISERROR(SEARCH("Tolerable",D111)))</formula>
    </cfRule>
    <cfRule type="containsText" dxfId="248" priority="158" stopIfTrue="1" operator="containsText" text="Importante">
      <formula>NOT(ISERROR(SEARCH("Importante",D111)))</formula>
    </cfRule>
  </conditionalFormatting>
  <conditionalFormatting sqref="H113">
    <cfRule type="containsText" dxfId="247" priority="155" stopIfTrue="1" operator="containsText" text="Tolerable">
      <formula>NOT(ISERROR(SEARCH("Tolerable",H113)))</formula>
    </cfRule>
    <cfRule type="containsText" dxfId="246" priority="156" stopIfTrue="1" operator="containsText" text="Importante">
      <formula>NOT(ISERROR(SEARCH("Importante",H113)))</formula>
    </cfRule>
  </conditionalFormatting>
  <conditionalFormatting sqref="H115">
    <cfRule type="expression" dxfId="245" priority="152" stopIfTrue="1">
      <formula>$L115="bajo"</formula>
    </cfRule>
    <cfRule type="expression" dxfId="244" priority="153" stopIfTrue="1">
      <formula>$L115="medio"</formula>
    </cfRule>
    <cfRule type="expression" dxfId="243" priority="154" stopIfTrue="1">
      <formula>$L115="alto"</formula>
    </cfRule>
  </conditionalFormatting>
  <conditionalFormatting sqref="H117">
    <cfRule type="expression" dxfId="242" priority="149" stopIfTrue="1">
      <formula>$L117="bajo"</formula>
    </cfRule>
    <cfRule type="expression" dxfId="241" priority="150" stopIfTrue="1">
      <formula>$L117="medio"</formula>
    </cfRule>
    <cfRule type="expression" dxfId="240" priority="151" stopIfTrue="1">
      <formula>$L117="alto"</formula>
    </cfRule>
  </conditionalFormatting>
  <conditionalFormatting sqref="H116">
    <cfRule type="containsText" dxfId="239" priority="147" stopIfTrue="1" operator="containsText" text="Tolerable">
      <formula>NOT(ISERROR(SEARCH("Tolerable",H116)))</formula>
    </cfRule>
    <cfRule type="containsText" dxfId="238" priority="148" stopIfTrue="1" operator="containsText" text="Importante">
      <formula>NOT(ISERROR(SEARCH("Importante",H116)))</formula>
    </cfRule>
  </conditionalFormatting>
  <conditionalFormatting sqref="H118">
    <cfRule type="expression" dxfId="237" priority="144" stopIfTrue="1">
      <formula>$L118="bajo"</formula>
    </cfRule>
    <cfRule type="expression" dxfId="236" priority="145" stopIfTrue="1">
      <formula>$L118="medio"</formula>
    </cfRule>
    <cfRule type="expression" dxfId="235" priority="146" stopIfTrue="1">
      <formula>$L118="alto"</formula>
    </cfRule>
  </conditionalFormatting>
  <conditionalFormatting sqref="G112:G116">
    <cfRule type="expression" dxfId="234" priority="141" stopIfTrue="1">
      <formula>$Q112="bajo"</formula>
    </cfRule>
    <cfRule type="expression" dxfId="233" priority="142" stopIfTrue="1">
      <formula>$Q112="medio"</formula>
    </cfRule>
    <cfRule type="expression" dxfId="232" priority="143" stopIfTrue="1">
      <formula>$Q112="alto"</formula>
    </cfRule>
  </conditionalFormatting>
  <conditionalFormatting sqref="G112:G116">
    <cfRule type="expression" dxfId="231" priority="138" stopIfTrue="1">
      <formula>$P112="bajo"</formula>
    </cfRule>
    <cfRule type="expression" dxfId="230" priority="139" stopIfTrue="1">
      <formula>$P112="medio"</formula>
    </cfRule>
    <cfRule type="expression" dxfId="229" priority="140" stopIfTrue="1">
      <formula>$P112="alto"</formula>
    </cfRule>
  </conditionalFormatting>
  <conditionalFormatting sqref="G112:G116">
    <cfRule type="containsText" dxfId="228" priority="136" stopIfTrue="1" operator="containsText" text="Tolerable">
      <formula>NOT(ISERROR(SEARCH("Tolerable",G112)))</formula>
    </cfRule>
    <cfRule type="containsText" dxfId="227" priority="137" stopIfTrue="1" operator="containsText" text="Importante">
      <formula>NOT(ISERROR(SEARCH("Importante",G112)))</formula>
    </cfRule>
  </conditionalFormatting>
  <conditionalFormatting sqref="G112:G116">
    <cfRule type="expression" dxfId="226" priority="133" stopIfTrue="1">
      <formula>#REF!="bajo"</formula>
    </cfRule>
    <cfRule type="expression" dxfId="225" priority="134" stopIfTrue="1">
      <formula>#REF!="medio"</formula>
    </cfRule>
    <cfRule type="expression" dxfId="224" priority="135" stopIfTrue="1">
      <formula>#REF!="alto"</formula>
    </cfRule>
  </conditionalFormatting>
  <conditionalFormatting sqref="G111">
    <cfRule type="expression" dxfId="223" priority="130" stopIfTrue="1">
      <formula>$Q111="bajo"</formula>
    </cfRule>
    <cfRule type="expression" dxfId="222" priority="131" stopIfTrue="1">
      <formula>$Q111="medio"</formula>
    </cfRule>
    <cfRule type="expression" dxfId="221" priority="132" stopIfTrue="1">
      <formula>$Q111="alto"</formula>
    </cfRule>
  </conditionalFormatting>
  <conditionalFormatting sqref="F111:F112">
    <cfRule type="containsText" dxfId="220" priority="128" stopIfTrue="1" operator="containsText" text="Tolerable">
      <formula>NOT(ISERROR(SEARCH("Tolerable",F111)))</formula>
    </cfRule>
    <cfRule type="containsText" dxfId="219" priority="129" stopIfTrue="1" operator="containsText" text="Importante">
      <formula>NOT(ISERROR(SEARCH("Importante",F111)))</formula>
    </cfRule>
  </conditionalFormatting>
  <conditionalFormatting sqref="F114:F115">
    <cfRule type="containsText" dxfId="218" priority="126" stopIfTrue="1" operator="containsText" text="Tolerable">
      <formula>NOT(ISERROR(SEARCH("Tolerable",F114)))</formula>
    </cfRule>
    <cfRule type="containsText" dxfId="217" priority="127" stopIfTrue="1" operator="containsText" text="Importante">
      <formula>NOT(ISERROR(SEARCH("Importante",F114)))</formula>
    </cfRule>
  </conditionalFormatting>
  <conditionalFormatting sqref="F117:F118">
    <cfRule type="containsText" dxfId="216" priority="124" stopIfTrue="1" operator="containsText" text="Tolerable">
      <formula>NOT(ISERROR(SEARCH("Tolerable",F117)))</formula>
    </cfRule>
    <cfRule type="containsText" dxfId="215" priority="125" stopIfTrue="1" operator="containsText" text="Importante">
      <formula>NOT(ISERROR(SEARCH("Importante",F117)))</formula>
    </cfRule>
  </conditionalFormatting>
  <conditionalFormatting sqref="T30:T136">
    <cfRule type="containsText" dxfId="214" priority="122" stopIfTrue="1" operator="containsText" text="Tolerable">
      <formula>NOT(ISERROR(SEARCH("Tolerable",T30)))</formula>
    </cfRule>
    <cfRule type="containsText" dxfId="213" priority="123" stopIfTrue="1" operator="containsText" text="Importante">
      <formula>NOT(ISERROR(SEARCH("Importante",T30)))</formula>
    </cfRule>
  </conditionalFormatting>
  <conditionalFormatting sqref="T30:T136">
    <cfRule type="containsText" dxfId="212" priority="120" operator="containsText" text="Inaceptable">
      <formula>NOT(ISERROR(SEARCH("Inaceptable",T30)))</formula>
    </cfRule>
    <cfRule type="containsText" dxfId="211" priority="121" operator="containsText" text="Aceptable">
      <formula>NOT(ISERROR(SEARCH("Aceptable",T30)))</formula>
    </cfRule>
  </conditionalFormatting>
  <conditionalFormatting sqref="S30:S136">
    <cfRule type="containsText" dxfId="210" priority="116" operator="containsText" text="Extrema">
      <formula>NOT(ISERROR(SEARCH("Extrema",S30)))</formula>
    </cfRule>
    <cfRule type="containsText" dxfId="209" priority="117" operator="containsText" text="ALTA">
      <formula>NOT(ISERROR(SEARCH("ALTA",S30)))</formula>
    </cfRule>
    <cfRule type="containsText" dxfId="208" priority="118" operator="containsText" text="MODERADA">
      <formula>NOT(ISERROR(SEARCH("MODERADA",S30)))</formula>
    </cfRule>
    <cfRule type="containsText" dxfId="207" priority="119" operator="containsText" text="BAJA">
      <formula>NOT(ISERROR(SEARCH("BAJA",S30)))</formula>
    </cfRule>
  </conditionalFormatting>
  <conditionalFormatting sqref="F123 H123">
    <cfRule type="expression" dxfId="206" priority="113" stopIfTrue="1">
      <formula>$L123="bajo"</formula>
    </cfRule>
    <cfRule type="expression" dxfId="205" priority="114" stopIfTrue="1">
      <formula>$L123="medio"</formula>
    </cfRule>
    <cfRule type="expression" dxfId="204" priority="115" stopIfTrue="1">
      <formula>$L123="alto"</formula>
    </cfRule>
  </conditionalFormatting>
  <conditionalFormatting sqref="D122 F120:F122 H120:H121">
    <cfRule type="containsText" dxfId="203" priority="111" stopIfTrue="1" operator="containsText" text="Tolerable">
      <formula>NOT(ISERROR(SEARCH("Tolerable",D120)))</formula>
    </cfRule>
    <cfRule type="containsText" dxfId="202" priority="112" stopIfTrue="1" operator="containsText" text="Importante">
      <formula>NOT(ISERROR(SEARCH("Importante",D120)))</formula>
    </cfRule>
  </conditionalFormatting>
  <conditionalFormatting sqref="H122">
    <cfRule type="containsText" dxfId="201" priority="109" stopIfTrue="1" operator="containsText" text="Tolerable">
      <formula>NOT(ISERROR(SEARCH("Tolerable",H122)))</formula>
    </cfRule>
    <cfRule type="containsText" dxfId="200" priority="110" stopIfTrue="1" operator="containsText" text="Importante">
      <formula>NOT(ISERROR(SEARCH("Importante",H122)))</formula>
    </cfRule>
  </conditionalFormatting>
  <conditionalFormatting sqref="F124 H124">
    <cfRule type="expression" dxfId="199" priority="106" stopIfTrue="1">
      <formula>$L124="bajo"</formula>
    </cfRule>
    <cfRule type="expression" dxfId="198" priority="107" stopIfTrue="1">
      <formula>$L124="medio"</formula>
    </cfRule>
    <cfRule type="expression" dxfId="197" priority="108" stopIfTrue="1">
      <formula>$L124="alto"</formula>
    </cfRule>
  </conditionalFormatting>
  <conditionalFormatting sqref="F126 H126">
    <cfRule type="expression" dxfId="196" priority="103" stopIfTrue="1">
      <formula>$L126="bajo"</formula>
    </cfRule>
    <cfRule type="expression" dxfId="195" priority="104" stopIfTrue="1">
      <formula>$L126="medio"</formula>
    </cfRule>
    <cfRule type="expression" dxfId="194" priority="105" stopIfTrue="1">
      <formula>$L126="alto"</formula>
    </cfRule>
  </conditionalFormatting>
  <conditionalFormatting sqref="F125">
    <cfRule type="containsText" dxfId="193" priority="101" stopIfTrue="1" operator="containsText" text="Tolerable">
      <formula>NOT(ISERROR(SEARCH("Tolerable",F125)))</formula>
    </cfRule>
    <cfRule type="containsText" dxfId="192" priority="102" stopIfTrue="1" operator="containsText" text="Importante">
      <formula>NOT(ISERROR(SEARCH("Importante",F125)))</formula>
    </cfRule>
  </conditionalFormatting>
  <conditionalFormatting sqref="H125">
    <cfRule type="containsText" dxfId="191" priority="99" stopIfTrue="1" operator="containsText" text="Tolerable">
      <formula>NOT(ISERROR(SEARCH("Tolerable",H125)))</formula>
    </cfRule>
    <cfRule type="containsText" dxfId="190" priority="100" stopIfTrue="1" operator="containsText" text="Importante">
      <formula>NOT(ISERROR(SEARCH("Importante",H125)))</formula>
    </cfRule>
  </conditionalFormatting>
  <conditionalFormatting sqref="V123 U119:U123">
    <cfRule type="containsText" dxfId="189" priority="94" stopIfTrue="1" operator="containsText" text="Tolerable">
      <formula>NOT(ISERROR(SEARCH("Tolerable",U119)))</formula>
    </cfRule>
    <cfRule type="containsText" dxfId="188" priority="95" stopIfTrue="1" operator="containsText" text="Importante">
      <formula>NOT(ISERROR(SEARCH("Importante",U119)))</formula>
    </cfRule>
  </conditionalFormatting>
  <conditionalFormatting sqref="V123 U119:U123">
    <cfRule type="containsText" dxfId="187" priority="92" operator="containsText" text="Inaceptable">
      <formula>NOT(ISERROR(SEARCH("Inaceptable",U119)))</formula>
    </cfRule>
    <cfRule type="containsText" dxfId="186" priority="93" operator="containsText" text="Aceptable">
      <formula>NOT(ISERROR(SEARCH("Aceptable",U119)))</formula>
    </cfRule>
  </conditionalFormatting>
  <conditionalFormatting sqref="U124:V127">
    <cfRule type="containsText" dxfId="185" priority="90" stopIfTrue="1" operator="containsText" text="Tolerable">
      <formula>NOT(ISERROR(SEARCH("Tolerable",U124)))</formula>
    </cfRule>
    <cfRule type="containsText" dxfId="184" priority="91" stopIfTrue="1" operator="containsText" text="Importante">
      <formula>NOT(ISERROR(SEARCH("Importante",U124)))</formula>
    </cfRule>
  </conditionalFormatting>
  <conditionalFormatting sqref="U124:V127">
    <cfRule type="containsText" dxfId="183" priority="88" operator="containsText" text="Inaceptable">
      <formula>NOT(ISERROR(SEARCH("Inaceptable",U124)))</formula>
    </cfRule>
    <cfRule type="containsText" dxfId="182" priority="89" operator="containsText" text="Aceptable">
      <formula>NOT(ISERROR(SEARCH("Aceptable",U124)))</formula>
    </cfRule>
  </conditionalFormatting>
  <conditionalFormatting sqref="F132 H132">
    <cfRule type="expression" dxfId="181" priority="85" stopIfTrue="1">
      <formula>$L132="bajo"</formula>
    </cfRule>
    <cfRule type="expression" dxfId="180" priority="86" stopIfTrue="1">
      <formula>$L132="medio"</formula>
    </cfRule>
    <cfRule type="expression" dxfId="179" priority="87" stopIfTrue="1">
      <formula>$L132="alto"</formula>
    </cfRule>
  </conditionalFormatting>
  <conditionalFormatting sqref="D131 H129:H131 F130 G134:H134 F134:F135 G137:H137">
    <cfRule type="containsText" dxfId="178" priority="83" stopIfTrue="1" operator="containsText" text="Tolerable">
      <formula>NOT(ISERROR(SEARCH("Tolerable",D129)))</formula>
    </cfRule>
    <cfRule type="containsText" dxfId="177" priority="84" stopIfTrue="1" operator="containsText" text="Importante">
      <formula>NOT(ISERROR(SEARCH("Importante",D129)))</formula>
    </cfRule>
  </conditionalFormatting>
  <conditionalFormatting sqref="F133 H133">
    <cfRule type="expression" dxfId="176" priority="80" stopIfTrue="1">
      <formula>$L133="bajo"</formula>
    </cfRule>
    <cfRule type="expression" dxfId="175" priority="81" stopIfTrue="1">
      <formula>$L133="medio"</formula>
    </cfRule>
    <cfRule type="expression" dxfId="174" priority="82" stopIfTrue="1">
      <formula>$L133="alto"</formula>
    </cfRule>
  </conditionalFormatting>
  <conditionalFormatting sqref="F135 H135">
    <cfRule type="expression" dxfId="173" priority="77" stopIfTrue="1">
      <formula>$L135="bajo"</formula>
    </cfRule>
    <cfRule type="expression" dxfId="172" priority="78" stopIfTrue="1">
      <formula>$L135="medio"</formula>
    </cfRule>
    <cfRule type="expression" dxfId="171" priority="79" stopIfTrue="1">
      <formula>$L135="alto"</formula>
    </cfRule>
  </conditionalFormatting>
  <conditionalFormatting sqref="H136">
    <cfRule type="expression" dxfId="170" priority="74" stopIfTrue="1">
      <formula>$L136="bajo"</formula>
    </cfRule>
    <cfRule type="expression" dxfId="169" priority="75" stopIfTrue="1">
      <formula>$L136="medio"</formula>
    </cfRule>
    <cfRule type="expression" dxfId="168" priority="76" stopIfTrue="1">
      <formula>$L136="alto"</formula>
    </cfRule>
  </conditionalFormatting>
  <conditionalFormatting sqref="G134">
    <cfRule type="expression" dxfId="167" priority="71" stopIfTrue="1">
      <formula>$Q134="bajo"</formula>
    </cfRule>
    <cfRule type="expression" dxfId="166" priority="72" stopIfTrue="1">
      <formula>$Q134="medio"</formula>
    </cfRule>
    <cfRule type="expression" dxfId="165" priority="73" stopIfTrue="1">
      <formula>$Q134="alto"</formula>
    </cfRule>
  </conditionalFormatting>
  <conditionalFormatting sqref="G134">
    <cfRule type="expression" dxfId="164" priority="68" stopIfTrue="1">
      <formula>$P134="bajo"</formula>
    </cfRule>
    <cfRule type="expression" dxfId="163" priority="69" stopIfTrue="1">
      <formula>$P134="medio"</formula>
    </cfRule>
    <cfRule type="expression" dxfId="162" priority="70" stopIfTrue="1">
      <formula>$P134="alto"</formula>
    </cfRule>
  </conditionalFormatting>
  <conditionalFormatting sqref="G134 G137">
    <cfRule type="expression" dxfId="161" priority="65" stopIfTrue="1">
      <formula>#REF!="bajo"</formula>
    </cfRule>
    <cfRule type="expression" dxfId="160" priority="66" stopIfTrue="1">
      <formula>#REF!="medio"</formula>
    </cfRule>
    <cfRule type="expression" dxfId="159" priority="67" stopIfTrue="1">
      <formula>#REF!="alto"</formula>
    </cfRule>
  </conditionalFormatting>
  <conditionalFormatting sqref="G137">
    <cfRule type="expression" dxfId="158" priority="62" stopIfTrue="1">
      <formula>$Q137="bajo"</formula>
    </cfRule>
    <cfRule type="expression" dxfId="157" priority="63" stopIfTrue="1">
      <formula>$Q137="medio"</formula>
    </cfRule>
    <cfRule type="expression" dxfId="156" priority="64" stopIfTrue="1">
      <formula>$Q137="alto"</formula>
    </cfRule>
  </conditionalFormatting>
  <conditionalFormatting sqref="G137">
    <cfRule type="expression" dxfId="155" priority="59" stopIfTrue="1">
      <formula>$P137="bajo"</formula>
    </cfRule>
    <cfRule type="expression" dxfId="154" priority="60" stopIfTrue="1">
      <formula>$P137="medio"</formula>
    </cfRule>
    <cfRule type="expression" dxfId="153" priority="61" stopIfTrue="1">
      <formula>$P137="alto"</formula>
    </cfRule>
  </conditionalFormatting>
  <conditionalFormatting sqref="V132 U128:U132 U133:V137">
    <cfRule type="containsText" dxfId="152" priority="57" stopIfTrue="1" operator="containsText" text="Tolerable">
      <formula>NOT(ISERROR(SEARCH("Tolerable",U128)))</formula>
    </cfRule>
    <cfRule type="containsText" dxfId="151" priority="58" stopIfTrue="1" operator="containsText" text="Importante">
      <formula>NOT(ISERROR(SEARCH("Importante",U128)))</formula>
    </cfRule>
  </conditionalFormatting>
  <conditionalFormatting sqref="V132 U128:U132 U133:V137">
    <cfRule type="containsText" dxfId="150" priority="55" operator="containsText" text="Inaceptable">
      <formula>NOT(ISERROR(SEARCH("Inaceptable",U128)))</formula>
    </cfRule>
    <cfRule type="containsText" dxfId="149" priority="56" operator="containsText" text="Aceptable">
      <formula>NOT(ISERROR(SEARCH("Aceptable",U128)))</formula>
    </cfRule>
  </conditionalFormatting>
  <conditionalFormatting sqref="G139 H138:H139 F138:F139">
    <cfRule type="expression" dxfId="148" priority="46" stopIfTrue="1">
      <formula>$N138="bajo"</formula>
    </cfRule>
    <cfRule type="expression" dxfId="147" priority="47" stopIfTrue="1">
      <formula>$N138="medio"</formula>
    </cfRule>
    <cfRule type="expression" dxfId="146" priority="48" stopIfTrue="1">
      <formula>$N138="alto"</formula>
    </cfRule>
  </conditionalFormatting>
  <conditionalFormatting sqref="D141 F141:H143 F140 H140">
    <cfRule type="expression" dxfId="145" priority="52" stopIfTrue="1">
      <formula>$M140="bajo"</formula>
    </cfRule>
    <cfRule type="expression" dxfId="144" priority="53" stopIfTrue="1">
      <formula>$M140="medio"</formula>
    </cfRule>
    <cfRule type="expression" dxfId="143" priority="54" stopIfTrue="1">
      <formula>$M140="alto"</formula>
    </cfRule>
  </conditionalFormatting>
  <conditionalFormatting sqref="H141">
    <cfRule type="expression" dxfId="142" priority="49" stopIfTrue="1">
      <formula>$M141="bajo"</formula>
    </cfRule>
    <cfRule type="expression" dxfId="141" priority="50" stopIfTrue="1">
      <formula>$M141="medio"</formula>
    </cfRule>
    <cfRule type="expression" dxfId="140" priority="51" stopIfTrue="1">
      <formula>$M141="alto"</formula>
    </cfRule>
  </conditionalFormatting>
  <conditionalFormatting sqref="G140">
    <cfRule type="expression" dxfId="139" priority="43" stopIfTrue="1">
      <formula>$N140="bajo"</formula>
    </cfRule>
    <cfRule type="expression" dxfId="138" priority="44" stopIfTrue="1">
      <formula>$N140="medio"</formula>
    </cfRule>
    <cfRule type="expression" dxfId="137" priority="45" stopIfTrue="1">
      <formula>$N140="alto"</formula>
    </cfRule>
  </conditionalFormatting>
  <conditionalFormatting sqref="M135:M144">
    <cfRule type="containsText" dxfId="136" priority="41" stopIfTrue="1" operator="containsText" text="Tolerable">
      <formula>NOT(ISERROR(SEARCH("Tolerable",M135)))</formula>
    </cfRule>
    <cfRule type="containsText" dxfId="135" priority="42" stopIfTrue="1" operator="containsText" text="Importante">
      <formula>NOT(ISERROR(SEARCH("Importante",M135)))</formula>
    </cfRule>
  </conditionalFormatting>
  <conditionalFormatting sqref="M135:M144">
    <cfRule type="containsText" dxfId="134" priority="39" operator="containsText" text="Inaceptable">
      <formula>NOT(ISERROR(SEARCH("Inaceptable",M135)))</formula>
    </cfRule>
    <cfRule type="containsText" dxfId="133" priority="40" operator="containsText" text="Aceptable">
      <formula>NOT(ISERROR(SEARCH("Aceptable",M135)))</formula>
    </cfRule>
  </conditionalFormatting>
  <conditionalFormatting sqref="L135:L144">
    <cfRule type="containsText" dxfId="132" priority="35" operator="containsText" text="Extrema">
      <formula>NOT(ISERROR(SEARCH("Extrema",L135)))</formula>
    </cfRule>
    <cfRule type="containsText" dxfId="131" priority="36" operator="containsText" text="ALTA">
      <formula>NOT(ISERROR(SEARCH("ALTA",L135)))</formula>
    </cfRule>
    <cfRule type="containsText" dxfId="130" priority="37" operator="containsText" text="MODERADA">
      <formula>NOT(ISERROR(SEARCH("MODERADA",L135)))</formula>
    </cfRule>
    <cfRule type="containsText" dxfId="129" priority="38" operator="containsText" text="BAJA">
      <formula>NOT(ISERROR(SEARCH("BAJA",L135)))</formula>
    </cfRule>
  </conditionalFormatting>
  <conditionalFormatting sqref="T137:T144">
    <cfRule type="containsText" dxfId="128" priority="33" stopIfTrue="1" operator="containsText" text="Tolerable">
      <formula>NOT(ISERROR(SEARCH("Tolerable",T137)))</formula>
    </cfRule>
    <cfRule type="containsText" dxfId="127" priority="34" stopIfTrue="1" operator="containsText" text="Importante">
      <formula>NOT(ISERROR(SEARCH("Importante",T137)))</formula>
    </cfRule>
  </conditionalFormatting>
  <conditionalFormatting sqref="T137:T144">
    <cfRule type="containsText" dxfId="126" priority="31" operator="containsText" text="Inaceptable">
      <formula>NOT(ISERROR(SEARCH("Inaceptable",T137)))</formula>
    </cfRule>
    <cfRule type="containsText" dxfId="125" priority="32" operator="containsText" text="Aceptable">
      <formula>NOT(ISERROR(SEARCH("Aceptable",T137)))</formula>
    </cfRule>
  </conditionalFormatting>
  <conditionalFormatting sqref="S137:S144">
    <cfRule type="containsText" dxfId="124" priority="27" operator="containsText" text="Extrema">
      <formula>NOT(ISERROR(SEARCH("Extrema",S137)))</formula>
    </cfRule>
    <cfRule type="containsText" dxfId="123" priority="28" operator="containsText" text="ALTA">
      <formula>NOT(ISERROR(SEARCH("ALTA",S137)))</formula>
    </cfRule>
    <cfRule type="containsText" dxfId="122" priority="29" operator="containsText" text="MODERADA">
      <formula>NOT(ISERROR(SEARCH("MODERADA",S137)))</formula>
    </cfRule>
    <cfRule type="containsText" dxfId="121" priority="30" operator="containsText" text="BAJA">
      <formula>NOT(ISERROR(SEARCH("BAJA",S137)))</formula>
    </cfRule>
  </conditionalFormatting>
  <conditionalFormatting sqref="U138:U140 U141:V141 U143:V143">
    <cfRule type="containsText" dxfId="120" priority="25" stopIfTrue="1" operator="containsText" text="Tolerable">
      <formula>NOT(ISERROR(SEARCH("Tolerable",U138)))</formula>
    </cfRule>
    <cfRule type="containsText" dxfId="119" priority="26" stopIfTrue="1" operator="containsText" text="Importante">
      <formula>NOT(ISERROR(SEARCH("Importante",U138)))</formula>
    </cfRule>
  </conditionalFormatting>
  <conditionalFormatting sqref="U138:U140 U141:V141 U143:V143">
    <cfRule type="containsText" dxfId="118" priority="23" operator="containsText" text="Inaceptable">
      <formula>NOT(ISERROR(SEARCH("Inaceptable",U138)))</formula>
    </cfRule>
    <cfRule type="containsText" dxfId="117" priority="24" operator="containsText" text="Aceptable">
      <formula>NOT(ISERROR(SEARCH("Aceptable",U138)))</formula>
    </cfRule>
  </conditionalFormatting>
  <conditionalFormatting sqref="U142">
    <cfRule type="containsText" dxfId="116" priority="21" stopIfTrue="1" operator="containsText" text="Tolerable">
      <formula>NOT(ISERROR(SEARCH("Tolerable",U142)))</formula>
    </cfRule>
    <cfRule type="containsText" dxfId="115" priority="22" stopIfTrue="1" operator="containsText" text="Importante">
      <formula>NOT(ISERROR(SEARCH("Importante",U142)))</formula>
    </cfRule>
  </conditionalFormatting>
  <conditionalFormatting sqref="U142">
    <cfRule type="containsText" dxfId="114" priority="19" operator="containsText" text="Inaceptable">
      <formula>NOT(ISERROR(SEARCH("Inaceptable",U142)))</formula>
    </cfRule>
    <cfRule type="containsText" dxfId="113" priority="20" operator="containsText" text="Aceptable">
      <formula>NOT(ISERROR(SEARCH("Aceptable",U142)))</formula>
    </cfRule>
  </conditionalFormatting>
  <conditionalFormatting sqref="V140">
    <cfRule type="expression" dxfId="112" priority="16" stopIfTrue="1">
      <formula>$M140="bajo"</formula>
    </cfRule>
    <cfRule type="expression" dxfId="111" priority="17" stopIfTrue="1">
      <formula>$M140="medio"</formula>
    </cfRule>
    <cfRule type="expression" dxfId="110" priority="18" stopIfTrue="1">
      <formula>$M140="alto"</formula>
    </cfRule>
  </conditionalFormatting>
  <conditionalFormatting sqref="V140">
    <cfRule type="expression" dxfId="109" priority="13" stopIfTrue="1">
      <formula>$L140="bajo"</formula>
    </cfRule>
    <cfRule type="expression" dxfId="108" priority="14" stopIfTrue="1">
      <formula>$L140="medio"</formula>
    </cfRule>
    <cfRule type="expression" dxfId="107" priority="15" stopIfTrue="1">
      <formula>$L140="alto"</formula>
    </cfRule>
  </conditionalFormatting>
  <conditionalFormatting sqref="V140">
    <cfRule type="expression" dxfId="106" priority="10" stopIfTrue="1">
      <formula>$M140="bajo"</formula>
    </cfRule>
    <cfRule type="expression" dxfId="105" priority="11" stopIfTrue="1">
      <formula>$M140="medio"</formula>
    </cfRule>
    <cfRule type="expression" dxfId="104" priority="12" stopIfTrue="1">
      <formula>$M140="alto"</formula>
    </cfRule>
  </conditionalFormatting>
  <conditionalFormatting sqref="AB18">
    <cfRule type="expression" dxfId="103" priority="4" stopIfTrue="1">
      <formula>$Q18="bajo"</formula>
    </cfRule>
    <cfRule type="expression" dxfId="102" priority="5" stopIfTrue="1">
      <formula>$Q18="medio"</formula>
    </cfRule>
    <cfRule type="expression" dxfId="101" priority="6" stopIfTrue="1">
      <formula>$Q18="alto"</formula>
    </cfRule>
  </conditionalFormatting>
  <conditionalFormatting sqref="AB27">
    <cfRule type="expression" dxfId="100" priority="1" stopIfTrue="1">
      <formula>$Q27="bajo"</formula>
    </cfRule>
    <cfRule type="expression" dxfId="99" priority="2" stopIfTrue="1">
      <formula>$Q27="medio"</formula>
    </cfRule>
    <cfRule type="expression" dxfId="98" priority="3" stopIfTrue="1">
      <formula>$Q27="alto"</formula>
    </cfRule>
  </conditionalFormatting>
  <dataValidations count="39">
    <dataValidation type="list" allowBlank="1" showInputMessage="1" showErrorMessage="1" sqref="O145 J145:K145">
      <formula1>#REF!</formula1>
    </dataValidation>
    <dataValidation type="list" allowBlank="1" showInputMessage="1" showErrorMessage="1" sqref="WVU983116:WVV983171 WVU11:WVV11 WLY11:WLZ11 WCC11:WCD11 VSG11:VSH11 VIK11:VIL11 UYO11:UYP11 UOS11:UOT11 UEW11:UEX11 TVA11:TVB11 TLE11:TLF11 TBI11:TBJ11 SRM11:SRN11 SHQ11:SHR11 RXU11:RXV11 RNY11:RNZ11 REC11:RED11 QUG11:QUH11 QKK11:QKL11 QAO11:QAP11 PQS11:PQT11 PGW11:PGX11 OXA11:OXB11 ONE11:ONF11 ODI11:ODJ11 NTM11:NTN11 NJQ11:NJR11 MZU11:MZV11 MPY11:MPZ11 MGC11:MGD11 LWG11:LWH11 LMK11:LML11 LCO11:LCP11 KSS11:KST11 KIW11:KIX11 JZA11:JZB11 JPE11:JPF11 JFI11:JFJ11 IVM11:IVN11 ILQ11:ILR11 IBU11:IBV11 HRY11:HRZ11 HIC11:HID11 GYG11:GYH11 GOK11:GOL11 GEO11:GEP11 FUS11:FUT11 FKW11:FKX11 FBA11:FBB11 ERE11:ERF11 EHI11:EHJ11 DXM11:DXN11 DNQ11:DNR11 DDU11:DDV11 CTY11:CTZ11 CKC11:CKD11 CAG11:CAH11 BQK11:BQL11 BGO11:BGP11 AWS11:AWT11 AMW11:AMX11 ADA11:ADB11 TE11:TF11 JI11:JJ11 WLY983116:WLZ983171 WCC983116:WCD983171 VSG983116:VSH983171 VIK983116:VIL983171 UYO983116:UYP983171 UOS983116:UOT983171 UEW983116:UEX983171 TVA983116:TVB983171 TLE983116:TLF983171 TBI983116:TBJ983171 SRM983116:SRN983171 SHQ983116:SHR983171 RXU983116:RXV983171 RNY983116:RNZ983171 REC983116:RED983171 QUG983116:QUH983171 QKK983116:QKL983171 QAO983116:QAP983171 PQS983116:PQT983171 PGW983116:PGX983171 OXA983116:OXB983171 ONE983116:ONF983171 ODI983116:ODJ983171 NTM983116:NTN983171 NJQ983116:NJR983171 MZU983116:MZV983171 MPY983116:MPZ983171 MGC983116:MGD983171 LWG983116:LWH983171 LMK983116:LML983171 LCO983116:LCP983171 KSS983116:KST983171 KIW983116:KIX983171 JZA983116:JZB983171 JPE983116:JPF983171 JFI983116:JFJ983171 IVM983116:IVN983171 ILQ983116:ILR983171 IBU983116:IBV983171 HRY983116:HRZ983171 HIC983116:HID983171 GYG983116:GYH983171 GOK983116:GOL983171 GEO983116:GEP983171 FUS983116:FUT983171 FKW983116:FKX983171 FBA983116:FBB983171 ERE983116:ERF983171 EHI983116:EHJ983171 DXM983116:DXN983171 DNQ983116:DNR983171 DDU983116:DDV983171 CTY983116:CTZ983171 CKC983116:CKD983171 CAG983116:CAH983171 BQK983116:BQL983171 BGO983116:BGP983171 AWS983116:AWT983171 AMW983116:AMX983171 ADA983116:ADB983171 TE983116:TF983171 JI983116:JJ983171 WVU917580:WVV917635 WLY917580:WLZ917635 WCC917580:WCD917635 VSG917580:VSH917635 VIK917580:VIL917635 UYO917580:UYP917635 UOS917580:UOT917635 UEW917580:UEX917635 TVA917580:TVB917635 TLE917580:TLF917635 TBI917580:TBJ917635 SRM917580:SRN917635 SHQ917580:SHR917635 RXU917580:RXV917635 RNY917580:RNZ917635 REC917580:RED917635 QUG917580:QUH917635 QKK917580:QKL917635 QAO917580:QAP917635 PQS917580:PQT917635 PGW917580:PGX917635 OXA917580:OXB917635 ONE917580:ONF917635 ODI917580:ODJ917635 NTM917580:NTN917635 NJQ917580:NJR917635 MZU917580:MZV917635 MPY917580:MPZ917635 MGC917580:MGD917635 LWG917580:LWH917635 LMK917580:LML917635 LCO917580:LCP917635 KSS917580:KST917635 KIW917580:KIX917635 JZA917580:JZB917635 JPE917580:JPF917635 JFI917580:JFJ917635 IVM917580:IVN917635 ILQ917580:ILR917635 IBU917580:IBV917635 HRY917580:HRZ917635 HIC917580:HID917635 GYG917580:GYH917635 GOK917580:GOL917635 GEO917580:GEP917635 FUS917580:FUT917635 FKW917580:FKX917635 FBA917580:FBB917635 ERE917580:ERF917635 EHI917580:EHJ917635 DXM917580:DXN917635 DNQ917580:DNR917635 DDU917580:DDV917635 CTY917580:CTZ917635 CKC917580:CKD917635 CAG917580:CAH917635 BQK917580:BQL917635 BGO917580:BGP917635 AWS917580:AWT917635 AMW917580:AMX917635 ADA917580:ADB917635 TE917580:TF917635 JI917580:JJ917635 WVU852044:WVV852099 WLY852044:WLZ852099 WCC852044:WCD852099 VSG852044:VSH852099 VIK852044:VIL852099 UYO852044:UYP852099 UOS852044:UOT852099 UEW852044:UEX852099 TVA852044:TVB852099 TLE852044:TLF852099 TBI852044:TBJ852099 SRM852044:SRN852099 SHQ852044:SHR852099 RXU852044:RXV852099 RNY852044:RNZ852099 REC852044:RED852099 QUG852044:QUH852099 QKK852044:QKL852099 QAO852044:QAP852099 PQS852044:PQT852099 PGW852044:PGX852099 OXA852044:OXB852099 ONE852044:ONF852099 ODI852044:ODJ852099 NTM852044:NTN852099 NJQ852044:NJR852099 MZU852044:MZV852099 MPY852044:MPZ852099 MGC852044:MGD852099 LWG852044:LWH852099 LMK852044:LML852099 LCO852044:LCP852099 KSS852044:KST852099 KIW852044:KIX852099 JZA852044:JZB852099 JPE852044:JPF852099 JFI852044:JFJ852099 IVM852044:IVN852099 ILQ852044:ILR852099 IBU852044:IBV852099 HRY852044:HRZ852099 HIC852044:HID852099 GYG852044:GYH852099 GOK852044:GOL852099 GEO852044:GEP852099 FUS852044:FUT852099 FKW852044:FKX852099 FBA852044:FBB852099 ERE852044:ERF852099 EHI852044:EHJ852099 DXM852044:DXN852099 DNQ852044:DNR852099 DDU852044:DDV852099 CTY852044:CTZ852099 CKC852044:CKD852099 CAG852044:CAH852099 BQK852044:BQL852099 BGO852044:BGP852099 AWS852044:AWT852099 AMW852044:AMX852099 ADA852044:ADB852099 TE852044:TF852099 JI852044:JJ852099 WVU786508:WVV786563 WLY786508:WLZ786563 WCC786508:WCD786563 VSG786508:VSH786563 VIK786508:VIL786563 UYO786508:UYP786563 UOS786508:UOT786563 UEW786508:UEX786563 TVA786508:TVB786563 TLE786508:TLF786563 TBI786508:TBJ786563 SRM786508:SRN786563 SHQ786508:SHR786563 RXU786508:RXV786563 RNY786508:RNZ786563 REC786508:RED786563 QUG786508:QUH786563 QKK786508:QKL786563 QAO786508:QAP786563 PQS786508:PQT786563 PGW786508:PGX786563 OXA786508:OXB786563 ONE786508:ONF786563 ODI786508:ODJ786563 NTM786508:NTN786563 NJQ786508:NJR786563 MZU786508:MZV786563 MPY786508:MPZ786563 MGC786508:MGD786563 LWG786508:LWH786563 LMK786508:LML786563 LCO786508:LCP786563 KSS786508:KST786563 KIW786508:KIX786563 JZA786508:JZB786563 JPE786508:JPF786563 JFI786508:JFJ786563 IVM786508:IVN786563 ILQ786508:ILR786563 IBU786508:IBV786563 HRY786508:HRZ786563 HIC786508:HID786563 GYG786508:GYH786563 GOK786508:GOL786563 GEO786508:GEP786563 FUS786508:FUT786563 FKW786508:FKX786563 FBA786508:FBB786563 ERE786508:ERF786563 EHI786508:EHJ786563 DXM786508:DXN786563 DNQ786508:DNR786563 DDU786508:DDV786563 CTY786508:CTZ786563 CKC786508:CKD786563 CAG786508:CAH786563 BQK786508:BQL786563 BGO786508:BGP786563 AWS786508:AWT786563 AMW786508:AMX786563 ADA786508:ADB786563 TE786508:TF786563 JI786508:JJ786563 WVU720972:WVV721027 WLY720972:WLZ721027 WCC720972:WCD721027 VSG720972:VSH721027 VIK720972:VIL721027 UYO720972:UYP721027 UOS720972:UOT721027 UEW720972:UEX721027 TVA720972:TVB721027 TLE720972:TLF721027 TBI720972:TBJ721027 SRM720972:SRN721027 SHQ720972:SHR721027 RXU720972:RXV721027 RNY720972:RNZ721027 REC720972:RED721027 QUG720972:QUH721027 QKK720972:QKL721027 QAO720972:QAP721027 PQS720972:PQT721027 PGW720972:PGX721027 OXA720972:OXB721027 ONE720972:ONF721027 ODI720972:ODJ721027 NTM720972:NTN721027 NJQ720972:NJR721027 MZU720972:MZV721027 MPY720972:MPZ721027 MGC720972:MGD721027 LWG720972:LWH721027 LMK720972:LML721027 LCO720972:LCP721027 KSS720972:KST721027 KIW720972:KIX721027 JZA720972:JZB721027 JPE720972:JPF721027 JFI720972:JFJ721027 IVM720972:IVN721027 ILQ720972:ILR721027 IBU720972:IBV721027 HRY720972:HRZ721027 HIC720972:HID721027 GYG720972:GYH721027 GOK720972:GOL721027 GEO720972:GEP721027 FUS720972:FUT721027 FKW720972:FKX721027 FBA720972:FBB721027 ERE720972:ERF721027 EHI720972:EHJ721027 DXM720972:DXN721027 DNQ720972:DNR721027 DDU720972:DDV721027 CTY720972:CTZ721027 CKC720972:CKD721027 CAG720972:CAH721027 BQK720972:BQL721027 BGO720972:BGP721027 AWS720972:AWT721027 AMW720972:AMX721027 ADA720972:ADB721027 TE720972:TF721027 JI720972:JJ721027 WVU655436:WVV655491 WLY655436:WLZ655491 WCC655436:WCD655491 VSG655436:VSH655491 VIK655436:VIL655491 UYO655436:UYP655491 UOS655436:UOT655491 UEW655436:UEX655491 TVA655436:TVB655491 TLE655436:TLF655491 TBI655436:TBJ655491 SRM655436:SRN655491 SHQ655436:SHR655491 RXU655436:RXV655491 RNY655436:RNZ655491 REC655436:RED655491 QUG655436:QUH655491 QKK655436:QKL655491 QAO655436:QAP655491 PQS655436:PQT655491 PGW655436:PGX655491 OXA655436:OXB655491 ONE655436:ONF655491 ODI655436:ODJ655491 NTM655436:NTN655491 NJQ655436:NJR655491 MZU655436:MZV655491 MPY655436:MPZ655491 MGC655436:MGD655491 LWG655436:LWH655491 LMK655436:LML655491 LCO655436:LCP655491 KSS655436:KST655491 KIW655436:KIX655491 JZA655436:JZB655491 JPE655436:JPF655491 JFI655436:JFJ655491 IVM655436:IVN655491 ILQ655436:ILR655491 IBU655436:IBV655491 HRY655436:HRZ655491 HIC655436:HID655491 GYG655436:GYH655491 GOK655436:GOL655491 GEO655436:GEP655491 FUS655436:FUT655491 FKW655436:FKX655491 FBA655436:FBB655491 ERE655436:ERF655491 EHI655436:EHJ655491 DXM655436:DXN655491 DNQ655436:DNR655491 DDU655436:DDV655491 CTY655436:CTZ655491 CKC655436:CKD655491 CAG655436:CAH655491 BQK655436:BQL655491 BGO655436:BGP655491 AWS655436:AWT655491 AMW655436:AMX655491 ADA655436:ADB655491 TE655436:TF655491 JI655436:JJ655491 WVU589900:WVV589955 WLY589900:WLZ589955 WCC589900:WCD589955 VSG589900:VSH589955 VIK589900:VIL589955 UYO589900:UYP589955 UOS589900:UOT589955 UEW589900:UEX589955 TVA589900:TVB589955 TLE589900:TLF589955 TBI589900:TBJ589955 SRM589900:SRN589955 SHQ589900:SHR589955 RXU589900:RXV589955 RNY589900:RNZ589955 REC589900:RED589955 QUG589900:QUH589955 QKK589900:QKL589955 QAO589900:QAP589955 PQS589900:PQT589955 PGW589900:PGX589955 OXA589900:OXB589955 ONE589900:ONF589955 ODI589900:ODJ589955 NTM589900:NTN589955 NJQ589900:NJR589955 MZU589900:MZV589955 MPY589900:MPZ589955 MGC589900:MGD589955 LWG589900:LWH589955 LMK589900:LML589955 LCO589900:LCP589955 KSS589900:KST589955 KIW589900:KIX589955 JZA589900:JZB589955 JPE589900:JPF589955 JFI589900:JFJ589955 IVM589900:IVN589955 ILQ589900:ILR589955 IBU589900:IBV589955 HRY589900:HRZ589955 HIC589900:HID589955 GYG589900:GYH589955 GOK589900:GOL589955 GEO589900:GEP589955 FUS589900:FUT589955 FKW589900:FKX589955 FBA589900:FBB589955 ERE589900:ERF589955 EHI589900:EHJ589955 DXM589900:DXN589955 DNQ589900:DNR589955 DDU589900:DDV589955 CTY589900:CTZ589955 CKC589900:CKD589955 CAG589900:CAH589955 BQK589900:BQL589955 BGO589900:BGP589955 AWS589900:AWT589955 AMW589900:AMX589955 ADA589900:ADB589955 TE589900:TF589955 JI589900:JJ589955 WVU524364:WVV524419 WLY524364:WLZ524419 WCC524364:WCD524419 VSG524364:VSH524419 VIK524364:VIL524419 UYO524364:UYP524419 UOS524364:UOT524419 UEW524364:UEX524419 TVA524364:TVB524419 TLE524364:TLF524419 TBI524364:TBJ524419 SRM524364:SRN524419 SHQ524364:SHR524419 RXU524364:RXV524419 RNY524364:RNZ524419 REC524364:RED524419 QUG524364:QUH524419 QKK524364:QKL524419 QAO524364:QAP524419 PQS524364:PQT524419 PGW524364:PGX524419 OXA524364:OXB524419 ONE524364:ONF524419 ODI524364:ODJ524419 NTM524364:NTN524419 NJQ524364:NJR524419 MZU524364:MZV524419 MPY524364:MPZ524419 MGC524364:MGD524419 LWG524364:LWH524419 LMK524364:LML524419 LCO524364:LCP524419 KSS524364:KST524419 KIW524364:KIX524419 JZA524364:JZB524419 JPE524364:JPF524419 JFI524364:JFJ524419 IVM524364:IVN524419 ILQ524364:ILR524419 IBU524364:IBV524419 HRY524364:HRZ524419 HIC524364:HID524419 GYG524364:GYH524419 GOK524364:GOL524419 GEO524364:GEP524419 FUS524364:FUT524419 FKW524364:FKX524419 FBA524364:FBB524419 ERE524364:ERF524419 EHI524364:EHJ524419 DXM524364:DXN524419 DNQ524364:DNR524419 DDU524364:DDV524419 CTY524364:CTZ524419 CKC524364:CKD524419 CAG524364:CAH524419 BQK524364:BQL524419 BGO524364:BGP524419 AWS524364:AWT524419 AMW524364:AMX524419 ADA524364:ADB524419 TE524364:TF524419 JI524364:JJ524419 WVU458828:WVV458883 WLY458828:WLZ458883 WCC458828:WCD458883 VSG458828:VSH458883 VIK458828:VIL458883 UYO458828:UYP458883 UOS458828:UOT458883 UEW458828:UEX458883 TVA458828:TVB458883 TLE458828:TLF458883 TBI458828:TBJ458883 SRM458828:SRN458883 SHQ458828:SHR458883 RXU458828:RXV458883 RNY458828:RNZ458883 REC458828:RED458883 QUG458828:QUH458883 QKK458828:QKL458883 QAO458828:QAP458883 PQS458828:PQT458883 PGW458828:PGX458883 OXA458828:OXB458883 ONE458828:ONF458883 ODI458828:ODJ458883 NTM458828:NTN458883 NJQ458828:NJR458883 MZU458828:MZV458883 MPY458828:MPZ458883 MGC458828:MGD458883 LWG458828:LWH458883 LMK458828:LML458883 LCO458828:LCP458883 KSS458828:KST458883 KIW458828:KIX458883 JZA458828:JZB458883 JPE458828:JPF458883 JFI458828:JFJ458883 IVM458828:IVN458883 ILQ458828:ILR458883 IBU458828:IBV458883 HRY458828:HRZ458883 HIC458828:HID458883 GYG458828:GYH458883 GOK458828:GOL458883 GEO458828:GEP458883 FUS458828:FUT458883 FKW458828:FKX458883 FBA458828:FBB458883 ERE458828:ERF458883 EHI458828:EHJ458883 DXM458828:DXN458883 DNQ458828:DNR458883 DDU458828:DDV458883 CTY458828:CTZ458883 CKC458828:CKD458883 CAG458828:CAH458883 BQK458828:BQL458883 BGO458828:BGP458883 AWS458828:AWT458883 AMW458828:AMX458883 ADA458828:ADB458883 TE458828:TF458883 JI458828:JJ458883 WVU393292:WVV393347 WLY393292:WLZ393347 WCC393292:WCD393347 VSG393292:VSH393347 VIK393292:VIL393347 UYO393292:UYP393347 UOS393292:UOT393347 UEW393292:UEX393347 TVA393292:TVB393347 TLE393292:TLF393347 TBI393292:TBJ393347 SRM393292:SRN393347 SHQ393292:SHR393347 RXU393292:RXV393347 RNY393292:RNZ393347 REC393292:RED393347 QUG393292:QUH393347 QKK393292:QKL393347 QAO393292:QAP393347 PQS393292:PQT393347 PGW393292:PGX393347 OXA393292:OXB393347 ONE393292:ONF393347 ODI393292:ODJ393347 NTM393292:NTN393347 NJQ393292:NJR393347 MZU393292:MZV393347 MPY393292:MPZ393347 MGC393292:MGD393347 LWG393292:LWH393347 LMK393292:LML393347 LCO393292:LCP393347 KSS393292:KST393347 KIW393292:KIX393347 JZA393292:JZB393347 JPE393292:JPF393347 JFI393292:JFJ393347 IVM393292:IVN393347 ILQ393292:ILR393347 IBU393292:IBV393347 HRY393292:HRZ393347 HIC393292:HID393347 GYG393292:GYH393347 GOK393292:GOL393347 GEO393292:GEP393347 FUS393292:FUT393347 FKW393292:FKX393347 FBA393292:FBB393347 ERE393292:ERF393347 EHI393292:EHJ393347 DXM393292:DXN393347 DNQ393292:DNR393347 DDU393292:DDV393347 CTY393292:CTZ393347 CKC393292:CKD393347 CAG393292:CAH393347 BQK393292:BQL393347 BGO393292:BGP393347 AWS393292:AWT393347 AMW393292:AMX393347 ADA393292:ADB393347 TE393292:TF393347 JI393292:JJ393347 WVU327756:WVV327811 WLY327756:WLZ327811 WCC327756:WCD327811 VSG327756:VSH327811 VIK327756:VIL327811 UYO327756:UYP327811 UOS327756:UOT327811 UEW327756:UEX327811 TVA327756:TVB327811 TLE327756:TLF327811 TBI327756:TBJ327811 SRM327756:SRN327811 SHQ327756:SHR327811 RXU327756:RXV327811 RNY327756:RNZ327811 REC327756:RED327811 QUG327756:QUH327811 QKK327756:QKL327811 QAO327756:QAP327811 PQS327756:PQT327811 PGW327756:PGX327811 OXA327756:OXB327811 ONE327756:ONF327811 ODI327756:ODJ327811 NTM327756:NTN327811 NJQ327756:NJR327811 MZU327756:MZV327811 MPY327756:MPZ327811 MGC327756:MGD327811 LWG327756:LWH327811 LMK327756:LML327811 LCO327756:LCP327811 KSS327756:KST327811 KIW327756:KIX327811 JZA327756:JZB327811 JPE327756:JPF327811 JFI327756:JFJ327811 IVM327756:IVN327811 ILQ327756:ILR327811 IBU327756:IBV327811 HRY327756:HRZ327811 HIC327756:HID327811 GYG327756:GYH327811 GOK327756:GOL327811 GEO327756:GEP327811 FUS327756:FUT327811 FKW327756:FKX327811 FBA327756:FBB327811 ERE327756:ERF327811 EHI327756:EHJ327811 DXM327756:DXN327811 DNQ327756:DNR327811 DDU327756:DDV327811 CTY327756:CTZ327811 CKC327756:CKD327811 CAG327756:CAH327811 BQK327756:BQL327811 BGO327756:BGP327811 AWS327756:AWT327811 AMW327756:AMX327811 ADA327756:ADB327811 TE327756:TF327811 JI327756:JJ327811 WVU262220:WVV262275 WLY262220:WLZ262275 WCC262220:WCD262275 VSG262220:VSH262275 VIK262220:VIL262275 UYO262220:UYP262275 UOS262220:UOT262275 UEW262220:UEX262275 TVA262220:TVB262275 TLE262220:TLF262275 TBI262220:TBJ262275 SRM262220:SRN262275 SHQ262220:SHR262275 RXU262220:RXV262275 RNY262220:RNZ262275 REC262220:RED262275 QUG262220:QUH262275 QKK262220:QKL262275 QAO262220:QAP262275 PQS262220:PQT262275 PGW262220:PGX262275 OXA262220:OXB262275 ONE262220:ONF262275 ODI262220:ODJ262275 NTM262220:NTN262275 NJQ262220:NJR262275 MZU262220:MZV262275 MPY262220:MPZ262275 MGC262220:MGD262275 LWG262220:LWH262275 LMK262220:LML262275 LCO262220:LCP262275 KSS262220:KST262275 KIW262220:KIX262275 JZA262220:JZB262275 JPE262220:JPF262275 JFI262220:JFJ262275 IVM262220:IVN262275 ILQ262220:ILR262275 IBU262220:IBV262275 HRY262220:HRZ262275 HIC262220:HID262275 GYG262220:GYH262275 GOK262220:GOL262275 GEO262220:GEP262275 FUS262220:FUT262275 FKW262220:FKX262275 FBA262220:FBB262275 ERE262220:ERF262275 EHI262220:EHJ262275 DXM262220:DXN262275 DNQ262220:DNR262275 DDU262220:DDV262275 CTY262220:CTZ262275 CKC262220:CKD262275 CAG262220:CAH262275 BQK262220:BQL262275 BGO262220:BGP262275 AWS262220:AWT262275 AMW262220:AMX262275 ADA262220:ADB262275 TE262220:TF262275 JI262220:JJ262275 WVU196684:WVV196739 WLY196684:WLZ196739 WCC196684:WCD196739 VSG196684:VSH196739 VIK196684:VIL196739 UYO196684:UYP196739 UOS196684:UOT196739 UEW196684:UEX196739 TVA196684:TVB196739 TLE196684:TLF196739 TBI196684:TBJ196739 SRM196684:SRN196739 SHQ196684:SHR196739 RXU196684:RXV196739 RNY196684:RNZ196739 REC196684:RED196739 QUG196684:QUH196739 QKK196684:QKL196739 QAO196684:QAP196739 PQS196684:PQT196739 PGW196684:PGX196739 OXA196684:OXB196739 ONE196684:ONF196739 ODI196684:ODJ196739 NTM196684:NTN196739 NJQ196684:NJR196739 MZU196684:MZV196739 MPY196684:MPZ196739 MGC196684:MGD196739 LWG196684:LWH196739 LMK196684:LML196739 LCO196684:LCP196739 KSS196684:KST196739 KIW196684:KIX196739 JZA196684:JZB196739 JPE196684:JPF196739 JFI196684:JFJ196739 IVM196684:IVN196739 ILQ196684:ILR196739 IBU196684:IBV196739 HRY196684:HRZ196739 HIC196684:HID196739 GYG196684:GYH196739 GOK196684:GOL196739 GEO196684:GEP196739 FUS196684:FUT196739 FKW196684:FKX196739 FBA196684:FBB196739 ERE196684:ERF196739 EHI196684:EHJ196739 DXM196684:DXN196739 DNQ196684:DNR196739 DDU196684:DDV196739 CTY196684:CTZ196739 CKC196684:CKD196739 CAG196684:CAH196739 BQK196684:BQL196739 BGO196684:BGP196739 AWS196684:AWT196739 AMW196684:AMX196739 ADA196684:ADB196739 TE196684:TF196739 JI196684:JJ196739 WVU131148:WVV131203 WLY131148:WLZ131203 WCC131148:WCD131203 VSG131148:VSH131203 VIK131148:VIL131203 UYO131148:UYP131203 UOS131148:UOT131203 UEW131148:UEX131203 TVA131148:TVB131203 TLE131148:TLF131203 TBI131148:TBJ131203 SRM131148:SRN131203 SHQ131148:SHR131203 RXU131148:RXV131203 RNY131148:RNZ131203 REC131148:RED131203 QUG131148:QUH131203 QKK131148:QKL131203 QAO131148:QAP131203 PQS131148:PQT131203 PGW131148:PGX131203 OXA131148:OXB131203 ONE131148:ONF131203 ODI131148:ODJ131203 NTM131148:NTN131203 NJQ131148:NJR131203 MZU131148:MZV131203 MPY131148:MPZ131203 MGC131148:MGD131203 LWG131148:LWH131203 LMK131148:LML131203 LCO131148:LCP131203 KSS131148:KST131203 KIW131148:KIX131203 JZA131148:JZB131203 JPE131148:JPF131203 JFI131148:JFJ131203 IVM131148:IVN131203 ILQ131148:ILR131203 IBU131148:IBV131203 HRY131148:HRZ131203 HIC131148:HID131203 GYG131148:GYH131203 GOK131148:GOL131203 GEO131148:GEP131203 FUS131148:FUT131203 FKW131148:FKX131203 FBA131148:FBB131203 ERE131148:ERF131203 EHI131148:EHJ131203 DXM131148:DXN131203 DNQ131148:DNR131203 DDU131148:DDV131203 CTY131148:CTZ131203 CKC131148:CKD131203 CAG131148:CAH131203 BQK131148:BQL131203 BGO131148:BGP131203 AWS131148:AWT131203 AMW131148:AMX131203 ADA131148:ADB131203 TE131148:TF131203 JI131148:JJ131203 WVU65612:WVV65667 WLY65612:WLZ65667 WCC65612:WCD65667 VSG65612:VSH65667 VIK65612:VIL65667 UYO65612:UYP65667 UOS65612:UOT65667 UEW65612:UEX65667 TVA65612:TVB65667 TLE65612:TLF65667 TBI65612:TBJ65667 SRM65612:SRN65667 SHQ65612:SHR65667 RXU65612:RXV65667 RNY65612:RNZ65667 REC65612:RED65667 QUG65612:QUH65667 QKK65612:QKL65667 QAO65612:QAP65667 PQS65612:PQT65667 PGW65612:PGX65667 OXA65612:OXB65667 ONE65612:ONF65667 ODI65612:ODJ65667 NTM65612:NTN65667 NJQ65612:NJR65667 MZU65612:MZV65667 MPY65612:MPZ65667 MGC65612:MGD65667 LWG65612:LWH65667 LMK65612:LML65667 LCO65612:LCP65667 KSS65612:KST65667 KIW65612:KIX65667 JZA65612:JZB65667 JPE65612:JPF65667 JFI65612:JFJ65667 IVM65612:IVN65667 ILQ65612:ILR65667 IBU65612:IBV65667 HRY65612:HRZ65667 HIC65612:HID65667 GYG65612:GYH65667 GOK65612:GOL65667 GEO65612:GEP65667 FUS65612:FUT65667 FKW65612:FKX65667 FBA65612:FBB65667 ERE65612:ERF65667 EHI65612:EHJ65667 DXM65612:DXN65667 DNQ65612:DNR65667 DDU65612:DDV65667 CTY65612:CTZ65667 CKC65612:CKD65667 CAG65612:CAH65667 BQK65612:BQL65667 BGO65612:BGP65667 AWS65612:AWT65667 AMW65612:AMX65667 ADA65612:ADB65667 TE65612:TF65667 JI65612:JJ65667 WVU983114:WVV983114 WLY983114:WLZ983114 WCC983114:WCD983114 VSG983114:VSH983114 VIK983114:VIL983114 UYO983114:UYP983114 UOS983114:UOT983114 UEW983114:UEX983114 TVA983114:TVB983114 TLE983114:TLF983114 TBI983114:TBJ983114 SRM983114:SRN983114 SHQ983114:SHR983114 RXU983114:RXV983114 RNY983114:RNZ983114 REC983114:RED983114 QUG983114:QUH983114 QKK983114:QKL983114 QAO983114:QAP983114 PQS983114:PQT983114 PGW983114:PGX983114 OXA983114:OXB983114 ONE983114:ONF983114 ODI983114:ODJ983114 NTM983114:NTN983114 NJQ983114:NJR983114 MZU983114:MZV983114 MPY983114:MPZ983114 MGC983114:MGD983114 LWG983114:LWH983114 LMK983114:LML983114 LCO983114:LCP983114 KSS983114:KST983114 KIW983114:KIX983114 JZA983114:JZB983114 JPE983114:JPF983114 JFI983114:JFJ983114 IVM983114:IVN983114 ILQ983114:ILR983114 IBU983114:IBV983114 HRY983114:HRZ983114 HIC983114:HID983114 GYG983114:GYH983114 GOK983114:GOL983114 GEO983114:GEP983114 FUS983114:FUT983114 FKW983114:FKX983114 FBA983114:FBB983114 ERE983114:ERF983114 EHI983114:EHJ983114 DXM983114:DXN983114 DNQ983114:DNR983114 DDU983114:DDV983114 CTY983114:CTZ983114 CKC983114:CKD983114 CAG983114:CAH983114 BQK983114:BQL983114 BGO983114:BGP983114 AWS983114:AWT983114 AMW983114:AMX983114 ADA983114:ADB983114 TE983114:TF983114 JI983114:JJ983114 WVU917578:WVV917578 WLY917578:WLZ917578 WCC917578:WCD917578 VSG917578:VSH917578 VIK917578:VIL917578 UYO917578:UYP917578 UOS917578:UOT917578 UEW917578:UEX917578 TVA917578:TVB917578 TLE917578:TLF917578 TBI917578:TBJ917578 SRM917578:SRN917578 SHQ917578:SHR917578 RXU917578:RXV917578 RNY917578:RNZ917578 REC917578:RED917578 QUG917578:QUH917578 QKK917578:QKL917578 QAO917578:QAP917578 PQS917578:PQT917578 PGW917578:PGX917578 OXA917578:OXB917578 ONE917578:ONF917578 ODI917578:ODJ917578 NTM917578:NTN917578 NJQ917578:NJR917578 MZU917578:MZV917578 MPY917578:MPZ917578 MGC917578:MGD917578 LWG917578:LWH917578 LMK917578:LML917578 LCO917578:LCP917578 KSS917578:KST917578 KIW917578:KIX917578 JZA917578:JZB917578 JPE917578:JPF917578 JFI917578:JFJ917578 IVM917578:IVN917578 ILQ917578:ILR917578 IBU917578:IBV917578 HRY917578:HRZ917578 HIC917578:HID917578 GYG917578:GYH917578 GOK917578:GOL917578 GEO917578:GEP917578 FUS917578:FUT917578 FKW917578:FKX917578 FBA917578:FBB917578 ERE917578:ERF917578 EHI917578:EHJ917578 DXM917578:DXN917578 DNQ917578:DNR917578 DDU917578:DDV917578 CTY917578:CTZ917578 CKC917578:CKD917578 CAG917578:CAH917578 BQK917578:BQL917578 BGO917578:BGP917578 AWS917578:AWT917578 AMW917578:AMX917578 ADA917578:ADB917578 TE917578:TF917578 JI917578:JJ917578 WVU852042:WVV852042 WLY852042:WLZ852042 WCC852042:WCD852042 VSG852042:VSH852042 VIK852042:VIL852042 UYO852042:UYP852042 UOS852042:UOT852042 UEW852042:UEX852042 TVA852042:TVB852042 TLE852042:TLF852042 TBI852042:TBJ852042 SRM852042:SRN852042 SHQ852042:SHR852042 RXU852042:RXV852042 RNY852042:RNZ852042 REC852042:RED852042 QUG852042:QUH852042 QKK852042:QKL852042 QAO852042:QAP852042 PQS852042:PQT852042 PGW852042:PGX852042 OXA852042:OXB852042 ONE852042:ONF852042 ODI852042:ODJ852042 NTM852042:NTN852042 NJQ852042:NJR852042 MZU852042:MZV852042 MPY852042:MPZ852042 MGC852042:MGD852042 LWG852042:LWH852042 LMK852042:LML852042 LCO852042:LCP852042 KSS852042:KST852042 KIW852042:KIX852042 JZA852042:JZB852042 JPE852042:JPF852042 JFI852042:JFJ852042 IVM852042:IVN852042 ILQ852042:ILR852042 IBU852042:IBV852042 HRY852042:HRZ852042 HIC852042:HID852042 GYG852042:GYH852042 GOK852042:GOL852042 GEO852042:GEP852042 FUS852042:FUT852042 FKW852042:FKX852042 FBA852042:FBB852042 ERE852042:ERF852042 EHI852042:EHJ852042 DXM852042:DXN852042 DNQ852042:DNR852042 DDU852042:DDV852042 CTY852042:CTZ852042 CKC852042:CKD852042 CAG852042:CAH852042 BQK852042:BQL852042 BGO852042:BGP852042 AWS852042:AWT852042 AMW852042:AMX852042 ADA852042:ADB852042 TE852042:TF852042 JI852042:JJ852042 WVU786506:WVV786506 WLY786506:WLZ786506 WCC786506:WCD786506 VSG786506:VSH786506 VIK786506:VIL786506 UYO786506:UYP786506 UOS786506:UOT786506 UEW786506:UEX786506 TVA786506:TVB786506 TLE786506:TLF786506 TBI786506:TBJ786506 SRM786506:SRN786506 SHQ786506:SHR786506 RXU786506:RXV786506 RNY786506:RNZ786506 REC786506:RED786506 QUG786506:QUH786506 QKK786506:QKL786506 QAO786506:QAP786506 PQS786506:PQT786506 PGW786506:PGX786506 OXA786506:OXB786506 ONE786506:ONF786506 ODI786506:ODJ786506 NTM786506:NTN786506 NJQ786506:NJR786506 MZU786506:MZV786506 MPY786506:MPZ786506 MGC786506:MGD786506 LWG786506:LWH786506 LMK786506:LML786506 LCO786506:LCP786506 KSS786506:KST786506 KIW786506:KIX786506 JZA786506:JZB786506 JPE786506:JPF786506 JFI786506:JFJ786506 IVM786506:IVN786506 ILQ786506:ILR786506 IBU786506:IBV786506 HRY786506:HRZ786506 HIC786506:HID786506 GYG786506:GYH786506 GOK786506:GOL786506 GEO786506:GEP786506 FUS786506:FUT786506 FKW786506:FKX786506 FBA786506:FBB786506 ERE786506:ERF786506 EHI786506:EHJ786506 DXM786506:DXN786506 DNQ786506:DNR786506 DDU786506:DDV786506 CTY786506:CTZ786506 CKC786506:CKD786506 CAG786506:CAH786506 BQK786506:BQL786506 BGO786506:BGP786506 AWS786506:AWT786506 AMW786506:AMX786506 ADA786506:ADB786506 TE786506:TF786506 JI786506:JJ786506 WVU720970:WVV720970 WLY720970:WLZ720970 WCC720970:WCD720970 VSG720970:VSH720970 VIK720970:VIL720970 UYO720970:UYP720970 UOS720970:UOT720970 UEW720970:UEX720970 TVA720970:TVB720970 TLE720970:TLF720970 TBI720970:TBJ720970 SRM720970:SRN720970 SHQ720970:SHR720970 RXU720970:RXV720970 RNY720970:RNZ720970 REC720970:RED720970 QUG720970:QUH720970 QKK720970:QKL720970 QAO720970:QAP720970 PQS720970:PQT720970 PGW720970:PGX720970 OXA720970:OXB720970 ONE720970:ONF720970 ODI720970:ODJ720970 NTM720970:NTN720970 NJQ720970:NJR720970 MZU720970:MZV720970 MPY720970:MPZ720970 MGC720970:MGD720970 LWG720970:LWH720970 LMK720970:LML720970 LCO720970:LCP720970 KSS720970:KST720970 KIW720970:KIX720970 JZA720970:JZB720970 JPE720970:JPF720970 JFI720970:JFJ720970 IVM720970:IVN720970 ILQ720970:ILR720970 IBU720970:IBV720970 HRY720970:HRZ720970 HIC720970:HID720970 GYG720970:GYH720970 GOK720970:GOL720970 GEO720970:GEP720970 FUS720970:FUT720970 FKW720970:FKX720970 FBA720970:FBB720970 ERE720970:ERF720970 EHI720970:EHJ720970 DXM720970:DXN720970 DNQ720970:DNR720970 DDU720970:DDV720970 CTY720970:CTZ720970 CKC720970:CKD720970 CAG720970:CAH720970 BQK720970:BQL720970 BGO720970:BGP720970 AWS720970:AWT720970 AMW720970:AMX720970 ADA720970:ADB720970 TE720970:TF720970 JI720970:JJ720970 WVU655434:WVV655434 WLY655434:WLZ655434 WCC655434:WCD655434 VSG655434:VSH655434 VIK655434:VIL655434 UYO655434:UYP655434 UOS655434:UOT655434 UEW655434:UEX655434 TVA655434:TVB655434 TLE655434:TLF655434 TBI655434:TBJ655434 SRM655434:SRN655434 SHQ655434:SHR655434 RXU655434:RXV655434 RNY655434:RNZ655434 REC655434:RED655434 QUG655434:QUH655434 QKK655434:QKL655434 QAO655434:QAP655434 PQS655434:PQT655434 PGW655434:PGX655434 OXA655434:OXB655434 ONE655434:ONF655434 ODI655434:ODJ655434 NTM655434:NTN655434 NJQ655434:NJR655434 MZU655434:MZV655434 MPY655434:MPZ655434 MGC655434:MGD655434 LWG655434:LWH655434 LMK655434:LML655434 LCO655434:LCP655434 KSS655434:KST655434 KIW655434:KIX655434 JZA655434:JZB655434 JPE655434:JPF655434 JFI655434:JFJ655434 IVM655434:IVN655434 ILQ655434:ILR655434 IBU655434:IBV655434 HRY655434:HRZ655434 HIC655434:HID655434 GYG655434:GYH655434 GOK655434:GOL655434 GEO655434:GEP655434 FUS655434:FUT655434 FKW655434:FKX655434 FBA655434:FBB655434 ERE655434:ERF655434 EHI655434:EHJ655434 DXM655434:DXN655434 DNQ655434:DNR655434 DDU655434:DDV655434 CTY655434:CTZ655434 CKC655434:CKD655434 CAG655434:CAH655434 BQK655434:BQL655434 BGO655434:BGP655434 AWS655434:AWT655434 AMW655434:AMX655434 ADA655434:ADB655434 TE655434:TF655434 JI655434:JJ655434 WVU589898:WVV589898 WLY589898:WLZ589898 WCC589898:WCD589898 VSG589898:VSH589898 VIK589898:VIL589898 UYO589898:UYP589898 UOS589898:UOT589898 UEW589898:UEX589898 TVA589898:TVB589898 TLE589898:TLF589898 TBI589898:TBJ589898 SRM589898:SRN589898 SHQ589898:SHR589898 RXU589898:RXV589898 RNY589898:RNZ589898 REC589898:RED589898 QUG589898:QUH589898 QKK589898:QKL589898 QAO589898:QAP589898 PQS589898:PQT589898 PGW589898:PGX589898 OXA589898:OXB589898 ONE589898:ONF589898 ODI589898:ODJ589898 NTM589898:NTN589898 NJQ589898:NJR589898 MZU589898:MZV589898 MPY589898:MPZ589898 MGC589898:MGD589898 LWG589898:LWH589898 LMK589898:LML589898 LCO589898:LCP589898 KSS589898:KST589898 KIW589898:KIX589898 JZA589898:JZB589898 JPE589898:JPF589898 JFI589898:JFJ589898 IVM589898:IVN589898 ILQ589898:ILR589898 IBU589898:IBV589898 HRY589898:HRZ589898 HIC589898:HID589898 GYG589898:GYH589898 GOK589898:GOL589898 GEO589898:GEP589898 FUS589898:FUT589898 FKW589898:FKX589898 FBA589898:FBB589898 ERE589898:ERF589898 EHI589898:EHJ589898 DXM589898:DXN589898 DNQ589898:DNR589898 DDU589898:DDV589898 CTY589898:CTZ589898 CKC589898:CKD589898 CAG589898:CAH589898 BQK589898:BQL589898 BGO589898:BGP589898 AWS589898:AWT589898 AMW589898:AMX589898 ADA589898:ADB589898 TE589898:TF589898 JI589898:JJ589898 WVU524362:WVV524362 WLY524362:WLZ524362 WCC524362:WCD524362 VSG524362:VSH524362 VIK524362:VIL524362 UYO524362:UYP524362 UOS524362:UOT524362 UEW524362:UEX524362 TVA524362:TVB524362 TLE524362:TLF524362 TBI524362:TBJ524362 SRM524362:SRN524362 SHQ524362:SHR524362 RXU524362:RXV524362 RNY524362:RNZ524362 REC524362:RED524362 QUG524362:QUH524362 QKK524362:QKL524362 QAO524362:QAP524362 PQS524362:PQT524362 PGW524362:PGX524362 OXA524362:OXB524362 ONE524362:ONF524362 ODI524362:ODJ524362 NTM524362:NTN524362 NJQ524362:NJR524362 MZU524362:MZV524362 MPY524362:MPZ524362 MGC524362:MGD524362 LWG524362:LWH524362 LMK524362:LML524362 LCO524362:LCP524362 KSS524362:KST524362 KIW524362:KIX524362 JZA524362:JZB524362 JPE524362:JPF524362 JFI524362:JFJ524362 IVM524362:IVN524362 ILQ524362:ILR524362 IBU524362:IBV524362 HRY524362:HRZ524362 HIC524362:HID524362 GYG524362:GYH524362 GOK524362:GOL524362 GEO524362:GEP524362 FUS524362:FUT524362 FKW524362:FKX524362 FBA524362:FBB524362 ERE524362:ERF524362 EHI524362:EHJ524362 DXM524362:DXN524362 DNQ524362:DNR524362 DDU524362:DDV524362 CTY524362:CTZ524362 CKC524362:CKD524362 CAG524362:CAH524362 BQK524362:BQL524362 BGO524362:BGP524362 AWS524362:AWT524362 AMW524362:AMX524362 ADA524362:ADB524362 TE524362:TF524362 JI524362:JJ524362 WVU458826:WVV458826 WLY458826:WLZ458826 WCC458826:WCD458826 VSG458826:VSH458826 VIK458826:VIL458826 UYO458826:UYP458826 UOS458826:UOT458826 UEW458826:UEX458826 TVA458826:TVB458826 TLE458826:TLF458826 TBI458826:TBJ458826 SRM458826:SRN458826 SHQ458826:SHR458826 RXU458826:RXV458826 RNY458826:RNZ458826 REC458826:RED458826 QUG458826:QUH458826 QKK458826:QKL458826 QAO458826:QAP458826 PQS458826:PQT458826 PGW458826:PGX458826 OXA458826:OXB458826 ONE458826:ONF458826 ODI458826:ODJ458826 NTM458826:NTN458826 NJQ458826:NJR458826 MZU458826:MZV458826 MPY458826:MPZ458826 MGC458826:MGD458826 LWG458826:LWH458826 LMK458826:LML458826 LCO458826:LCP458826 KSS458826:KST458826 KIW458826:KIX458826 JZA458826:JZB458826 JPE458826:JPF458826 JFI458826:JFJ458826 IVM458826:IVN458826 ILQ458826:ILR458826 IBU458826:IBV458826 HRY458826:HRZ458826 HIC458826:HID458826 GYG458826:GYH458826 GOK458826:GOL458826 GEO458826:GEP458826 FUS458826:FUT458826 FKW458826:FKX458826 FBA458826:FBB458826 ERE458826:ERF458826 EHI458826:EHJ458826 DXM458826:DXN458826 DNQ458826:DNR458826 DDU458826:DDV458826 CTY458826:CTZ458826 CKC458826:CKD458826 CAG458826:CAH458826 BQK458826:BQL458826 BGO458826:BGP458826 AWS458826:AWT458826 AMW458826:AMX458826 ADA458826:ADB458826 TE458826:TF458826 JI458826:JJ458826 WVU393290:WVV393290 WLY393290:WLZ393290 WCC393290:WCD393290 VSG393290:VSH393290 VIK393290:VIL393290 UYO393290:UYP393290 UOS393290:UOT393290 UEW393290:UEX393290 TVA393290:TVB393290 TLE393290:TLF393290 TBI393290:TBJ393290 SRM393290:SRN393290 SHQ393290:SHR393290 RXU393290:RXV393290 RNY393290:RNZ393290 REC393290:RED393290 QUG393290:QUH393290 QKK393290:QKL393290 QAO393290:QAP393290 PQS393290:PQT393290 PGW393290:PGX393290 OXA393290:OXB393290 ONE393290:ONF393290 ODI393290:ODJ393290 NTM393290:NTN393290 NJQ393290:NJR393290 MZU393290:MZV393290 MPY393290:MPZ393290 MGC393290:MGD393290 LWG393290:LWH393290 LMK393290:LML393290 LCO393290:LCP393290 KSS393290:KST393290 KIW393290:KIX393290 JZA393290:JZB393290 JPE393290:JPF393290 JFI393290:JFJ393290 IVM393290:IVN393290 ILQ393290:ILR393290 IBU393290:IBV393290 HRY393290:HRZ393290 HIC393290:HID393290 GYG393290:GYH393290 GOK393290:GOL393290 GEO393290:GEP393290 FUS393290:FUT393290 FKW393290:FKX393290 FBA393290:FBB393290 ERE393290:ERF393290 EHI393290:EHJ393290 DXM393290:DXN393290 DNQ393290:DNR393290 DDU393290:DDV393290 CTY393290:CTZ393290 CKC393290:CKD393290 CAG393290:CAH393290 BQK393290:BQL393290 BGO393290:BGP393290 AWS393290:AWT393290 AMW393290:AMX393290 ADA393290:ADB393290 TE393290:TF393290 JI393290:JJ393290 WVU327754:WVV327754 WLY327754:WLZ327754 WCC327754:WCD327754 VSG327754:VSH327754 VIK327754:VIL327754 UYO327754:UYP327754 UOS327754:UOT327754 UEW327754:UEX327754 TVA327754:TVB327754 TLE327754:TLF327754 TBI327754:TBJ327754 SRM327754:SRN327754 SHQ327754:SHR327754 RXU327754:RXV327754 RNY327754:RNZ327754 REC327754:RED327754 QUG327754:QUH327754 QKK327754:QKL327754 QAO327754:QAP327754 PQS327754:PQT327754 PGW327754:PGX327754 OXA327754:OXB327754 ONE327754:ONF327754 ODI327754:ODJ327754 NTM327754:NTN327754 NJQ327754:NJR327754 MZU327754:MZV327754 MPY327754:MPZ327754 MGC327754:MGD327754 LWG327754:LWH327754 LMK327754:LML327754 LCO327754:LCP327754 KSS327754:KST327754 KIW327754:KIX327754 JZA327754:JZB327754 JPE327754:JPF327754 JFI327754:JFJ327754 IVM327754:IVN327754 ILQ327754:ILR327754 IBU327754:IBV327754 HRY327754:HRZ327754 HIC327754:HID327754 GYG327754:GYH327754 GOK327754:GOL327754 GEO327754:GEP327754 FUS327754:FUT327754 FKW327754:FKX327754 FBA327754:FBB327754 ERE327754:ERF327754 EHI327754:EHJ327754 DXM327754:DXN327754 DNQ327754:DNR327754 DDU327754:DDV327754 CTY327754:CTZ327754 CKC327754:CKD327754 CAG327754:CAH327754 BQK327754:BQL327754 BGO327754:BGP327754 AWS327754:AWT327754 AMW327754:AMX327754 ADA327754:ADB327754 TE327754:TF327754 JI327754:JJ327754 WVU262218:WVV262218 WLY262218:WLZ262218 WCC262218:WCD262218 VSG262218:VSH262218 VIK262218:VIL262218 UYO262218:UYP262218 UOS262218:UOT262218 UEW262218:UEX262218 TVA262218:TVB262218 TLE262218:TLF262218 TBI262218:TBJ262218 SRM262218:SRN262218 SHQ262218:SHR262218 RXU262218:RXV262218 RNY262218:RNZ262218 REC262218:RED262218 QUG262218:QUH262218 QKK262218:QKL262218 QAO262218:QAP262218 PQS262218:PQT262218 PGW262218:PGX262218 OXA262218:OXB262218 ONE262218:ONF262218 ODI262218:ODJ262218 NTM262218:NTN262218 NJQ262218:NJR262218 MZU262218:MZV262218 MPY262218:MPZ262218 MGC262218:MGD262218 LWG262218:LWH262218 LMK262218:LML262218 LCO262218:LCP262218 KSS262218:KST262218 KIW262218:KIX262218 JZA262218:JZB262218 JPE262218:JPF262218 JFI262218:JFJ262218 IVM262218:IVN262218 ILQ262218:ILR262218 IBU262218:IBV262218 HRY262218:HRZ262218 HIC262218:HID262218 GYG262218:GYH262218 GOK262218:GOL262218 GEO262218:GEP262218 FUS262218:FUT262218 FKW262218:FKX262218 FBA262218:FBB262218 ERE262218:ERF262218 EHI262218:EHJ262218 DXM262218:DXN262218 DNQ262218:DNR262218 DDU262218:DDV262218 CTY262218:CTZ262218 CKC262218:CKD262218 CAG262218:CAH262218 BQK262218:BQL262218 BGO262218:BGP262218 AWS262218:AWT262218 AMW262218:AMX262218 ADA262218:ADB262218 TE262218:TF262218 JI262218:JJ262218 WVU196682:WVV196682 WLY196682:WLZ196682 WCC196682:WCD196682 VSG196682:VSH196682 VIK196682:VIL196682 UYO196682:UYP196682 UOS196682:UOT196682 UEW196682:UEX196682 TVA196682:TVB196682 TLE196682:TLF196682 TBI196682:TBJ196682 SRM196682:SRN196682 SHQ196682:SHR196682 RXU196682:RXV196682 RNY196682:RNZ196682 REC196682:RED196682 QUG196682:QUH196682 QKK196682:QKL196682 QAO196682:QAP196682 PQS196682:PQT196682 PGW196682:PGX196682 OXA196682:OXB196682 ONE196682:ONF196682 ODI196682:ODJ196682 NTM196682:NTN196682 NJQ196682:NJR196682 MZU196682:MZV196682 MPY196682:MPZ196682 MGC196682:MGD196682 LWG196682:LWH196682 LMK196682:LML196682 LCO196682:LCP196682 KSS196682:KST196682 KIW196682:KIX196682 JZA196682:JZB196682 JPE196682:JPF196682 JFI196682:JFJ196682 IVM196682:IVN196682 ILQ196682:ILR196682 IBU196682:IBV196682 HRY196682:HRZ196682 HIC196682:HID196682 GYG196682:GYH196682 GOK196682:GOL196682 GEO196682:GEP196682 FUS196682:FUT196682 FKW196682:FKX196682 FBA196682:FBB196682 ERE196682:ERF196682 EHI196682:EHJ196682 DXM196682:DXN196682 DNQ196682:DNR196682 DDU196682:DDV196682 CTY196682:CTZ196682 CKC196682:CKD196682 CAG196682:CAH196682 BQK196682:BQL196682 BGO196682:BGP196682 AWS196682:AWT196682 AMW196682:AMX196682 ADA196682:ADB196682 TE196682:TF196682 JI196682:JJ196682 WVU131146:WVV131146 WLY131146:WLZ131146 WCC131146:WCD131146 VSG131146:VSH131146 VIK131146:VIL131146 UYO131146:UYP131146 UOS131146:UOT131146 UEW131146:UEX131146 TVA131146:TVB131146 TLE131146:TLF131146 TBI131146:TBJ131146 SRM131146:SRN131146 SHQ131146:SHR131146 RXU131146:RXV131146 RNY131146:RNZ131146 REC131146:RED131146 QUG131146:QUH131146 QKK131146:QKL131146 QAO131146:QAP131146 PQS131146:PQT131146 PGW131146:PGX131146 OXA131146:OXB131146 ONE131146:ONF131146 ODI131146:ODJ131146 NTM131146:NTN131146 NJQ131146:NJR131146 MZU131146:MZV131146 MPY131146:MPZ131146 MGC131146:MGD131146 LWG131146:LWH131146 LMK131146:LML131146 LCO131146:LCP131146 KSS131146:KST131146 KIW131146:KIX131146 JZA131146:JZB131146 JPE131146:JPF131146 JFI131146:JFJ131146 IVM131146:IVN131146 ILQ131146:ILR131146 IBU131146:IBV131146 HRY131146:HRZ131146 HIC131146:HID131146 GYG131146:GYH131146 GOK131146:GOL131146 GEO131146:GEP131146 FUS131146:FUT131146 FKW131146:FKX131146 FBA131146:FBB131146 ERE131146:ERF131146 EHI131146:EHJ131146 DXM131146:DXN131146 DNQ131146:DNR131146 DDU131146:DDV131146 CTY131146:CTZ131146 CKC131146:CKD131146 CAG131146:CAH131146 BQK131146:BQL131146 BGO131146:BGP131146 AWS131146:AWT131146 AMW131146:AMX131146 ADA131146:ADB131146 TE131146:TF131146 JI131146:JJ131146 WVU65610:WVV65610 WLY65610:WLZ65610 WCC65610:WCD65610 VSG65610:VSH65610 VIK65610:VIL65610 UYO65610:UYP65610 UOS65610:UOT65610 UEW65610:UEX65610 TVA65610:TVB65610 TLE65610:TLF65610 TBI65610:TBJ65610 SRM65610:SRN65610 SHQ65610:SHR65610 RXU65610:RXV65610 RNY65610:RNZ65610 REC65610:RED65610 QUG65610:QUH65610 QKK65610:QKL65610 QAO65610:QAP65610 PQS65610:PQT65610 PGW65610:PGX65610 OXA65610:OXB65610 ONE65610:ONF65610 ODI65610:ODJ65610 NTM65610:NTN65610 NJQ65610:NJR65610 MZU65610:MZV65610 MPY65610:MPZ65610 MGC65610:MGD65610 LWG65610:LWH65610 LMK65610:LML65610 LCO65610:LCP65610 KSS65610:KST65610 KIW65610:KIX65610 JZA65610:JZB65610 JPE65610:JPF65610 JFI65610:JFJ65610 IVM65610:IVN65610 ILQ65610:ILR65610 IBU65610:IBV65610 HRY65610:HRZ65610 HIC65610:HID65610 GYG65610:GYH65610 GOK65610:GOL65610 GEO65610:GEP65610 FUS65610:FUT65610 FKW65610:FKX65610 FBA65610:FBB65610 ERE65610:ERF65610 EHI65610:EHJ65610 DXM65610:DXN65610 DNQ65610:DNR65610 DDU65610:DDV65610 CTY65610:CTZ65610 CKC65610:CKD65610 CAG65610:CAH65610 BQK65610:BQL65610 BGO65610:BGP65610 AWS65610:AWT65610 AMW65610:AMX65610 ADA65610:ADB65610 TE65610:TF65610 JI65610:JJ65610 O196682 O262218 O327754 O393290 O458826 O524362 O589898 O655434 O720970 O786506 O852042 O917578 O983114 O65610 O65612:O65667 O131148:O131203 O196684:O196739 O262220:O262275 O327756:O327811 O393292:O393347 O458828:O458883 O524364:O524419 O589900:O589955 O655436:O655491 O720972:O721027 O786508:O786563 O852044:O852099 O917580:O917635 O983116:O983171 O131146 UYO13:UYP144 VIK13:VIL144 VSG13:VSH144 WCC13:WCD144 WLY13:WLZ144 WVU13:WVV144 JI13:JJ144 TE13:TF144 ADA13:ADB144 AMW13:AMX144 AWS13:AWT144 BGO13:BGP144 BQK13:BQL144 CAG13:CAH144 CKC13:CKD144 CTY13:CTZ144 DDU13:DDV144 DNQ13:DNR144 DXM13:DXN144 EHI13:EHJ144 ERE13:ERF144 FBA13:FBB144 FKW13:FKX144 FUS13:FUT144 GEO13:GEP144 GOK13:GOL144 GYG13:GYH144 HIC13:HID144 HRY13:HRZ144 IBU13:IBV144 ILQ13:ILR144 IVM13:IVN144 JFI13:JFJ144 JPE13:JPF144 JZA13:JZB144 KIW13:KIX144 KSS13:KST144 LCO13:LCP144 LMK13:LML144 LWG13:LWH144 MGC13:MGD144 MPY13:MPZ144 MZU13:MZV144 NJQ13:NJR144 NTM13:NTN144 ODI13:ODJ144 ONE13:ONF144 OXA13:OXB144 PGW13:PGX144 PQS13:PQT144 QAO13:QAP144 QKK13:QKL144 QUG13:QUH144 REC13:RED144 RNY13:RNZ144 RXU13:RXV144 SHQ13:SHR144 SRM13:SRN144 TBI13:TBJ144 TLE13:TLF144 TVA13:TVB144 UEW13:UEX144 UOS13:UOT144">
      <formula1>"si,no"</formula1>
    </dataValidation>
    <dataValidation type="list" allowBlank="1" showInputMessage="1" showErrorMessage="1" sqref="WVQ983116:WVQ98317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JE11 WBY983116:WBY983171 VSC983116:VSC983171 VIG983116:VIG983171 UYK983116:UYK983171 UOO983116:UOO983171 UES983116:UES983171 TUW983116:TUW983171 TLA983116:TLA983171 TBE983116:TBE983171 SRI983116:SRI983171 SHM983116:SHM983171 RXQ983116:RXQ983171 RNU983116:RNU983171 RDY983116:RDY983171 QUC983116:QUC983171 QKG983116:QKG983171 QAK983116:QAK983171 PQO983116:PQO983171 PGS983116:PGS983171 OWW983116:OWW983171 ONA983116:ONA983171 ODE983116:ODE983171 NTI983116:NTI983171 NJM983116:NJM983171 MZQ983116:MZQ983171 MPU983116:MPU983171 MFY983116:MFY983171 LWC983116:LWC983171 LMG983116:LMG983171 LCK983116:LCK983171 KSO983116:KSO983171 KIS983116:KIS983171 JYW983116:JYW983171 JPA983116:JPA983171 JFE983116:JFE983171 IVI983116:IVI983171 ILM983116:ILM983171 IBQ983116:IBQ983171 HRU983116:HRU983171 HHY983116:HHY983171 GYC983116:GYC983171 GOG983116:GOG983171 GEK983116:GEK983171 FUO983116:FUO983171 FKS983116:FKS983171 FAW983116:FAW983171 ERA983116:ERA983171 EHE983116:EHE983171 DXI983116:DXI983171 DNM983116:DNM983171 DDQ983116:DDQ983171 CTU983116:CTU983171 CJY983116:CJY983171 CAC983116:CAC983171 BQG983116:BQG983171 BGK983116:BGK983171 AWO983116:AWO983171 AMS983116:AMS983171 ACW983116:ACW983171 TA983116:TA983171 JE983116:JE983171 WVQ917580:WVQ917635 WLU917580:WLU917635 WBY917580:WBY917635 VSC917580:VSC917635 VIG917580:VIG917635 UYK917580:UYK917635 UOO917580:UOO917635 UES917580:UES917635 TUW917580:TUW917635 TLA917580:TLA917635 TBE917580:TBE917635 SRI917580:SRI917635 SHM917580:SHM917635 RXQ917580:RXQ917635 RNU917580:RNU917635 RDY917580:RDY917635 QUC917580:QUC917635 QKG917580:QKG917635 QAK917580:QAK917635 PQO917580:PQO917635 PGS917580:PGS917635 OWW917580:OWW917635 ONA917580:ONA917635 ODE917580:ODE917635 NTI917580:NTI917635 NJM917580:NJM917635 MZQ917580:MZQ917635 MPU917580:MPU917635 MFY917580:MFY917635 LWC917580:LWC917635 LMG917580:LMG917635 LCK917580:LCK917635 KSO917580:KSO917635 KIS917580:KIS917635 JYW917580:JYW917635 JPA917580:JPA917635 JFE917580:JFE917635 IVI917580:IVI917635 ILM917580:ILM917635 IBQ917580:IBQ917635 HRU917580:HRU917635 HHY917580:HHY917635 GYC917580:GYC917635 GOG917580:GOG917635 GEK917580:GEK917635 FUO917580:FUO917635 FKS917580:FKS917635 FAW917580:FAW917635 ERA917580:ERA917635 EHE917580:EHE917635 DXI917580:DXI917635 DNM917580:DNM917635 DDQ917580:DDQ917635 CTU917580:CTU917635 CJY917580:CJY917635 CAC917580:CAC917635 BQG917580:BQG917635 BGK917580:BGK917635 AWO917580:AWO917635 AMS917580:AMS917635 ACW917580:ACW917635 TA917580:TA917635 JE917580:JE917635 WVQ852044:WVQ852099 WLU852044:WLU852099 WBY852044:WBY852099 VSC852044:VSC852099 VIG852044:VIG852099 UYK852044:UYK852099 UOO852044:UOO852099 UES852044:UES852099 TUW852044:TUW852099 TLA852044:TLA852099 TBE852044:TBE852099 SRI852044:SRI852099 SHM852044:SHM852099 RXQ852044:RXQ852099 RNU852044:RNU852099 RDY852044:RDY852099 QUC852044:QUC852099 QKG852044:QKG852099 QAK852044:QAK852099 PQO852044:PQO852099 PGS852044:PGS852099 OWW852044:OWW852099 ONA852044:ONA852099 ODE852044:ODE852099 NTI852044:NTI852099 NJM852044:NJM852099 MZQ852044:MZQ852099 MPU852044:MPU852099 MFY852044:MFY852099 LWC852044:LWC852099 LMG852044:LMG852099 LCK852044:LCK852099 KSO852044:KSO852099 KIS852044:KIS852099 JYW852044:JYW852099 JPA852044:JPA852099 JFE852044:JFE852099 IVI852044:IVI852099 ILM852044:ILM852099 IBQ852044:IBQ852099 HRU852044:HRU852099 HHY852044:HHY852099 GYC852044:GYC852099 GOG852044:GOG852099 GEK852044:GEK852099 FUO852044:FUO852099 FKS852044:FKS852099 FAW852044:FAW852099 ERA852044:ERA852099 EHE852044:EHE852099 DXI852044:DXI852099 DNM852044:DNM852099 DDQ852044:DDQ852099 CTU852044:CTU852099 CJY852044:CJY852099 CAC852044:CAC852099 BQG852044:BQG852099 BGK852044:BGK852099 AWO852044:AWO852099 AMS852044:AMS852099 ACW852044:ACW852099 TA852044:TA852099 JE852044:JE852099 WVQ786508:WVQ786563 WLU786508:WLU786563 WBY786508:WBY786563 VSC786508:VSC786563 VIG786508:VIG786563 UYK786508:UYK786563 UOO786508:UOO786563 UES786508:UES786563 TUW786508:TUW786563 TLA786508:TLA786563 TBE786508:TBE786563 SRI786508:SRI786563 SHM786508:SHM786563 RXQ786508:RXQ786563 RNU786508:RNU786563 RDY786508:RDY786563 QUC786508:QUC786563 QKG786508:QKG786563 QAK786508:QAK786563 PQO786508:PQO786563 PGS786508:PGS786563 OWW786508:OWW786563 ONA786508:ONA786563 ODE786508:ODE786563 NTI786508:NTI786563 NJM786508:NJM786563 MZQ786508:MZQ786563 MPU786508:MPU786563 MFY786508:MFY786563 LWC786508:LWC786563 LMG786508:LMG786563 LCK786508:LCK786563 KSO786508:KSO786563 KIS786508:KIS786563 JYW786508:JYW786563 JPA786508:JPA786563 JFE786508:JFE786563 IVI786508:IVI786563 ILM786508:ILM786563 IBQ786508:IBQ786563 HRU786508:HRU786563 HHY786508:HHY786563 GYC786508:GYC786563 GOG786508:GOG786563 GEK786508:GEK786563 FUO786508:FUO786563 FKS786508:FKS786563 FAW786508:FAW786563 ERA786508:ERA786563 EHE786508:EHE786563 DXI786508:DXI786563 DNM786508:DNM786563 DDQ786508:DDQ786563 CTU786508:CTU786563 CJY786508:CJY786563 CAC786508:CAC786563 BQG786508:BQG786563 BGK786508:BGK786563 AWO786508:AWO786563 AMS786508:AMS786563 ACW786508:ACW786563 TA786508:TA786563 JE786508:JE786563 WVQ720972:WVQ721027 WLU720972:WLU721027 WBY720972:WBY721027 VSC720972:VSC721027 VIG720972:VIG721027 UYK720972:UYK721027 UOO720972:UOO721027 UES720972:UES721027 TUW720972:TUW721027 TLA720972:TLA721027 TBE720972:TBE721027 SRI720972:SRI721027 SHM720972:SHM721027 RXQ720972:RXQ721027 RNU720972:RNU721027 RDY720972:RDY721027 QUC720972:QUC721027 QKG720972:QKG721027 QAK720972:QAK721027 PQO720972:PQO721027 PGS720972:PGS721027 OWW720972:OWW721027 ONA720972:ONA721027 ODE720972:ODE721027 NTI720972:NTI721027 NJM720972:NJM721027 MZQ720972:MZQ721027 MPU720972:MPU721027 MFY720972:MFY721027 LWC720972:LWC721027 LMG720972:LMG721027 LCK720972:LCK721027 KSO720972:KSO721027 KIS720972:KIS721027 JYW720972:JYW721027 JPA720972:JPA721027 JFE720972:JFE721027 IVI720972:IVI721027 ILM720972:ILM721027 IBQ720972:IBQ721027 HRU720972:HRU721027 HHY720972:HHY721027 GYC720972:GYC721027 GOG720972:GOG721027 GEK720972:GEK721027 FUO720972:FUO721027 FKS720972:FKS721027 FAW720972:FAW721027 ERA720972:ERA721027 EHE720972:EHE721027 DXI720972:DXI721027 DNM720972:DNM721027 DDQ720972:DDQ721027 CTU720972:CTU721027 CJY720972:CJY721027 CAC720972:CAC721027 BQG720972:BQG721027 BGK720972:BGK721027 AWO720972:AWO721027 AMS720972:AMS721027 ACW720972:ACW721027 TA720972:TA721027 JE720972:JE721027 WVQ655436:WVQ655491 WLU655436:WLU655491 WBY655436:WBY655491 VSC655436:VSC655491 VIG655436:VIG655491 UYK655436:UYK655491 UOO655436:UOO655491 UES655436:UES655491 TUW655436:TUW655491 TLA655436:TLA655491 TBE655436:TBE655491 SRI655436:SRI655491 SHM655436:SHM655491 RXQ655436:RXQ655491 RNU655436:RNU655491 RDY655436:RDY655491 QUC655436:QUC655491 QKG655436:QKG655491 QAK655436:QAK655491 PQO655436:PQO655491 PGS655436:PGS655491 OWW655436:OWW655491 ONA655436:ONA655491 ODE655436:ODE655491 NTI655436:NTI655491 NJM655436:NJM655491 MZQ655436:MZQ655491 MPU655436:MPU655491 MFY655436:MFY655491 LWC655436:LWC655491 LMG655436:LMG655491 LCK655436:LCK655491 KSO655436:KSO655491 KIS655436:KIS655491 JYW655436:JYW655491 JPA655436:JPA655491 JFE655436:JFE655491 IVI655436:IVI655491 ILM655436:ILM655491 IBQ655436:IBQ655491 HRU655436:HRU655491 HHY655436:HHY655491 GYC655436:GYC655491 GOG655436:GOG655491 GEK655436:GEK655491 FUO655436:FUO655491 FKS655436:FKS655491 FAW655436:FAW655491 ERA655436:ERA655491 EHE655436:EHE655491 DXI655436:DXI655491 DNM655436:DNM655491 DDQ655436:DDQ655491 CTU655436:CTU655491 CJY655436:CJY655491 CAC655436:CAC655491 BQG655436:BQG655491 BGK655436:BGK655491 AWO655436:AWO655491 AMS655436:AMS655491 ACW655436:ACW655491 TA655436:TA655491 JE655436:JE655491 WVQ589900:WVQ589955 WLU589900:WLU589955 WBY589900:WBY589955 VSC589900:VSC589955 VIG589900:VIG589955 UYK589900:UYK589955 UOO589900:UOO589955 UES589900:UES589955 TUW589900:TUW589955 TLA589900:TLA589955 TBE589900:TBE589955 SRI589900:SRI589955 SHM589900:SHM589955 RXQ589900:RXQ589955 RNU589900:RNU589955 RDY589900:RDY589955 QUC589900:QUC589955 QKG589900:QKG589955 QAK589900:QAK589955 PQO589900:PQO589955 PGS589900:PGS589955 OWW589900:OWW589955 ONA589900:ONA589955 ODE589900:ODE589955 NTI589900:NTI589955 NJM589900:NJM589955 MZQ589900:MZQ589955 MPU589900:MPU589955 MFY589900:MFY589955 LWC589900:LWC589955 LMG589900:LMG589955 LCK589900:LCK589955 KSO589900:KSO589955 KIS589900:KIS589955 JYW589900:JYW589955 JPA589900:JPA589955 JFE589900:JFE589955 IVI589900:IVI589955 ILM589900:ILM589955 IBQ589900:IBQ589955 HRU589900:HRU589955 HHY589900:HHY589955 GYC589900:GYC589955 GOG589900:GOG589955 GEK589900:GEK589955 FUO589900:FUO589955 FKS589900:FKS589955 FAW589900:FAW589955 ERA589900:ERA589955 EHE589900:EHE589955 DXI589900:DXI589955 DNM589900:DNM589955 DDQ589900:DDQ589955 CTU589900:CTU589955 CJY589900:CJY589955 CAC589900:CAC589955 BQG589900:BQG589955 BGK589900:BGK589955 AWO589900:AWO589955 AMS589900:AMS589955 ACW589900:ACW589955 TA589900:TA589955 JE589900:JE589955 WVQ524364:WVQ524419 WLU524364:WLU524419 WBY524364:WBY524419 VSC524364:VSC524419 VIG524364:VIG524419 UYK524364:UYK524419 UOO524364:UOO524419 UES524364:UES524419 TUW524364:TUW524419 TLA524364:TLA524419 TBE524364:TBE524419 SRI524364:SRI524419 SHM524364:SHM524419 RXQ524364:RXQ524419 RNU524364:RNU524419 RDY524364:RDY524419 QUC524364:QUC524419 QKG524364:QKG524419 QAK524364:QAK524419 PQO524364:PQO524419 PGS524364:PGS524419 OWW524364:OWW524419 ONA524364:ONA524419 ODE524364:ODE524419 NTI524364:NTI524419 NJM524364:NJM524419 MZQ524364:MZQ524419 MPU524364:MPU524419 MFY524364:MFY524419 LWC524364:LWC524419 LMG524364:LMG524419 LCK524364:LCK524419 KSO524364:KSO524419 KIS524364:KIS524419 JYW524364:JYW524419 JPA524364:JPA524419 JFE524364:JFE524419 IVI524364:IVI524419 ILM524364:ILM524419 IBQ524364:IBQ524419 HRU524364:HRU524419 HHY524364:HHY524419 GYC524364:GYC524419 GOG524364:GOG524419 GEK524364:GEK524419 FUO524364:FUO524419 FKS524364:FKS524419 FAW524364:FAW524419 ERA524364:ERA524419 EHE524364:EHE524419 DXI524364:DXI524419 DNM524364:DNM524419 DDQ524364:DDQ524419 CTU524364:CTU524419 CJY524364:CJY524419 CAC524364:CAC524419 BQG524364:BQG524419 BGK524364:BGK524419 AWO524364:AWO524419 AMS524364:AMS524419 ACW524364:ACW524419 TA524364:TA524419 JE524364:JE524419 WVQ458828:WVQ458883 WLU458828:WLU458883 WBY458828:WBY458883 VSC458828:VSC458883 VIG458828:VIG458883 UYK458828:UYK458883 UOO458828:UOO458883 UES458828:UES458883 TUW458828:TUW458883 TLA458828:TLA458883 TBE458828:TBE458883 SRI458828:SRI458883 SHM458828:SHM458883 RXQ458828:RXQ458883 RNU458828:RNU458883 RDY458828:RDY458883 QUC458828:QUC458883 QKG458828:QKG458883 QAK458828:QAK458883 PQO458828:PQO458883 PGS458828:PGS458883 OWW458828:OWW458883 ONA458828:ONA458883 ODE458828:ODE458883 NTI458828:NTI458883 NJM458828:NJM458883 MZQ458828:MZQ458883 MPU458828:MPU458883 MFY458828:MFY458883 LWC458828:LWC458883 LMG458828:LMG458883 LCK458828:LCK458883 KSO458828:KSO458883 KIS458828:KIS458883 JYW458828:JYW458883 JPA458828:JPA458883 JFE458828:JFE458883 IVI458828:IVI458883 ILM458828:ILM458883 IBQ458828:IBQ458883 HRU458828:HRU458883 HHY458828:HHY458883 GYC458828:GYC458883 GOG458828:GOG458883 GEK458828:GEK458883 FUO458828:FUO458883 FKS458828:FKS458883 FAW458828:FAW458883 ERA458828:ERA458883 EHE458828:EHE458883 DXI458828:DXI458883 DNM458828:DNM458883 DDQ458828:DDQ458883 CTU458828:CTU458883 CJY458828:CJY458883 CAC458828:CAC458883 BQG458828:BQG458883 BGK458828:BGK458883 AWO458828:AWO458883 AMS458828:AMS458883 ACW458828:ACW458883 TA458828:TA458883 JE458828:JE458883 WVQ393292:WVQ393347 WLU393292:WLU393347 WBY393292:WBY393347 VSC393292:VSC393347 VIG393292:VIG393347 UYK393292:UYK393347 UOO393292:UOO393347 UES393292:UES393347 TUW393292:TUW393347 TLA393292:TLA393347 TBE393292:TBE393347 SRI393292:SRI393347 SHM393292:SHM393347 RXQ393292:RXQ393347 RNU393292:RNU393347 RDY393292:RDY393347 QUC393292:QUC393347 QKG393292:QKG393347 QAK393292:QAK393347 PQO393292:PQO393347 PGS393292:PGS393347 OWW393292:OWW393347 ONA393292:ONA393347 ODE393292:ODE393347 NTI393292:NTI393347 NJM393292:NJM393347 MZQ393292:MZQ393347 MPU393292:MPU393347 MFY393292:MFY393347 LWC393292:LWC393347 LMG393292:LMG393347 LCK393292:LCK393347 KSO393292:KSO393347 KIS393292:KIS393347 JYW393292:JYW393347 JPA393292:JPA393347 JFE393292:JFE393347 IVI393292:IVI393347 ILM393292:ILM393347 IBQ393292:IBQ393347 HRU393292:HRU393347 HHY393292:HHY393347 GYC393292:GYC393347 GOG393292:GOG393347 GEK393292:GEK393347 FUO393292:FUO393347 FKS393292:FKS393347 FAW393292:FAW393347 ERA393292:ERA393347 EHE393292:EHE393347 DXI393292:DXI393347 DNM393292:DNM393347 DDQ393292:DDQ393347 CTU393292:CTU393347 CJY393292:CJY393347 CAC393292:CAC393347 BQG393292:BQG393347 BGK393292:BGK393347 AWO393292:AWO393347 AMS393292:AMS393347 ACW393292:ACW393347 TA393292:TA393347 JE393292:JE393347 WVQ327756:WVQ327811 WLU327756:WLU327811 WBY327756:WBY327811 VSC327756:VSC327811 VIG327756:VIG327811 UYK327756:UYK327811 UOO327756:UOO327811 UES327756:UES327811 TUW327756:TUW327811 TLA327756:TLA327811 TBE327756:TBE327811 SRI327756:SRI327811 SHM327756:SHM327811 RXQ327756:RXQ327811 RNU327756:RNU327811 RDY327756:RDY327811 QUC327756:QUC327811 QKG327756:QKG327811 QAK327756:QAK327811 PQO327756:PQO327811 PGS327756:PGS327811 OWW327756:OWW327811 ONA327756:ONA327811 ODE327756:ODE327811 NTI327756:NTI327811 NJM327756:NJM327811 MZQ327756:MZQ327811 MPU327756:MPU327811 MFY327756:MFY327811 LWC327756:LWC327811 LMG327756:LMG327811 LCK327756:LCK327811 KSO327756:KSO327811 KIS327756:KIS327811 JYW327756:JYW327811 JPA327756:JPA327811 JFE327756:JFE327811 IVI327756:IVI327811 ILM327756:ILM327811 IBQ327756:IBQ327811 HRU327756:HRU327811 HHY327756:HHY327811 GYC327756:GYC327811 GOG327756:GOG327811 GEK327756:GEK327811 FUO327756:FUO327811 FKS327756:FKS327811 FAW327756:FAW327811 ERA327756:ERA327811 EHE327756:EHE327811 DXI327756:DXI327811 DNM327756:DNM327811 DDQ327756:DDQ327811 CTU327756:CTU327811 CJY327756:CJY327811 CAC327756:CAC327811 BQG327756:BQG327811 BGK327756:BGK327811 AWO327756:AWO327811 AMS327756:AMS327811 ACW327756:ACW327811 TA327756:TA327811 JE327756:JE327811 WVQ262220:WVQ262275 WLU262220:WLU262275 WBY262220:WBY262275 VSC262220:VSC262275 VIG262220:VIG262275 UYK262220:UYK262275 UOO262220:UOO262275 UES262220:UES262275 TUW262220:TUW262275 TLA262220:TLA262275 TBE262220:TBE262275 SRI262220:SRI262275 SHM262220:SHM262275 RXQ262220:RXQ262275 RNU262220:RNU262275 RDY262220:RDY262275 QUC262220:QUC262275 QKG262220:QKG262275 QAK262220:QAK262275 PQO262220:PQO262275 PGS262220:PGS262275 OWW262220:OWW262275 ONA262220:ONA262275 ODE262220:ODE262275 NTI262220:NTI262275 NJM262220:NJM262275 MZQ262220:MZQ262275 MPU262220:MPU262275 MFY262220:MFY262275 LWC262220:LWC262275 LMG262220:LMG262275 LCK262220:LCK262275 KSO262220:KSO262275 KIS262220:KIS262275 JYW262220:JYW262275 JPA262220:JPA262275 JFE262220:JFE262275 IVI262220:IVI262275 ILM262220:ILM262275 IBQ262220:IBQ262275 HRU262220:HRU262275 HHY262220:HHY262275 GYC262220:GYC262275 GOG262220:GOG262275 GEK262220:GEK262275 FUO262220:FUO262275 FKS262220:FKS262275 FAW262220:FAW262275 ERA262220:ERA262275 EHE262220:EHE262275 DXI262220:DXI262275 DNM262220:DNM262275 DDQ262220:DDQ262275 CTU262220:CTU262275 CJY262220:CJY262275 CAC262220:CAC262275 BQG262220:BQG262275 BGK262220:BGK262275 AWO262220:AWO262275 AMS262220:AMS262275 ACW262220:ACW262275 TA262220:TA262275 JE262220:JE262275 WVQ196684:WVQ196739 WLU196684:WLU196739 WBY196684:WBY196739 VSC196684:VSC196739 VIG196684:VIG196739 UYK196684:UYK196739 UOO196684:UOO196739 UES196684:UES196739 TUW196684:TUW196739 TLA196684:TLA196739 TBE196684:TBE196739 SRI196684:SRI196739 SHM196684:SHM196739 RXQ196684:RXQ196739 RNU196684:RNU196739 RDY196684:RDY196739 QUC196684:QUC196739 QKG196684:QKG196739 QAK196684:QAK196739 PQO196684:PQO196739 PGS196684:PGS196739 OWW196684:OWW196739 ONA196684:ONA196739 ODE196684:ODE196739 NTI196684:NTI196739 NJM196684:NJM196739 MZQ196684:MZQ196739 MPU196684:MPU196739 MFY196684:MFY196739 LWC196684:LWC196739 LMG196684:LMG196739 LCK196684:LCK196739 KSO196684:KSO196739 KIS196684:KIS196739 JYW196684:JYW196739 JPA196684:JPA196739 JFE196684:JFE196739 IVI196684:IVI196739 ILM196684:ILM196739 IBQ196684:IBQ196739 HRU196684:HRU196739 HHY196684:HHY196739 GYC196684:GYC196739 GOG196684:GOG196739 GEK196684:GEK196739 FUO196684:FUO196739 FKS196684:FKS196739 FAW196684:FAW196739 ERA196684:ERA196739 EHE196684:EHE196739 DXI196684:DXI196739 DNM196684:DNM196739 DDQ196684:DDQ196739 CTU196684:CTU196739 CJY196684:CJY196739 CAC196684:CAC196739 BQG196684:BQG196739 BGK196684:BGK196739 AWO196684:AWO196739 AMS196684:AMS196739 ACW196684:ACW196739 TA196684:TA196739 JE196684:JE196739 WVQ131148:WVQ131203 WLU131148:WLU131203 WBY131148:WBY131203 VSC131148:VSC131203 VIG131148:VIG131203 UYK131148:UYK131203 UOO131148:UOO131203 UES131148:UES131203 TUW131148:TUW131203 TLA131148:TLA131203 TBE131148:TBE131203 SRI131148:SRI131203 SHM131148:SHM131203 RXQ131148:RXQ131203 RNU131148:RNU131203 RDY131148:RDY131203 QUC131148:QUC131203 QKG131148:QKG131203 QAK131148:QAK131203 PQO131148:PQO131203 PGS131148:PGS131203 OWW131148:OWW131203 ONA131148:ONA131203 ODE131148:ODE131203 NTI131148:NTI131203 NJM131148:NJM131203 MZQ131148:MZQ131203 MPU131148:MPU131203 MFY131148:MFY131203 LWC131148:LWC131203 LMG131148:LMG131203 LCK131148:LCK131203 KSO131148:KSO131203 KIS131148:KIS131203 JYW131148:JYW131203 JPA131148:JPA131203 JFE131148:JFE131203 IVI131148:IVI131203 ILM131148:ILM131203 IBQ131148:IBQ131203 HRU131148:HRU131203 HHY131148:HHY131203 GYC131148:GYC131203 GOG131148:GOG131203 GEK131148:GEK131203 FUO131148:FUO131203 FKS131148:FKS131203 FAW131148:FAW131203 ERA131148:ERA131203 EHE131148:EHE131203 DXI131148:DXI131203 DNM131148:DNM131203 DDQ131148:DDQ131203 CTU131148:CTU131203 CJY131148:CJY131203 CAC131148:CAC131203 BQG131148:BQG131203 BGK131148:BGK131203 AWO131148:AWO131203 AMS131148:AMS131203 ACW131148:ACW131203 TA131148:TA131203 JE131148:JE131203 WVQ65612:WVQ65667 WLU65612:WLU65667 WBY65612:WBY65667 VSC65612:VSC65667 VIG65612:VIG65667 UYK65612:UYK65667 UOO65612:UOO65667 UES65612:UES65667 TUW65612:TUW65667 TLA65612:TLA65667 TBE65612:TBE65667 SRI65612:SRI65667 SHM65612:SHM65667 RXQ65612:RXQ65667 RNU65612:RNU65667 RDY65612:RDY65667 QUC65612:QUC65667 QKG65612:QKG65667 QAK65612:QAK65667 PQO65612:PQO65667 PGS65612:PGS65667 OWW65612:OWW65667 ONA65612:ONA65667 ODE65612:ODE65667 NTI65612:NTI65667 NJM65612:NJM65667 MZQ65612:MZQ65667 MPU65612:MPU65667 MFY65612:MFY65667 LWC65612:LWC65667 LMG65612:LMG65667 LCK65612:LCK65667 KSO65612:KSO65667 KIS65612:KIS65667 JYW65612:JYW65667 JPA65612:JPA65667 JFE65612:JFE65667 IVI65612:IVI65667 ILM65612:ILM65667 IBQ65612:IBQ65667 HRU65612:HRU65667 HHY65612:HHY65667 GYC65612:GYC65667 GOG65612:GOG65667 GEK65612:GEK65667 FUO65612:FUO65667 FKS65612:FKS65667 FAW65612:FAW65667 ERA65612:ERA65667 EHE65612:EHE65667 DXI65612:DXI65667 DNM65612:DNM65667 DDQ65612:DDQ65667 CTU65612:CTU65667 CJY65612:CJY65667 CAC65612:CAC65667 BQG65612:BQG65667 BGK65612:BGK65667 AWO65612:AWO65667 AMS65612:AMS65667 ACW65612:ACW65667 TA65612:TA65667 JE65612:JE65667 WLU983116:WLU983171 WVQ983114 WLU983114 WBY983114 VSC983114 VIG983114 UYK983114 UOO983114 UES983114 TUW983114 TLA983114 TBE983114 SRI983114 SHM983114 RXQ983114 RNU983114 RDY983114 QUC983114 QKG983114 QAK983114 PQO983114 PGS983114 OWW983114 ONA983114 ODE983114 NTI983114 NJM983114 MZQ983114 MPU983114 MFY983114 LWC983114 LMG983114 LCK983114 KSO983114 KIS983114 JYW983114 JPA983114 JFE983114 IVI983114 ILM983114 IBQ983114 HRU983114 HHY983114 GYC983114 GOG983114 GEK983114 FUO983114 FKS983114 FAW983114 ERA983114 EHE983114 DXI983114 DNM983114 DDQ983114 CTU983114 CJY983114 CAC983114 BQG983114 BGK983114 AWO983114 AMS983114 ACW983114 TA983114 JE983114 WVQ917578 WLU917578 WBY917578 VSC917578 VIG917578 UYK917578 UOO917578 UES917578 TUW917578 TLA917578 TBE917578 SRI917578 SHM917578 RXQ917578 RNU917578 RDY917578 QUC917578 QKG917578 QAK917578 PQO917578 PGS917578 OWW917578 ONA917578 ODE917578 NTI917578 NJM917578 MZQ917578 MPU917578 MFY917578 LWC917578 LMG917578 LCK917578 KSO917578 KIS917578 JYW917578 JPA917578 JFE917578 IVI917578 ILM917578 IBQ917578 HRU917578 HHY917578 GYC917578 GOG917578 GEK917578 FUO917578 FKS917578 FAW917578 ERA917578 EHE917578 DXI917578 DNM917578 DDQ917578 CTU917578 CJY917578 CAC917578 BQG917578 BGK917578 AWO917578 AMS917578 ACW917578 TA917578 JE917578 WVQ852042 WLU852042 WBY852042 VSC852042 VIG852042 UYK852042 UOO852042 UES852042 TUW852042 TLA852042 TBE852042 SRI852042 SHM852042 RXQ852042 RNU852042 RDY852042 QUC852042 QKG852042 QAK852042 PQO852042 PGS852042 OWW852042 ONA852042 ODE852042 NTI852042 NJM852042 MZQ852042 MPU852042 MFY852042 LWC852042 LMG852042 LCK852042 KSO852042 KIS852042 JYW852042 JPA852042 JFE852042 IVI852042 ILM852042 IBQ852042 HRU852042 HHY852042 GYC852042 GOG852042 GEK852042 FUO852042 FKS852042 FAW852042 ERA852042 EHE852042 DXI852042 DNM852042 DDQ852042 CTU852042 CJY852042 CAC852042 BQG852042 BGK852042 AWO852042 AMS852042 ACW852042 TA852042 JE852042 WVQ786506 WLU786506 WBY786506 VSC786506 VIG786506 UYK786506 UOO786506 UES786506 TUW786506 TLA786506 TBE786506 SRI786506 SHM786506 RXQ786506 RNU786506 RDY786506 QUC786506 QKG786506 QAK786506 PQO786506 PGS786506 OWW786506 ONA786506 ODE786506 NTI786506 NJM786506 MZQ786506 MPU786506 MFY786506 LWC786506 LMG786506 LCK786506 KSO786506 KIS786506 JYW786506 JPA786506 JFE786506 IVI786506 ILM786506 IBQ786506 HRU786506 HHY786506 GYC786506 GOG786506 GEK786506 FUO786506 FKS786506 FAW786506 ERA786506 EHE786506 DXI786506 DNM786506 DDQ786506 CTU786506 CJY786506 CAC786506 BQG786506 BGK786506 AWO786506 AMS786506 ACW786506 TA786506 JE786506 WVQ720970 WLU720970 WBY720970 VSC720970 VIG720970 UYK720970 UOO720970 UES720970 TUW720970 TLA720970 TBE720970 SRI720970 SHM720970 RXQ720970 RNU720970 RDY720970 QUC720970 QKG720970 QAK720970 PQO720970 PGS720970 OWW720970 ONA720970 ODE720970 NTI720970 NJM720970 MZQ720970 MPU720970 MFY720970 LWC720970 LMG720970 LCK720970 KSO720970 KIS720970 JYW720970 JPA720970 JFE720970 IVI720970 ILM720970 IBQ720970 HRU720970 HHY720970 GYC720970 GOG720970 GEK720970 FUO720970 FKS720970 FAW720970 ERA720970 EHE720970 DXI720970 DNM720970 DDQ720970 CTU720970 CJY720970 CAC720970 BQG720970 BGK720970 AWO720970 AMS720970 ACW720970 TA720970 JE720970 WVQ655434 WLU655434 WBY655434 VSC655434 VIG655434 UYK655434 UOO655434 UES655434 TUW655434 TLA655434 TBE655434 SRI655434 SHM655434 RXQ655434 RNU655434 RDY655434 QUC655434 QKG655434 QAK655434 PQO655434 PGS655434 OWW655434 ONA655434 ODE655434 NTI655434 NJM655434 MZQ655434 MPU655434 MFY655434 LWC655434 LMG655434 LCK655434 KSO655434 KIS655434 JYW655434 JPA655434 JFE655434 IVI655434 ILM655434 IBQ655434 HRU655434 HHY655434 GYC655434 GOG655434 GEK655434 FUO655434 FKS655434 FAW655434 ERA655434 EHE655434 DXI655434 DNM655434 DDQ655434 CTU655434 CJY655434 CAC655434 BQG655434 BGK655434 AWO655434 AMS655434 ACW655434 TA655434 JE655434 WVQ589898 WLU589898 WBY589898 VSC589898 VIG589898 UYK589898 UOO589898 UES589898 TUW589898 TLA589898 TBE589898 SRI589898 SHM589898 RXQ589898 RNU589898 RDY589898 QUC589898 QKG589898 QAK589898 PQO589898 PGS589898 OWW589898 ONA589898 ODE589898 NTI589898 NJM589898 MZQ589898 MPU589898 MFY589898 LWC589898 LMG589898 LCK589898 KSO589898 KIS589898 JYW589898 JPA589898 JFE589898 IVI589898 ILM589898 IBQ589898 HRU589898 HHY589898 GYC589898 GOG589898 GEK589898 FUO589898 FKS589898 FAW589898 ERA589898 EHE589898 DXI589898 DNM589898 DDQ589898 CTU589898 CJY589898 CAC589898 BQG589898 BGK589898 AWO589898 AMS589898 ACW589898 TA589898 JE589898 WVQ524362 WLU524362 WBY524362 VSC524362 VIG524362 UYK524362 UOO524362 UES524362 TUW524362 TLA524362 TBE524362 SRI524362 SHM524362 RXQ524362 RNU524362 RDY524362 QUC524362 QKG524362 QAK524362 PQO524362 PGS524362 OWW524362 ONA524362 ODE524362 NTI524362 NJM524362 MZQ524362 MPU524362 MFY524362 LWC524362 LMG524362 LCK524362 KSO524362 KIS524362 JYW524362 JPA524362 JFE524362 IVI524362 ILM524362 IBQ524362 HRU524362 HHY524362 GYC524362 GOG524362 GEK524362 FUO524362 FKS524362 FAW524362 ERA524362 EHE524362 DXI524362 DNM524362 DDQ524362 CTU524362 CJY524362 CAC524362 BQG524362 BGK524362 AWO524362 AMS524362 ACW524362 TA524362 JE524362 WVQ458826 WLU458826 WBY458826 VSC458826 VIG458826 UYK458826 UOO458826 UES458826 TUW458826 TLA458826 TBE458826 SRI458826 SHM458826 RXQ458826 RNU458826 RDY458826 QUC458826 QKG458826 QAK458826 PQO458826 PGS458826 OWW458826 ONA458826 ODE458826 NTI458826 NJM458826 MZQ458826 MPU458826 MFY458826 LWC458826 LMG458826 LCK458826 KSO458826 KIS458826 JYW458826 JPA458826 JFE458826 IVI458826 ILM458826 IBQ458826 HRU458826 HHY458826 GYC458826 GOG458826 GEK458826 FUO458826 FKS458826 FAW458826 ERA458826 EHE458826 DXI458826 DNM458826 DDQ458826 CTU458826 CJY458826 CAC458826 BQG458826 BGK458826 AWO458826 AMS458826 ACW458826 TA458826 JE458826 WVQ393290 WLU393290 WBY393290 VSC393290 VIG393290 UYK393290 UOO393290 UES393290 TUW393290 TLA393290 TBE393290 SRI393290 SHM393290 RXQ393290 RNU393290 RDY393290 QUC393290 QKG393290 QAK393290 PQO393290 PGS393290 OWW393290 ONA393290 ODE393290 NTI393290 NJM393290 MZQ393290 MPU393290 MFY393290 LWC393290 LMG393290 LCK393290 KSO393290 KIS393290 JYW393290 JPA393290 JFE393290 IVI393290 ILM393290 IBQ393290 HRU393290 HHY393290 GYC393290 GOG393290 GEK393290 FUO393290 FKS393290 FAW393290 ERA393290 EHE393290 DXI393290 DNM393290 DDQ393290 CTU393290 CJY393290 CAC393290 BQG393290 BGK393290 AWO393290 AMS393290 ACW393290 TA393290 JE393290 WVQ327754 WLU327754 WBY327754 VSC327754 VIG327754 UYK327754 UOO327754 UES327754 TUW327754 TLA327754 TBE327754 SRI327754 SHM327754 RXQ327754 RNU327754 RDY327754 QUC327754 QKG327754 QAK327754 PQO327754 PGS327754 OWW327754 ONA327754 ODE327754 NTI327754 NJM327754 MZQ327754 MPU327754 MFY327754 LWC327754 LMG327754 LCK327754 KSO327754 KIS327754 JYW327754 JPA327754 JFE327754 IVI327754 ILM327754 IBQ327754 HRU327754 HHY327754 GYC327754 GOG327754 GEK327754 FUO327754 FKS327754 FAW327754 ERA327754 EHE327754 DXI327754 DNM327754 DDQ327754 CTU327754 CJY327754 CAC327754 BQG327754 BGK327754 AWO327754 AMS327754 ACW327754 TA327754 JE327754 WVQ262218 WLU262218 WBY262218 VSC262218 VIG262218 UYK262218 UOO262218 UES262218 TUW262218 TLA262218 TBE262218 SRI262218 SHM262218 RXQ262218 RNU262218 RDY262218 QUC262218 QKG262218 QAK262218 PQO262218 PGS262218 OWW262218 ONA262218 ODE262218 NTI262218 NJM262218 MZQ262218 MPU262218 MFY262218 LWC262218 LMG262218 LCK262218 KSO262218 KIS262218 JYW262218 JPA262218 JFE262218 IVI262218 ILM262218 IBQ262218 HRU262218 HHY262218 GYC262218 GOG262218 GEK262218 FUO262218 FKS262218 FAW262218 ERA262218 EHE262218 DXI262218 DNM262218 DDQ262218 CTU262218 CJY262218 CAC262218 BQG262218 BGK262218 AWO262218 AMS262218 ACW262218 TA262218 JE262218 WVQ196682 WLU196682 WBY196682 VSC196682 VIG196682 UYK196682 UOO196682 UES196682 TUW196682 TLA196682 TBE196682 SRI196682 SHM196682 RXQ196682 RNU196682 RDY196682 QUC196682 QKG196682 QAK196682 PQO196682 PGS196682 OWW196682 ONA196682 ODE196682 NTI196682 NJM196682 MZQ196682 MPU196682 MFY196682 LWC196682 LMG196682 LCK196682 KSO196682 KIS196682 JYW196682 JPA196682 JFE196682 IVI196682 ILM196682 IBQ196682 HRU196682 HHY196682 GYC196682 GOG196682 GEK196682 FUO196682 FKS196682 FAW196682 ERA196682 EHE196682 DXI196682 DNM196682 DDQ196682 CTU196682 CJY196682 CAC196682 BQG196682 BGK196682 AWO196682 AMS196682 ACW196682 TA196682 JE196682 WVQ131146 WLU131146 WBY131146 VSC131146 VIG131146 UYK131146 UOO131146 UES131146 TUW131146 TLA131146 TBE131146 SRI131146 SHM131146 RXQ131146 RNU131146 RDY131146 QUC131146 QKG131146 QAK131146 PQO131146 PGS131146 OWW131146 ONA131146 ODE131146 NTI131146 NJM131146 MZQ131146 MPU131146 MFY131146 LWC131146 LMG131146 LCK131146 KSO131146 KIS131146 JYW131146 JPA131146 JFE131146 IVI131146 ILM131146 IBQ131146 HRU131146 HHY131146 GYC131146 GOG131146 GEK131146 FUO131146 FKS131146 FAW131146 ERA131146 EHE131146 DXI131146 DNM131146 DDQ131146 CTU131146 CJY131146 CAC131146 BQG131146 BGK131146 AWO131146 AMS131146 ACW131146 TA131146 JE131146 WVQ65610 WLU65610 WBY65610 VSC65610 VIG65610 UYK65610 UOO65610 UES65610 TUW65610 TLA65610 TBE65610 SRI65610 SHM65610 RXQ65610 RNU65610 RDY65610 QUC65610 QKG65610 QAK65610 PQO65610 PGS65610 OWW65610 ONA65610 ODE65610 NTI65610 NJM65610 MZQ65610 MPU65610 MFY65610 LWC65610 LMG65610 LCK65610 KSO65610 KIS65610 JYW65610 JPA65610 JFE65610 IVI65610 ILM65610 IBQ65610 HRU65610 HHY65610 GYC65610 GOG65610 GEK65610 FUO65610 FKS65610 FAW65610 ERA65610 EHE65610 DXI65610 DNM65610 DDQ65610 CTU65610 CJY65610 CAC65610 BQG65610 BGK65610 AWO65610 AMS65610 ACW65610 TA65610 JE65610 K65610 K131146 K196682 K262218 K327754 K393290 K458826 K524362 K589898 K655434 K720970 K786506 K852042 K917578 K983114 K65612:K65667 K131148:K131203 K196684:K196739 K262220:K262275 K327756:K327811 K393292:K393347 K458828:K458883 K524364:K524419 K589900:K589955 K655436:K655491 K720972:K721027 K786508:K786563 K852044:K852099 K917580:K917635 K983116:K983171 JE13:JE144 TA13:TA144 ACW13:ACW144 AMS13:AMS144 AWO13:AWO144 BGK13:BGK144 BQG13:BQG144 CAC13:CAC144 CJY13:CJY144 CTU13:CTU144 DDQ13:DDQ144 DNM13:DNM144 DXI13:DXI144 EHE13:EHE144 ERA13:ERA144 FAW13:FAW144 FKS13:FKS144 FUO13:FUO144 GEK13:GEK144 GOG13:GOG144 GYC13:GYC144 HHY13:HHY144 HRU13:HRU144 IBQ13:IBQ144 ILM13:ILM144 IVI13:IVI144 JFE13:JFE144 JPA13:JPA144 JYW13:JYW144 KIS13:KIS144 KSO13:KSO144 LCK13:LCK144 LMG13:LMG144 LWC13:LWC144 MFY13:MFY144 MPU13:MPU144 MZQ13:MZQ144 NJM13:NJM144 NTI13:NTI144 ODE13:ODE144 ONA13:ONA144 OWW13:OWW144 PGS13:PGS144 PQO13:PQO144 QAK13:QAK144 QKG13:QKG144 QUC13:QUC144 RDY13:RDY144 RNU13:RNU144 RXQ13:RXQ144 SHM13:SHM144 SRI13:SRI144 TBE13:TBE144 TLA13:TLA144 TUW13:TUW144 UES13:UES144 UOO13:UOO144 UYK13:UYK144 VIG13:VIG144 VSC13:VSC144 WBY13:WBY144 WLU13:WLU144 WVQ13:WVQ144">
      <formula1>"5,10,20"</formula1>
    </dataValidation>
    <dataValidation type="list" allowBlank="1" showInputMessage="1" showErrorMessage="1" sqref="WVP983116:WVP983171 WVP11 WLT11 WBX11 VSB11 VIF11 UYJ11 UON11 UER11 TUV11 TKZ11 TBD11 SRH11 SHL11 RXP11 RNT11 RDX11 QUB11 QKF11 QAJ11 PQN11 PGR11 OWV11 OMZ11 ODD11 NTH11 NJL11 MZP11 MPT11 MFX11 LWB11 LMF11 LCJ11 KSN11 KIR11 JYV11 JOZ11 JFD11 IVH11 ILL11 IBP11 HRT11 HHX11 GYB11 GOF11 GEJ11 FUN11 FKR11 FAV11 EQZ11 EHD11 DXH11 DNL11 DDP11 CTT11 CJX11 CAB11 BQF11 BGJ11 AWN11 AMR11 ACV11 SZ11 JD11 WBX983116:WBX983171 VSB983116:VSB983171 VIF983116:VIF983171 UYJ983116:UYJ983171 UON983116:UON983171 UER983116:UER983171 TUV983116:TUV983171 TKZ983116:TKZ983171 TBD983116:TBD983171 SRH983116:SRH983171 SHL983116:SHL983171 RXP983116:RXP983171 RNT983116:RNT983171 RDX983116:RDX983171 QUB983116:QUB983171 QKF983116:QKF983171 QAJ983116:QAJ983171 PQN983116:PQN983171 PGR983116:PGR983171 OWV983116:OWV983171 OMZ983116:OMZ983171 ODD983116:ODD983171 NTH983116:NTH983171 NJL983116:NJL983171 MZP983116:MZP983171 MPT983116:MPT983171 MFX983116:MFX983171 LWB983116:LWB983171 LMF983116:LMF983171 LCJ983116:LCJ983171 KSN983116:KSN983171 KIR983116:KIR983171 JYV983116:JYV983171 JOZ983116:JOZ983171 JFD983116:JFD983171 IVH983116:IVH983171 ILL983116:ILL983171 IBP983116:IBP983171 HRT983116:HRT983171 HHX983116:HHX983171 GYB983116:GYB983171 GOF983116:GOF983171 GEJ983116:GEJ983171 FUN983116:FUN983171 FKR983116:FKR983171 FAV983116:FAV983171 EQZ983116:EQZ983171 EHD983116:EHD983171 DXH983116:DXH983171 DNL983116:DNL983171 DDP983116:DDP983171 CTT983116:CTT983171 CJX983116:CJX983171 CAB983116:CAB983171 BQF983116:BQF983171 BGJ983116:BGJ983171 AWN983116:AWN983171 AMR983116:AMR983171 ACV983116:ACV983171 SZ983116:SZ983171 JD983116:JD983171 WVP917580:WVP917635 WLT917580:WLT917635 WBX917580:WBX917635 VSB917580:VSB917635 VIF917580:VIF917635 UYJ917580:UYJ917635 UON917580:UON917635 UER917580:UER917635 TUV917580:TUV917635 TKZ917580:TKZ917635 TBD917580:TBD917635 SRH917580:SRH917635 SHL917580:SHL917635 RXP917580:RXP917635 RNT917580:RNT917635 RDX917580:RDX917635 QUB917580:QUB917635 QKF917580:QKF917635 QAJ917580:QAJ917635 PQN917580:PQN917635 PGR917580:PGR917635 OWV917580:OWV917635 OMZ917580:OMZ917635 ODD917580:ODD917635 NTH917580:NTH917635 NJL917580:NJL917635 MZP917580:MZP917635 MPT917580:MPT917635 MFX917580:MFX917635 LWB917580:LWB917635 LMF917580:LMF917635 LCJ917580:LCJ917635 KSN917580:KSN917635 KIR917580:KIR917635 JYV917580:JYV917635 JOZ917580:JOZ917635 JFD917580:JFD917635 IVH917580:IVH917635 ILL917580:ILL917635 IBP917580:IBP917635 HRT917580:HRT917635 HHX917580:HHX917635 GYB917580:GYB917635 GOF917580:GOF917635 GEJ917580:GEJ917635 FUN917580:FUN917635 FKR917580:FKR917635 FAV917580:FAV917635 EQZ917580:EQZ917635 EHD917580:EHD917635 DXH917580:DXH917635 DNL917580:DNL917635 DDP917580:DDP917635 CTT917580:CTT917635 CJX917580:CJX917635 CAB917580:CAB917635 BQF917580:BQF917635 BGJ917580:BGJ917635 AWN917580:AWN917635 AMR917580:AMR917635 ACV917580:ACV917635 SZ917580:SZ917635 JD917580:JD917635 WVP852044:WVP852099 WLT852044:WLT852099 WBX852044:WBX852099 VSB852044:VSB852099 VIF852044:VIF852099 UYJ852044:UYJ852099 UON852044:UON852099 UER852044:UER852099 TUV852044:TUV852099 TKZ852044:TKZ852099 TBD852044:TBD852099 SRH852044:SRH852099 SHL852044:SHL852099 RXP852044:RXP852099 RNT852044:RNT852099 RDX852044:RDX852099 QUB852044:QUB852099 QKF852044:QKF852099 QAJ852044:QAJ852099 PQN852044:PQN852099 PGR852044:PGR852099 OWV852044:OWV852099 OMZ852044:OMZ852099 ODD852044:ODD852099 NTH852044:NTH852099 NJL852044:NJL852099 MZP852044:MZP852099 MPT852044:MPT852099 MFX852044:MFX852099 LWB852044:LWB852099 LMF852044:LMF852099 LCJ852044:LCJ852099 KSN852044:KSN852099 KIR852044:KIR852099 JYV852044:JYV852099 JOZ852044:JOZ852099 JFD852044:JFD852099 IVH852044:IVH852099 ILL852044:ILL852099 IBP852044:IBP852099 HRT852044:HRT852099 HHX852044:HHX852099 GYB852044:GYB852099 GOF852044:GOF852099 GEJ852044:GEJ852099 FUN852044:FUN852099 FKR852044:FKR852099 FAV852044:FAV852099 EQZ852044:EQZ852099 EHD852044:EHD852099 DXH852044:DXH852099 DNL852044:DNL852099 DDP852044:DDP852099 CTT852044:CTT852099 CJX852044:CJX852099 CAB852044:CAB852099 BQF852044:BQF852099 BGJ852044:BGJ852099 AWN852044:AWN852099 AMR852044:AMR852099 ACV852044:ACV852099 SZ852044:SZ852099 JD852044:JD852099 WVP786508:WVP786563 WLT786508:WLT786563 WBX786508:WBX786563 VSB786508:VSB786563 VIF786508:VIF786563 UYJ786508:UYJ786563 UON786508:UON786563 UER786508:UER786563 TUV786508:TUV786563 TKZ786508:TKZ786563 TBD786508:TBD786563 SRH786508:SRH786563 SHL786508:SHL786563 RXP786508:RXP786563 RNT786508:RNT786563 RDX786508:RDX786563 QUB786508:QUB786563 QKF786508:QKF786563 QAJ786508:QAJ786563 PQN786508:PQN786563 PGR786508:PGR786563 OWV786508:OWV786563 OMZ786508:OMZ786563 ODD786508:ODD786563 NTH786508:NTH786563 NJL786508:NJL786563 MZP786508:MZP786563 MPT786508:MPT786563 MFX786508:MFX786563 LWB786508:LWB786563 LMF786508:LMF786563 LCJ786508:LCJ786563 KSN786508:KSN786563 KIR786508:KIR786563 JYV786508:JYV786563 JOZ786508:JOZ786563 JFD786508:JFD786563 IVH786508:IVH786563 ILL786508:ILL786563 IBP786508:IBP786563 HRT786508:HRT786563 HHX786508:HHX786563 GYB786508:GYB786563 GOF786508:GOF786563 GEJ786508:GEJ786563 FUN786508:FUN786563 FKR786508:FKR786563 FAV786508:FAV786563 EQZ786508:EQZ786563 EHD786508:EHD786563 DXH786508:DXH786563 DNL786508:DNL786563 DDP786508:DDP786563 CTT786508:CTT786563 CJX786508:CJX786563 CAB786508:CAB786563 BQF786508:BQF786563 BGJ786508:BGJ786563 AWN786508:AWN786563 AMR786508:AMR786563 ACV786508:ACV786563 SZ786508:SZ786563 JD786508:JD786563 WVP720972:WVP721027 WLT720972:WLT721027 WBX720972:WBX721027 VSB720972:VSB721027 VIF720972:VIF721027 UYJ720972:UYJ721027 UON720972:UON721027 UER720972:UER721027 TUV720972:TUV721027 TKZ720972:TKZ721027 TBD720972:TBD721027 SRH720972:SRH721027 SHL720972:SHL721027 RXP720972:RXP721027 RNT720972:RNT721027 RDX720972:RDX721027 QUB720972:QUB721027 QKF720972:QKF721027 QAJ720972:QAJ721027 PQN720972:PQN721027 PGR720972:PGR721027 OWV720972:OWV721027 OMZ720972:OMZ721027 ODD720972:ODD721027 NTH720972:NTH721027 NJL720972:NJL721027 MZP720972:MZP721027 MPT720972:MPT721027 MFX720972:MFX721027 LWB720972:LWB721027 LMF720972:LMF721027 LCJ720972:LCJ721027 KSN720972:KSN721027 KIR720972:KIR721027 JYV720972:JYV721027 JOZ720972:JOZ721027 JFD720972:JFD721027 IVH720972:IVH721027 ILL720972:ILL721027 IBP720972:IBP721027 HRT720972:HRT721027 HHX720972:HHX721027 GYB720972:GYB721027 GOF720972:GOF721027 GEJ720972:GEJ721027 FUN720972:FUN721027 FKR720972:FKR721027 FAV720972:FAV721027 EQZ720972:EQZ721027 EHD720972:EHD721027 DXH720972:DXH721027 DNL720972:DNL721027 DDP720972:DDP721027 CTT720972:CTT721027 CJX720972:CJX721027 CAB720972:CAB721027 BQF720972:BQF721027 BGJ720972:BGJ721027 AWN720972:AWN721027 AMR720972:AMR721027 ACV720972:ACV721027 SZ720972:SZ721027 JD720972:JD721027 WVP655436:WVP655491 WLT655436:WLT655491 WBX655436:WBX655491 VSB655436:VSB655491 VIF655436:VIF655491 UYJ655436:UYJ655491 UON655436:UON655491 UER655436:UER655491 TUV655436:TUV655491 TKZ655436:TKZ655491 TBD655436:TBD655491 SRH655436:SRH655491 SHL655436:SHL655491 RXP655436:RXP655491 RNT655436:RNT655491 RDX655436:RDX655491 QUB655436:QUB655491 QKF655436:QKF655491 QAJ655436:QAJ655491 PQN655436:PQN655491 PGR655436:PGR655491 OWV655436:OWV655491 OMZ655436:OMZ655491 ODD655436:ODD655491 NTH655436:NTH655491 NJL655436:NJL655491 MZP655436:MZP655491 MPT655436:MPT655491 MFX655436:MFX655491 LWB655436:LWB655491 LMF655436:LMF655491 LCJ655436:LCJ655491 KSN655436:KSN655491 KIR655436:KIR655491 JYV655436:JYV655491 JOZ655436:JOZ655491 JFD655436:JFD655491 IVH655436:IVH655491 ILL655436:ILL655491 IBP655436:IBP655491 HRT655436:HRT655491 HHX655436:HHX655491 GYB655436:GYB655491 GOF655436:GOF655491 GEJ655436:GEJ655491 FUN655436:FUN655491 FKR655436:FKR655491 FAV655436:FAV655491 EQZ655436:EQZ655491 EHD655436:EHD655491 DXH655436:DXH655491 DNL655436:DNL655491 DDP655436:DDP655491 CTT655436:CTT655491 CJX655436:CJX655491 CAB655436:CAB655491 BQF655436:BQF655491 BGJ655436:BGJ655491 AWN655436:AWN655491 AMR655436:AMR655491 ACV655436:ACV655491 SZ655436:SZ655491 JD655436:JD655491 WVP589900:WVP589955 WLT589900:WLT589955 WBX589900:WBX589955 VSB589900:VSB589955 VIF589900:VIF589955 UYJ589900:UYJ589955 UON589900:UON589955 UER589900:UER589955 TUV589900:TUV589955 TKZ589900:TKZ589955 TBD589900:TBD589955 SRH589900:SRH589955 SHL589900:SHL589955 RXP589900:RXP589955 RNT589900:RNT589955 RDX589900:RDX589955 QUB589900:QUB589955 QKF589900:QKF589955 QAJ589900:QAJ589955 PQN589900:PQN589955 PGR589900:PGR589955 OWV589900:OWV589955 OMZ589900:OMZ589955 ODD589900:ODD589955 NTH589900:NTH589955 NJL589900:NJL589955 MZP589900:MZP589955 MPT589900:MPT589955 MFX589900:MFX589955 LWB589900:LWB589955 LMF589900:LMF589955 LCJ589900:LCJ589955 KSN589900:KSN589955 KIR589900:KIR589955 JYV589900:JYV589955 JOZ589900:JOZ589955 JFD589900:JFD589955 IVH589900:IVH589955 ILL589900:ILL589955 IBP589900:IBP589955 HRT589900:HRT589955 HHX589900:HHX589955 GYB589900:GYB589955 GOF589900:GOF589955 GEJ589900:GEJ589955 FUN589900:FUN589955 FKR589900:FKR589955 FAV589900:FAV589955 EQZ589900:EQZ589955 EHD589900:EHD589955 DXH589900:DXH589955 DNL589900:DNL589955 DDP589900:DDP589955 CTT589900:CTT589955 CJX589900:CJX589955 CAB589900:CAB589955 BQF589900:BQF589955 BGJ589900:BGJ589955 AWN589900:AWN589955 AMR589900:AMR589955 ACV589900:ACV589955 SZ589900:SZ589955 JD589900:JD589955 WVP524364:WVP524419 WLT524364:WLT524419 WBX524364:WBX524419 VSB524364:VSB524419 VIF524364:VIF524419 UYJ524364:UYJ524419 UON524364:UON524419 UER524364:UER524419 TUV524364:TUV524419 TKZ524364:TKZ524419 TBD524364:TBD524419 SRH524364:SRH524419 SHL524364:SHL524419 RXP524364:RXP524419 RNT524364:RNT524419 RDX524364:RDX524419 QUB524364:QUB524419 QKF524364:QKF524419 QAJ524364:QAJ524419 PQN524364:PQN524419 PGR524364:PGR524419 OWV524364:OWV524419 OMZ524364:OMZ524419 ODD524364:ODD524419 NTH524364:NTH524419 NJL524364:NJL524419 MZP524364:MZP524419 MPT524364:MPT524419 MFX524364:MFX524419 LWB524364:LWB524419 LMF524364:LMF524419 LCJ524364:LCJ524419 KSN524364:KSN524419 KIR524364:KIR524419 JYV524364:JYV524419 JOZ524364:JOZ524419 JFD524364:JFD524419 IVH524364:IVH524419 ILL524364:ILL524419 IBP524364:IBP524419 HRT524364:HRT524419 HHX524364:HHX524419 GYB524364:GYB524419 GOF524364:GOF524419 GEJ524364:GEJ524419 FUN524364:FUN524419 FKR524364:FKR524419 FAV524364:FAV524419 EQZ524364:EQZ524419 EHD524364:EHD524419 DXH524364:DXH524419 DNL524364:DNL524419 DDP524364:DDP524419 CTT524364:CTT524419 CJX524364:CJX524419 CAB524364:CAB524419 BQF524364:BQF524419 BGJ524364:BGJ524419 AWN524364:AWN524419 AMR524364:AMR524419 ACV524364:ACV524419 SZ524364:SZ524419 JD524364:JD524419 WVP458828:WVP458883 WLT458828:WLT458883 WBX458828:WBX458883 VSB458828:VSB458883 VIF458828:VIF458883 UYJ458828:UYJ458883 UON458828:UON458883 UER458828:UER458883 TUV458828:TUV458883 TKZ458828:TKZ458883 TBD458828:TBD458883 SRH458828:SRH458883 SHL458828:SHL458883 RXP458828:RXP458883 RNT458828:RNT458883 RDX458828:RDX458883 QUB458828:QUB458883 QKF458828:QKF458883 QAJ458828:QAJ458883 PQN458828:PQN458883 PGR458828:PGR458883 OWV458828:OWV458883 OMZ458828:OMZ458883 ODD458828:ODD458883 NTH458828:NTH458883 NJL458828:NJL458883 MZP458828:MZP458883 MPT458828:MPT458883 MFX458828:MFX458883 LWB458828:LWB458883 LMF458828:LMF458883 LCJ458828:LCJ458883 KSN458828:KSN458883 KIR458828:KIR458883 JYV458828:JYV458883 JOZ458828:JOZ458883 JFD458828:JFD458883 IVH458828:IVH458883 ILL458828:ILL458883 IBP458828:IBP458883 HRT458828:HRT458883 HHX458828:HHX458883 GYB458828:GYB458883 GOF458828:GOF458883 GEJ458828:GEJ458883 FUN458828:FUN458883 FKR458828:FKR458883 FAV458828:FAV458883 EQZ458828:EQZ458883 EHD458828:EHD458883 DXH458828:DXH458883 DNL458828:DNL458883 DDP458828:DDP458883 CTT458828:CTT458883 CJX458828:CJX458883 CAB458828:CAB458883 BQF458828:BQF458883 BGJ458828:BGJ458883 AWN458828:AWN458883 AMR458828:AMR458883 ACV458828:ACV458883 SZ458828:SZ458883 JD458828:JD458883 WVP393292:WVP393347 WLT393292:WLT393347 WBX393292:WBX393347 VSB393292:VSB393347 VIF393292:VIF393347 UYJ393292:UYJ393347 UON393292:UON393347 UER393292:UER393347 TUV393292:TUV393347 TKZ393292:TKZ393347 TBD393292:TBD393347 SRH393292:SRH393347 SHL393292:SHL393347 RXP393292:RXP393347 RNT393292:RNT393347 RDX393292:RDX393347 QUB393292:QUB393347 QKF393292:QKF393347 QAJ393292:QAJ393347 PQN393292:PQN393347 PGR393292:PGR393347 OWV393292:OWV393347 OMZ393292:OMZ393347 ODD393292:ODD393347 NTH393292:NTH393347 NJL393292:NJL393347 MZP393292:MZP393347 MPT393292:MPT393347 MFX393292:MFX393347 LWB393292:LWB393347 LMF393292:LMF393347 LCJ393292:LCJ393347 KSN393292:KSN393347 KIR393292:KIR393347 JYV393292:JYV393347 JOZ393292:JOZ393347 JFD393292:JFD393347 IVH393292:IVH393347 ILL393292:ILL393347 IBP393292:IBP393347 HRT393292:HRT393347 HHX393292:HHX393347 GYB393292:GYB393347 GOF393292:GOF393347 GEJ393292:GEJ393347 FUN393292:FUN393347 FKR393292:FKR393347 FAV393292:FAV393347 EQZ393292:EQZ393347 EHD393292:EHD393347 DXH393292:DXH393347 DNL393292:DNL393347 DDP393292:DDP393347 CTT393292:CTT393347 CJX393292:CJX393347 CAB393292:CAB393347 BQF393292:BQF393347 BGJ393292:BGJ393347 AWN393292:AWN393347 AMR393292:AMR393347 ACV393292:ACV393347 SZ393292:SZ393347 JD393292:JD393347 WVP327756:WVP327811 WLT327756:WLT327811 WBX327756:WBX327811 VSB327756:VSB327811 VIF327756:VIF327811 UYJ327756:UYJ327811 UON327756:UON327811 UER327756:UER327811 TUV327756:TUV327811 TKZ327756:TKZ327811 TBD327756:TBD327811 SRH327756:SRH327811 SHL327756:SHL327811 RXP327756:RXP327811 RNT327756:RNT327811 RDX327756:RDX327811 QUB327756:QUB327811 QKF327756:QKF327811 QAJ327756:QAJ327811 PQN327756:PQN327811 PGR327756:PGR327811 OWV327756:OWV327811 OMZ327756:OMZ327811 ODD327756:ODD327811 NTH327756:NTH327811 NJL327756:NJL327811 MZP327756:MZP327811 MPT327756:MPT327811 MFX327756:MFX327811 LWB327756:LWB327811 LMF327756:LMF327811 LCJ327756:LCJ327811 KSN327756:KSN327811 KIR327756:KIR327811 JYV327756:JYV327811 JOZ327756:JOZ327811 JFD327756:JFD327811 IVH327756:IVH327811 ILL327756:ILL327811 IBP327756:IBP327811 HRT327756:HRT327811 HHX327756:HHX327811 GYB327756:GYB327811 GOF327756:GOF327811 GEJ327756:GEJ327811 FUN327756:FUN327811 FKR327756:FKR327811 FAV327756:FAV327811 EQZ327756:EQZ327811 EHD327756:EHD327811 DXH327756:DXH327811 DNL327756:DNL327811 DDP327756:DDP327811 CTT327756:CTT327811 CJX327756:CJX327811 CAB327756:CAB327811 BQF327756:BQF327811 BGJ327756:BGJ327811 AWN327756:AWN327811 AMR327756:AMR327811 ACV327756:ACV327811 SZ327756:SZ327811 JD327756:JD327811 WVP262220:WVP262275 WLT262220:WLT262275 WBX262220:WBX262275 VSB262220:VSB262275 VIF262220:VIF262275 UYJ262220:UYJ262275 UON262220:UON262275 UER262220:UER262275 TUV262220:TUV262275 TKZ262220:TKZ262275 TBD262220:TBD262275 SRH262220:SRH262275 SHL262220:SHL262275 RXP262220:RXP262275 RNT262220:RNT262275 RDX262220:RDX262275 QUB262220:QUB262275 QKF262220:QKF262275 QAJ262220:QAJ262275 PQN262220:PQN262275 PGR262220:PGR262275 OWV262220:OWV262275 OMZ262220:OMZ262275 ODD262220:ODD262275 NTH262220:NTH262275 NJL262220:NJL262275 MZP262220:MZP262275 MPT262220:MPT262275 MFX262220:MFX262275 LWB262220:LWB262275 LMF262220:LMF262275 LCJ262220:LCJ262275 KSN262220:KSN262275 KIR262220:KIR262275 JYV262220:JYV262275 JOZ262220:JOZ262275 JFD262220:JFD262275 IVH262220:IVH262275 ILL262220:ILL262275 IBP262220:IBP262275 HRT262220:HRT262275 HHX262220:HHX262275 GYB262220:GYB262275 GOF262220:GOF262275 GEJ262220:GEJ262275 FUN262220:FUN262275 FKR262220:FKR262275 FAV262220:FAV262275 EQZ262220:EQZ262275 EHD262220:EHD262275 DXH262220:DXH262275 DNL262220:DNL262275 DDP262220:DDP262275 CTT262220:CTT262275 CJX262220:CJX262275 CAB262220:CAB262275 BQF262220:BQF262275 BGJ262220:BGJ262275 AWN262220:AWN262275 AMR262220:AMR262275 ACV262220:ACV262275 SZ262220:SZ262275 JD262220:JD262275 WVP196684:WVP196739 WLT196684:WLT196739 WBX196684:WBX196739 VSB196684:VSB196739 VIF196684:VIF196739 UYJ196684:UYJ196739 UON196684:UON196739 UER196684:UER196739 TUV196684:TUV196739 TKZ196684:TKZ196739 TBD196684:TBD196739 SRH196684:SRH196739 SHL196684:SHL196739 RXP196684:RXP196739 RNT196684:RNT196739 RDX196684:RDX196739 QUB196684:QUB196739 QKF196684:QKF196739 QAJ196684:QAJ196739 PQN196684:PQN196739 PGR196684:PGR196739 OWV196684:OWV196739 OMZ196684:OMZ196739 ODD196684:ODD196739 NTH196684:NTH196739 NJL196684:NJL196739 MZP196684:MZP196739 MPT196684:MPT196739 MFX196684:MFX196739 LWB196684:LWB196739 LMF196684:LMF196739 LCJ196684:LCJ196739 KSN196684:KSN196739 KIR196684:KIR196739 JYV196684:JYV196739 JOZ196684:JOZ196739 JFD196684:JFD196739 IVH196684:IVH196739 ILL196684:ILL196739 IBP196684:IBP196739 HRT196684:HRT196739 HHX196684:HHX196739 GYB196684:GYB196739 GOF196684:GOF196739 GEJ196684:GEJ196739 FUN196684:FUN196739 FKR196684:FKR196739 FAV196684:FAV196739 EQZ196684:EQZ196739 EHD196684:EHD196739 DXH196684:DXH196739 DNL196684:DNL196739 DDP196684:DDP196739 CTT196684:CTT196739 CJX196684:CJX196739 CAB196684:CAB196739 BQF196684:BQF196739 BGJ196684:BGJ196739 AWN196684:AWN196739 AMR196684:AMR196739 ACV196684:ACV196739 SZ196684:SZ196739 JD196684:JD196739 WVP131148:WVP131203 WLT131148:WLT131203 WBX131148:WBX131203 VSB131148:VSB131203 VIF131148:VIF131203 UYJ131148:UYJ131203 UON131148:UON131203 UER131148:UER131203 TUV131148:TUV131203 TKZ131148:TKZ131203 TBD131148:TBD131203 SRH131148:SRH131203 SHL131148:SHL131203 RXP131148:RXP131203 RNT131148:RNT131203 RDX131148:RDX131203 QUB131148:QUB131203 QKF131148:QKF131203 QAJ131148:QAJ131203 PQN131148:PQN131203 PGR131148:PGR131203 OWV131148:OWV131203 OMZ131148:OMZ131203 ODD131148:ODD131203 NTH131148:NTH131203 NJL131148:NJL131203 MZP131148:MZP131203 MPT131148:MPT131203 MFX131148:MFX131203 LWB131148:LWB131203 LMF131148:LMF131203 LCJ131148:LCJ131203 KSN131148:KSN131203 KIR131148:KIR131203 JYV131148:JYV131203 JOZ131148:JOZ131203 JFD131148:JFD131203 IVH131148:IVH131203 ILL131148:ILL131203 IBP131148:IBP131203 HRT131148:HRT131203 HHX131148:HHX131203 GYB131148:GYB131203 GOF131148:GOF131203 GEJ131148:GEJ131203 FUN131148:FUN131203 FKR131148:FKR131203 FAV131148:FAV131203 EQZ131148:EQZ131203 EHD131148:EHD131203 DXH131148:DXH131203 DNL131148:DNL131203 DDP131148:DDP131203 CTT131148:CTT131203 CJX131148:CJX131203 CAB131148:CAB131203 BQF131148:BQF131203 BGJ131148:BGJ131203 AWN131148:AWN131203 AMR131148:AMR131203 ACV131148:ACV131203 SZ131148:SZ131203 JD131148:JD131203 WVP65612:WVP65667 WLT65612:WLT65667 WBX65612:WBX65667 VSB65612:VSB65667 VIF65612:VIF65667 UYJ65612:UYJ65667 UON65612:UON65667 UER65612:UER65667 TUV65612:TUV65667 TKZ65612:TKZ65667 TBD65612:TBD65667 SRH65612:SRH65667 SHL65612:SHL65667 RXP65612:RXP65667 RNT65612:RNT65667 RDX65612:RDX65667 QUB65612:QUB65667 QKF65612:QKF65667 QAJ65612:QAJ65667 PQN65612:PQN65667 PGR65612:PGR65667 OWV65612:OWV65667 OMZ65612:OMZ65667 ODD65612:ODD65667 NTH65612:NTH65667 NJL65612:NJL65667 MZP65612:MZP65667 MPT65612:MPT65667 MFX65612:MFX65667 LWB65612:LWB65667 LMF65612:LMF65667 LCJ65612:LCJ65667 KSN65612:KSN65667 KIR65612:KIR65667 JYV65612:JYV65667 JOZ65612:JOZ65667 JFD65612:JFD65667 IVH65612:IVH65667 ILL65612:ILL65667 IBP65612:IBP65667 HRT65612:HRT65667 HHX65612:HHX65667 GYB65612:GYB65667 GOF65612:GOF65667 GEJ65612:GEJ65667 FUN65612:FUN65667 FKR65612:FKR65667 FAV65612:FAV65667 EQZ65612:EQZ65667 EHD65612:EHD65667 DXH65612:DXH65667 DNL65612:DNL65667 DDP65612:DDP65667 CTT65612:CTT65667 CJX65612:CJX65667 CAB65612:CAB65667 BQF65612:BQF65667 BGJ65612:BGJ65667 AWN65612:AWN65667 AMR65612:AMR65667 ACV65612:ACV65667 SZ65612:SZ65667 JD65612:JD65667 WLT983116:WLT983171 WVP983114 WLT983114 WBX983114 VSB983114 VIF983114 UYJ983114 UON983114 UER983114 TUV983114 TKZ983114 TBD983114 SRH983114 SHL983114 RXP983114 RNT983114 RDX983114 QUB983114 QKF983114 QAJ983114 PQN983114 PGR983114 OWV983114 OMZ983114 ODD983114 NTH983114 NJL983114 MZP983114 MPT983114 MFX983114 LWB983114 LMF983114 LCJ983114 KSN983114 KIR983114 JYV983114 JOZ983114 JFD983114 IVH983114 ILL983114 IBP983114 HRT983114 HHX983114 GYB983114 GOF983114 GEJ983114 FUN983114 FKR983114 FAV983114 EQZ983114 EHD983114 DXH983114 DNL983114 DDP983114 CTT983114 CJX983114 CAB983114 BQF983114 BGJ983114 AWN983114 AMR983114 ACV983114 SZ983114 JD983114 WVP917578 WLT917578 WBX917578 VSB917578 VIF917578 UYJ917578 UON917578 UER917578 TUV917578 TKZ917578 TBD917578 SRH917578 SHL917578 RXP917578 RNT917578 RDX917578 QUB917578 QKF917578 QAJ917578 PQN917578 PGR917578 OWV917578 OMZ917578 ODD917578 NTH917578 NJL917578 MZP917578 MPT917578 MFX917578 LWB917578 LMF917578 LCJ917578 KSN917578 KIR917578 JYV917578 JOZ917578 JFD917578 IVH917578 ILL917578 IBP917578 HRT917578 HHX917578 GYB917578 GOF917578 GEJ917578 FUN917578 FKR917578 FAV917578 EQZ917578 EHD917578 DXH917578 DNL917578 DDP917578 CTT917578 CJX917578 CAB917578 BQF917578 BGJ917578 AWN917578 AMR917578 ACV917578 SZ917578 JD917578 WVP852042 WLT852042 WBX852042 VSB852042 VIF852042 UYJ852042 UON852042 UER852042 TUV852042 TKZ852042 TBD852042 SRH852042 SHL852042 RXP852042 RNT852042 RDX852042 QUB852042 QKF852042 QAJ852042 PQN852042 PGR852042 OWV852042 OMZ852042 ODD852042 NTH852042 NJL852042 MZP852042 MPT852042 MFX852042 LWB852042 LMF852042 LCJ852042 KSN852042 KIR852042 JYV852042 JOZ852042 JFD852042 IVH852042 ILL852042 IBP852042 HRT852042 HHX852042 GYB852042 GOF852042 GEJ852042 FUN852042 FKR852042 FAV852042 EQZ852042 EHD852042 DXH852042 DNL852042 DDP852042 CTT852042 CJX852042 CAB852042 BQF852042 BGJ852042 AWN852042 AMR852042 ACV852042 SZ852042 JD852042 WVP786506 WLT786506 WBX786506 VSB786506 VIF786506 UYJ786506 UON786506 UER786506 TUV786506 TKZ786506 TBD786506 SRH786506 SHL786506 RXP786506 RNT786506 RDX786506 QUB786506 QKF786506 QAJ786506 PQN786506 PGR786506 OWV786506 OMZ786506 ODD786506 NTH786506 NJL786506 MZP786506 MPT786506 MFX786506 LWB786506 LMF786506 LCJ786506 KSN786506 KIR786506 JYV786506 JOZ786506 JFD786506 IVH786506 ILL786506 IBP786506 HRT786506 HHX786506 GYB786506 GOF786506 GEJ786506 FUN786506 FKR786506 FAV786506 EQZ786506 EHD786506 DXH786506 DNL786506 DDP786506 CTT786506 CJX786506 CAB786506 BQF786506 BGJ786506 AWN786506 AMR786506 ACV786506 SZ786506 JD786506 WVP720970 WLT720970 WBX720970 VSB720970 VIF720970 UYJ720970 UON720970 UER720970 TUV720970 TKZ720970 TBD720970 SRH720970 SHL720970 RXP720970 RNT720970 RDX720970 QUB720970 QKF720970 QAJ720970 PQN720970 PGR720970 OWV720970 OMZ720970 ODD720970 NTH720970 NJL720970 MZP720970 MPT720970 MFX720970 LWB720970 LMF720970 LCJ720970 KSN720970 KIR720970 JYV720970 JOZ720970 JFD720970 IVH720970 ILL720970 IBP720970 HRT720970 HHX720970 GYB720970 GOF720970 GEJ720970 FUN720970 FKR720970 FAV720970 EQZ720970 EHD720970 DXH720970 DNL720970 DDP720970 CTT720970 CJX720970 CAB720970 BQF720970 BGJ720970 AWN720970 AMR720970 ACV720970 SZ720970 JD720970 WVP655434 WLT655434 WBX655434 VSB655434 VIF655434 UYJ655434 UON655434 UER655434 TUV655434 TKZ655434 TBD655434 SRH655434 SHL655434 RXP655434 RNT655434 RDX655434 QUB655434 QKF655434 QAJ655434 PQN655434 PGR655434 OWV655434 OMZ655434 ODD655434 NTH655434 NJL655434 MZP655434 MPT655434 MFX655434 LWB655434 LMF655434 LCJ655434 KSN655434 KIR655434 JYV655434 JOZ655434 JFD655434 IVH655434 ILL655434 IBP655434 HRT655434 HHX655434 GYB655434 GOF655434 GEJ655434 FUN655434 FKR655434 FAV655434 EQZ655434 EHD655434 DXH655434 DNL655434 DDP655434 CTT655434 CJX655434 CAB655434 BQF655434 BGJ655434 AWN655434 AMR655434 ACV655434 SZ655434 JD655434 WVP589898 WLT589898 WBX589898 VSB589898 VIF589898 UYJ589898 UON589898 UER589898 TUV589898 TKZ589898 TBD589898 SRH589898 SHL589898 RXP589898 RNT589898 RDX589898 QUB589898 QKF589898 QAJ589898 PQN589898 PGR589898 OWV589898 OMZ589898 ODD589898 NTH589898 NJL589898 MZP589898 MPT589898 MFX589898 LWB589898 LMF589898 LCJ589898 KSN589898 KIR589898 JYV589898 JOZ589898 JFD589898 IVH589898 ILL589898 IBP589898 HRT589898 HHX589898 GYB589898 GOF589898 GEJ589898 FUN589898 FKR589898 FAV589898 EQZ589898 EHD589898 DXH589898 DNL589898 DDP589898 CTT589898 CJX589898 CAB589898 BQF589898 BGJ589898 AWN589898 AMR589898 ACV589898 SZ589898 JD589898 WVP524362 WLT524362 WBX524362 VSB524362 VIF524362 UYJ524362 UON524362 UER524362 TUV524362 TKZ524362 TBD524362 SRH524362 SHL524362 RXP524362 RNT524362 RDX524362 QUB524362 QKF524362 QAJ524362 PQN524362 PGR524362 OWV524362 OMZ524362 ODD524362 NTH524362 NJL524362 MZP524362 MPT524362 MFX524362 LWB524362 LMF524362 LCJ524362 KSN524362 KIR524362 JYV524362 JOZ524362 JFD524362 IVH524362 ILL524362 IBP524362 HRT524362 HHX524362 GYB524362 GOF524362 GEJ524362 FUN524362 FKR524362 FAV524362 EQZ524362 EHD524362 DXH524362 DNL524362 DDP524362 CTT524362 CJX524362 CAB524362 BQF524362 BGJ524362 AWN524362 AMR524362 ACV524362 SZ524362 JD524362 WVP458826 WLT458826 WBX458826 VSB458826 VIF458826 UYJ458826 UON458826 UER458826 TUV458826 TKZ458826 TBD458826 SRH458826 SHL458826 RXP458826 RNT458826 RDX458826 QUB458826 QKF458826 QAJ458826 PQN458826 PGR458826 OWV458826 OMZ458826 ODD458826 NTH458826 NJL458826 MZP458826 MPT458826 MFX458826 LWB458826 LMF458826 LCJ458826 KSN458826 KIR458826 JYV458826 JOZ458826 JFD458826 IVH458826 ILL458826 IBP458826 HRT458826 HHX458826 GYB458826 GOF458826 GEJ458826 FUN458826 FKR458826 FAV458826 EQZ458826 EHD458826 DXH458826 DNL458826 DDP458826 CTT458826 CJX458826 CAB458826 BQF458826 BGJ458826 AWN458826 AMR458826 ACV458826 SZ458826 JD458826 WVP393290 WLT393290 WBX393290 VSB393290 VIF393290 UYJ393290 UON393290 UER393290 TUV393290 TKZ393290 TBD393290 SRH393290 SHL393290 RXP393290 RNT393290 RDX393290 QUB393290 QKF393290 QAJ393290 PQN393290 PGR393290 OWV393290 OMZ393290 ODD393290 NTH393290 NJL393290 MZP393290 MPT393290 MFX393290 LWB393290 LMF393290 LCJ393290 KSN393290 KIR393290 JYV393290 JOZ393290 JFD393290 IVH393290 ILL393290 IBP393290 HRT393290 HHX393290 GYB393290 GOF393290 GEJ393290 FUN393290 FKR393290 FAV393290 EQZ393290 EHD393290 DXH393290 DNL393290 DDP393290 CTT393290 CJX393290 CAB393290 BQF393290 BGJ393290 AWN393290 AMR393290 ACV393290 SZ393290 JD393290 WVP327754 WLT327754 WBX327754 VSB327754 VIF327754 UYJ327754 UON327754 UER327754 TUV327754 TKZ327754 TBD327754 SRH327754 SHL327754 RXP327754 RNT327754 RDX327754 QUB327754 QKF327754 QAJ327754 PQN327754 PGR327754 OWV327754 OMZ327754 ODD327754 NTH327754 NJL327754 MZP327754 MPT327754 MFX327754 LWB327754 LMF327754 LCJ327754 KSN327754 KIR327754 JYV327754 JOZ327754 JFD327754 IVH327754 ILL327754 IBP327754 HRT327754 HHX327754 GYB327754 GOF327754 GEJ327754 FUN327754 FKR327754 FAV327754 EQZ327754 EHD327754 DXH327754 DNL327754 DDP327754 CTT327754 CJX327754 CAB327754 BQF327754 BGJ327754 AWN327754 AMR327754 ACV327754 SZ327754 JD327754 WVP262218 WLT262218 WBX262218 VSB262218 VIF262218 UYJ262218 UON262218 UER262218 TUV262218 TKZ262218 TBD262218 SRH262218 SHL262218 RXP262218 RNT262218 RDX262218 QUB262218 QKF262218 QAJ262218 PQN262218 PGR262218 OWV262218 OMZ262218 ODD262218 NTH262218 NJL262218 MZP262218 MPT262218 MFX262218 LWB262218 LMF262218 LCJ262218 KSN262218 KIR262218 JYV262218 JOZ262218 JFD262218 IVH262218 ILL262218 IBP262218 HRT262218 HHX262218 GYB262218 GOF262218 GEJ262218 FUN262218 FKR262218 FAV262218 EQZ262218 EHD262218 DXH262218 DNL262218 DDP262218 CTT262218 CJX262218 CAB262218 BQF262218 BGJ262218 AWN262218 AMR262218 ACV262218 SZ262218 JD262218 WVP196682 WLT196682 WBX196682 VSB196682 VIF196682 UYJ196682 UON196682 UER196682 TUV196682 TKZ196682 TBD196682 SRH196682 SHL196682 RXP196682 RNT196682 RDX196682 QUB196682 QKF196682 QAJ196682 PQN196682 PGR196682 OWV196682 OMZ196682 ODD196682 NTH196682 NJL196682 MZP196682 MPT196682 MFX196682 LWB196682 LMF196682 LCJ196682 KSN196682 KIR196682 JYV196682 JOZ196682 JFD196682 IVH196682 ILL196682 IBP196682 HRT196682 HHX196682 GYB196682 GOF196682 GEJ196682 FUN196682 FKR196682 FAV196682 EQZ196682 EHD196682 DXH196682 DNL196682 DDP196682 CTT196682 CJX196682 CAB196682 BQF196682 BGJ196682 AWN196682 AMR196682 ACV196682 SZ196682 JD196682 WVP131146 WLT131146 WBX131146 VSB131146 VIF131146 UYJ131146 UON131146 UER131146 TUV131146 TKZ131146 TBD131146 SRH131146 SHL131146 RXP131146 RNT131146 RDX131146 QUB131146 QKF131146 QAJ131146 PQN131146 PGR131146 OWV131146 OMZ131146 ODD131146 NTH131146 NJL131146 MZP131146 MPT131146 MFX131146 LWB131146 LMF131146 LCJ131146 KSN131146 KIR131146 JYV131146 JOZ131146 JFD131146 IVH131146 ILL131146 IBP131146 HRT131146 HHX131146 GYB131146 GOF131146 GEJ131146 FUN131146 FKR131146 FAV131146 EQZ131146 EHD131146 DXH131146 DNL131146 DDP131146 CTT131146 CJX131146 CAB131146 BQF131146 BGJ131146 AWN131146 AMR131146 ACV131146 SZ131146 JD131146 WVP65610 WLT65610 WBX65610 VSB65610 VIF65610 UYJ65610 UON65610 UER65610 TUV65610 TKZ65610 TBD65610 SRH65610 SHL65610 RXP65610 RNT65610 RDX65610 QUB65610 QKF65610 QAJ65610 PQN65610 PGR65610 OWV65610 OMZ65610 ODD65610 NTH65610 NJL65610 MZP65610 MPT65610 MFX65610 LWB65610 LMF65610 LCJ65610 KSN65610 KIR65610 JYV65610 JOZ65610 JFD65610 IVH65610 ILL65610 IBP65610 HRT65610 HHX65610 GYB65610 GOF65610 GEJ65610 FUN65610 FKR65610 FAV65610 EQZ65610 EHD65610 DXH65610 DNL65610 DDP65610 CTT65610 CJX65610 CAB65610 BQF65610 BGJ65610 AWN65610 AMR65610 ACV65610 SZ65610 JD65610 J65610 J131146 J196682 J262218 J327754 J393290 J458826 J524362 J589898 J655434 J720970 J786506 J852042 J917578 J983114 J65612:J65667 J131148:J131203 J196684:J196739 J262220:J262275 J327756:J327811 J393292:J393347 J458828:J458883 J524364:J524419 J589900:J589955 J655436:J655491 J720972:J721027 J786508:J786563 J852044:J852099 J917580:J917635 J983116:J983171 JD13:JD144 SZ13:SZ144 ACV13:ACV144 AMR13:AMR144 AWN13:AWN144 BGJ13:BGJ144 BQF13:BQF144 CAB13:CAB144 CJX13:CJX144 CTT13:CTT144 DDP13:DDP144 DNL13:DNL144 DXH13:DXH144 EHD13:EHD144 EQZ13:EQZ144 FAV13:FAV144 FKR13:FKR144 FUN13:FUN144 GEJ13:GEJ144 GOF13:GOF144 GYB13:GYB144 HHX13:HHX144 HRT13:HRT144 IBP13:IBP144 ILL13:ILL144 IVH13:IVH144 JFD13:JFD144 JOZ13:JOZ144 JYV13:JYV144 KIR13:KIR144 KSN13:KSN144 LCJ13:LCJ144 LMF13:LMF144 LWB13:LWB144 MFX13:MFX144 MPT13:MPT144 MZP13:MZP144 NJL13:NJL144 NTH13:NTH144 ODD13:ODD144 OMZ13:OMZ144 OWV13:OWV144 PGR13:PGR144 PQN13:PQN144 QAJ13:QAJ144 QKF13:QKF144 QUB13:QUB144 RDX13:RDX144 RNT13:RNT144 RXP13:RXP144 SHL13:SHL144 SRH13:SRH144 TBD13:TBD144 TKZ13:TKZ144 TUV13:TUV144 UER13:UER144 UON13:UON144 UYJ13:UYJ144 VIF13:VIF144 VSB13:VSB144 WBX13:WBX144 WLT13:WLT144 WVP13:WVP144">
      <formula1>"1,2,3"</formula1>
    </dataValidation>
    <dataValidation type="list" allowBlank="1" showInputMessage="1" showErrorMessage="1" sqref="U12:U29 U144 U96:U118">
      <formula1>$L$150:$L$154</formula1>
    </dataValidation>
    <dataValidation type="list" allowBlank="1" showInputMessage="1" showErrorMessage="1" sqref="K12:K29 K144">
      <formula1>$K$150:$K$155</formula1>
    </dataValidation>
    <dataValidation type="list" allowBlank="1" showInputMessage="1" showErrorMessage="1" sqref="J12:J29 J144">
      <formula1>$J$150:$J$155</formula1>
    </dataValidation>
    <dataValidation type="list" allowBlank="1" showInputMessage="1" showErrorMessage="1" sqref="AF12:AG144">
      <formula1>$M$150:$M$152</formula1>
    </dataValidation>
    <dataValidation type="list" allowBlank="1" showInputMessage="1" showErrorMessage="1" sqref="I12:I29 I144">
      <formula1>$I$150:$I$166</formula1>
    </dataValidation>
    <dataValidation type="list" allowBlank="1" showInputMessage="1" showErrorMessage="1" sqref="I30:I31 I35 I38 I40:I41">
      <formula1>$I$42:$I$58</formula1>
    </dataValidation>
    <dataValidation type="list" allowBlank="1" showInputMessage="1" showErrorMessage="1" sqref="J30:J35 J38:J41">
      <formula1>$J$42:$J$47</formula1>
    </dataValidation>
    <dataValidation type="list" allowBlank="1" showInputMessage="1" showErrorMessage="1" sqref="K30:K41">
      <formula1>$K$42:$K$47</formula1>
    </dataValidation>
    <dataValidation type="list" allowBlank="1" showInputMessage="1" showErrorMessage="1" sqref="U35 U38 U40:U41 U30:U31">
      <formula1>$L$42:$L$46</formula1>
    </dataValidation>
    <dataValidation type="list" allowBlank="1" showInputMessage="1" showErrorMessage="1" sqref="I50:I52">
      <formula1>$AI$12:$AI$27</formula1>
    </dataValidation>
    <dataValidation type="list" allowBlank="1" showInputMessage="1" showErrorMessage="1" sqref="U42:U52">
      <formula1>$AL$23:$AL$27</formula1>
    </dataValidation>
    <dataValidation type="list" allowBlank="1" showInputMessage="1" showErrorMessage="1" sqref="K42:K48 K50:K52">
      <formula1>$AK$12:$AK$12</formula1>
    </dataValidation>
    <dataValidation type="list" allowBlank="1" showInputMessage="1" showErrorMessage="1" sqref="J42:J48 J50:J52">
      <formula1>$AJ$12:$AJ$12</formula1>
    </dataValidation>
    <dataValidation type="list" allowBlank="1" showInputMessage="1" showErrorMessage="1" sqref="I42:I48">
      <formula1>$AI$12:$AI$14</formula1>
    </dataValidation>
    <dataValidation type="list" allowBlank="1" showInputMessage="1" showErrorMessage="1" sqref="I53:I57">
      <formula1>$AI$12:$AI$36</formula1>
    </dataValidation>
    <dataValidation type="list" allowBlank="1" showInputMessage="1" showErrorMessage="1" sqref="J53:K57 U53:U57">
      <formula1>#REF!</formula1>
    </dataValidation>
    <dataValidation type="list" allowBlank="1" showInputMessage="1" showErrorMessage="1" sqref="I58:I63 I68:I80 I110:I118 I128:I137">
      <formula1>$AI$12:$AI$28</formula1>
    </dataValidation>
    <dataValidation type="list" allowBlank="1" showInputMessage="1" showErrorMessage="1" sqref="J58:J63 J68:J81 J84 J87:J95 J110:J118 J128:J137">
      <formula1>$AJ$12:$AJ$17</formula1>
    </dataValidation>
    <dataValidation type="list" allowBlank="1" showInputMessage="1" showErrorMessage="1" sqref="K58:K63 K68:K81 K84 K87:K95 K110:K118 K128:K137">
      <formula1>$AK$12:$AK$17</formula1>
    </dataValidation>
    <dataValidation type="list" allowBlank="1" showInputMessage="1" showErrorMessage="1" sqref="U58:U63 U68:U95 U128:U137">
      <formula1>$AL$12:$AL$16</formula1>
    </dataValidation>
    <dataValidation type="list" allowBlank="1" showInputMessage="1" showErrorMessage="1" sqref="K64:K67">
      <formula1>$AW$12:$AW$17</formula1>
    </dataValidation>
    <dataValidation type="list" allowBlank="1" showInputMessage="1" showErrorMessage="1" sqref="J64:J67">
      <formula1>$AV$12:$AV$17</formula1>
    </dataValidation>
    <dataValidation type="list" allowBlank="1" showInputMessage="1" showErrorMessage="1" sqref="U64:U67">
      <formula1>$AT$12:$AT$16</formula1>
    </dataValidation>
    <dataValidation type="list" allowBlank="1" showInputMessage="1" showErrorMessage="1" sqref="I81 I84 I87 I90 I93">
      <formula1>$AI$12:$AI$25</formula1>
    </dataValidation>
    <dataValidation type="list" allowBlank="1" showInputMessage="1" showErrorMessage="1" sqref="J96:J109">
      <formula1>$J$31:$J$48</formula1>
    </dataValidation>
    <dataValidation type="list" allowBlank="1" showInputMessage="1" showErrorMessage="1" sqref="K96:K109">
      <formula1>$K$31:$K$48</formula1>
    </dataValidation>
    <dataValidation type="list" allowBlank="1" showInputMessage="1" showErrorMessage="1" sqref="I108:I109 I96:I106">
      <formula1>$I$31:$I$48</formula1>
    </dataValidation>
    <dataValidation type="list" allowBlank="1" showInputMessage="1" showErrorMessage="1" sqref="I119:I127">
      <formula1>$I$41:$I$57</formula1>
    </dataValidation>
    <dataValidation type="list" allowBlank="1" showInputMessage="1" showErrorMessage="1" sqref="J119:J127">
      <formula1>$J$41:$J$46</formula1>
    </dataValidation>
    <dataValidation type="list" allowBlank="1" showInputMessage="1" showErrorMessage="1" sqref="K119:K127">
      <formula1>$K$41:$K$46</formula1>
    </dataValidation>
    <dataValidation type="list" allowBlank="1" showInputMessage="1" showErrorMessage="1" sqref="U119:U127">
      <formula1>$L$41:$L$45</formula1>
    </dataValidation>
    <dataValidation type="list" allowBlank="1" showInputMessage="1" showErrorMessage="1" sqref="I138:I143">
      <formula1>$AI$12:$AI$17</formula1>
    </dataValidation>
    <dataValidation type="list" allowBlank="1" showInputMessage="1" showErrorMessage="1" sqref="J138:J143">
      <formula1>$AJ$12:$AJ$15</formula1>
    </dataValidation>
    <dataValidation type="list" allowBlank="1" showInputMessage="1" showErrorMessage="1" sqref="K138:K143">
      <formula1>$AK$12:$AK$15</formula1>
    </dataValidation>
    <dataValidation type="list" allowBlank="1" showInputMessage="1" showErrorMessage="1" sqref="U138:U143">
      <formula1>$AL$12:$AL$14</formula1>
    </dataValidation>
  </dataValidations>
  <pageMargins left="0.39370078740157483" right="0.19685039370078741" top="0.59055118110236227" bottom="0.39370078740157483" header="0.31496062992125984" footer="0.31496062992125984"/>
  <pageSetup paperSize="5" scale="65" orientation="landscape" horizontalDpi="120" verticalDpi="72" r:id="rId1"/>
  <headerFooter>
    <oddFooter>&amp;C&amp;14&amp;P</oddFooter>
  </headerFooter>
  <ignoredErrors>
    <ignoredError sqref="N12:N14 N16:N20 N22:N26 N28:N29 O13:O29 AA12:AA31" unlockedFormula="1"/>
    <ignoredError sqref="S12:T13 T14 S15:T29 L12:L29" evalErro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0"/>
  <sheetViews>
    <sheetView topLeftCell="A10" zoomScaleNormal="100" workbookViewId="0">
      <pane xSplit="4" ySplit="2" topLeftCell="L12" activePane="bottomRight" state="frozen"/>
      <selection activeCell="A10" sqref="A10"/>
      <selection pane="topRight" activeCell="E10" sqref="E10"/>
      <selection pane="bottomLeft" activeCell="A12" sqref="A12"/>
      <selection pane="bottomRight" activeCell="P12" sqref="P12"/>
    </sheetView>
  </sheetViews>
  <sheetFormatPr baseColWidth="10" defaultRowHeight="15" x14ac:dyDescent="0.25"/>
  <cols>
    <col min="1" max="1" width="1.85546875" style="114" customWidth="1"/>
    <col min="2" max="2" width="6.7109375" style="114" customWidth="1"/>
    <col min="3" max="3" width="25.85546875" style="114" customWidth="1"/>
    <col min="4" max="4" width="21.28515625" style="114" customWidth="1"/>
    <col min="5" max="5" width="28.7109375" style="114" customWidth="1"/>
    <col min="6" max="6" width="9.28515625" style="114" customWidth="1"/>
    <col min="7" max="7" width="9.5703125" style="114" customWidth="1"/>
    <col min="8" max="8" width="13.140625" style="114" customWidth="1"/>
    <col min="9" max="9" width="12.42578125" style="114" customWidth="1"/>
    <col min="10" max="10" width="19" style="114" bestFit="1" customWidth="1"/>
    <col min="11" max="12" width="19.28515625" style="114" bestFit="1" customWidth="1"/>
    <col min="13" max="14" width="19.28515625" style="114" customWidth="1"/>
    <col min="15" max="15" width="13.140625" style="114" bestFit="1" customWidth="1"/>
    <col min="16" max="16" width="15.5703125" style="114" customWidth="1"/>
    <col min="17" max="17" width="6.7109375" style="114" customWidth="1"/>
    <col min="18" max="18" width="5.42578125" style="114" customWidth="1"/>
    <col min="19" max="261" width="11.42578125" style="114"/>
    <col min="262" max="262" width="5.7109375" style="114" customWidth="1"/>
    <col min="263" max="263" width="25.85546875" style="114" customWidth="1"/>
    <col min="264" max="264" width="26" style="114" customWidth="1"/>
    <col min="265" max="265" width="36.42578125" style="114" customWidth="1"/>
    <col min="266" max="266" width="9.28515625" style="114" customWidth="1"/>
    <col min="267" max="267" width="9.5703125" style="114" customWidth="1"/>
    <col min="268" max="270" width="12.140625" style="114" customWidth="1"/>
    <col min="271" max="271" width="11.7109375" style="114" customWidth="1"/>
    <col min="272" max="272" width="11.5703125" style="114" customWidth="1"/>
    <col min="273" max="273" width="8.28515625" style="114" customWidth="1"/>
    <col min="274" max="517" width="11.42578125" style="114"/>
    <col min="518" max="518" width="5.7109375" style="114" customWidth="1"/>
    <col min="519" max="519" width="25.85546875" style="114" customWidth="1"/>
    <col min="520" max="520" width="26" style="114" customWidth="1"/>
    <col min="521" max="521" width="36.42578125" style="114" customWidth="1"/>
    <col min="522" max="522" width="9.28515625" style="114" customWidth="1"/>
    <col min="523" max="523" width="9.5703125" style="114" customWidth="1"/>
    <col min="524" max="526" width="12.140625" style="114" customWidth="1"/>
    <col min="527" max="527" width="11.7109375" style="114" customWidth="1"/>
    <col min="528" max="528" width="11.5703125" style="114" customWidth="1"/>
    <col min="529" max="529" width="8.28515625" style="114" customWidth="1"/>
    <col min="530" max="773" width="11.42578125" style="114"/>
    <col min="774" max="774" width="5.7109375" style="114" customWidth="1"/>
    <col min="775" max="775" width="25.85546875" style="114" customWidth="1"/>
    <col min="776" max="776" width="26" style="114" customWidth="1"/>
    <col min="777" max="777" width="36.42578125" style="114" customWidth="1"/>
    <col min="778" max="778" width="9.28515625" style="114" customWidth="1"/>
    <col min="779" max="779" width="9.5703125" style="114" customWidth="1"/>
    <col min="780" max="782" width="12.140625" style="114" customWidth="1"/>
    <col min="783" max="783" width="11.7109375" style="114" customWidth="1"/>
    <col min="784" max="784" width="11.5703125" style="114" customWidth="1"/>
    <col min="785" max="785" width="8.28515625" style="114" customWidth="1"/>
    <col min="786" max="1029" width="11.42578125" style="114"/>
    <col min="1030" max="1030" width="5.7109375" style="114" customWidth="1"/>
    <col min="1031" max="1031" width="25.85546875" style="114" customWidth="1"/>
    <col min="1032" max="1032" width="26" style="114" customWidth="1"/>
    <col min="1033" max="1033" width="36.42578125" style="114" customWidth="1"/>
    <col min="1034" max="1034" width="9.28515625" style="114" customWidth="1"/>
    <col min="1035" max="1035" width="9.5703125" style="114" customWidth="1"/>
    <col min="1036" max="1038" width="12.140625" style="114" customWidth="1"/>
    <col min="1039" max="1039" width="11.7109375" style="114" customWidth="1"/>
    <col min="1040" max="1040" width="11.5703125" style="114" customWidth="1"/>
    <col min="1041" max="1041" width="8.28515625" style="114" customWidth="1"/>
    <col min="1042" max="1285" width="11.42578125" style="114"/>
    <col min="1286" max="1286" width="5.7109375" style="114" customWidth="1"/>
    <col min="1287" max="1287" width="25.85546875" style="114" customWidth="1"/>
    <col min="1288" max="1288" width="26" style="114" customWidth="1"/>
    <col min="1289" max="1289" width="36.42578125" style="114" customWidth="1"/>
    <col min="1290" max="1290" width="9.28515625" style="114" customWidth="1"/>
    <col min="1291" max="1291" width="9.5703125" style="114" customWidth="1"/>
    <col min="1292" max="1294" width="12.140625" style="114" customWidth="1"/>
    <col min="1295" max="1295" width="11.7109375" style="114" customWidth="1"/>
    <col min="1296" max="1296" width="11.5703125" style="114" customWidth="1"/>
    <col min="1297" max="1297" width="8.28515625" style="114" customWidth="1"/>
    <col min="1298" max="1541" width="11.42578125" style="114"/>
    <col min="1542" max="1542" width="5.7109375" style="114" customWidth="1"/>
    <col min="1543" max="1543" width="25.85546875" style="114" customWidth="1"/>
    <col min="1544" max="1544" width="26" style="114" customWidth="1"/>
    <col min="1545" max="1545" width="36.42578125" style="114" customWidth="1"/>
    <col min="1546" max="1546" width="9.28515625" style="114" customWidth="1"/>
    <col min="1547" max="1547" width="9.5703125" style="114" customWidth="1"/>
    <col min="1548" max="1550" width="12.140625" style="114" customWidth="1"/>
    <col min="1551" max="1551" width="11.7109375" style="114" customWidth="1"/>
    <col min="1552" max="1552" width="11.5703125" style="114" customWidth="1"/>
    <col min="1553" max="1553" width="8.28515625" style="114" customWidth="1"/>
    <col min="1554" max="1797" width="11.42578125" style="114"/>
    <col min="1798" max="1798" width="5.7109375" style="114" customWidth="1"/>
    <col min="1799" max="1799" width="25.85546875" style="114" customWidth="1"/>
    <col min="1800" max="1800" width="26" style="114" customWidth="1"/>
    <col min="1801" max="1801" width="36.42578125" style="114" customWidth="1"/>
    <col min="1802" max="1802" width="9.28515625" style="114" customWidth="1"/>
    <col min="1803" max="1803" width="9.5703125" style="114" customWidth="1"/>
    <col min="1804" max="1806" width="12.140625" style="114" customWidth="1"/>
    <col min="1807" max="1807" width="11.7109375" style="114" customWidth="1"/>
    <col min="1808" max="1808" width="11.5703125" style="114" customWidth="1"/>
    <col min="1809" max="1809" width="8.28515625" style="114" customWidth="1"/>
    <col min="1810" max="2053" width="11.42578125" style="114"/>
    <col min="2054" max="2054" width="5.7109375" style="114" customWidth="1"/>
    <col min="2055" max="2055" width="25.85546875" style="114" customWidth="1"/>
    <col min="2056" max="2056" width="26" style="114" customWidth="1"/>
    <col min="2057" max="2057" width="36.42578125" style="114" customWidth="1"/>
    <col min="2058" max="2058" width="9.28515625" style="114" customWidth="1"/>
    <col min="2059" max="2059" width="9.5703125" style="114" customWidth="1"/>
    <col min="2060" max="2062" width="12.140625" style="114" customWidth="1"/>
    <col min="2063" max="2063" width="11.7109375" style="114" customWidth="1"/>
    <col min="2064" max="2064" width="11.5703125" style="114" customWidth="1"/>
    <col min="2065" max="2065" width="8.28515625" style="114" customWidth="1"/>
    <col min="2066" max="2309" width="11.42578125" style="114"/>
    <col min="2310" max="2310" width="5.7109375" style="114" customWidth="1"/>
    <col min="2311" max="2311" width="25.85546875" style="114" customWidth="1"/>
    <col min="2312" max="2312" width="26" style="114" customWidth="1"/>
    <col min="2313" max="2313" width="36.42578125" style="114" customWidth="1"/>
    <col min="2314" max="2314" width="9.28515625" style="114" customWidth="1"/>
    <col min="2315" max="2315" width="9.5703125" style="114" customWidth="1"/>
    <col min="2316" max="2318" width="12.140625" style="114" customWidth="1"/>
    <col min="2319" max="2319" width="11.7109375" style="114" customWidth="1"/>
    <col min="2320" max="2320" width="11.5703125" style="114" customWidth="1"/>
    <col min="2321" max="2321" width="8.28515625" style="114" customWidth="1"/>
    <col min="2322" max="2565" width="11.42578125" style="114"/>
    <col min="2566" max="2566" width="5.7109375" style="114" customWidth="1"/>
    <col min="2567" max="2567" width="25.85546875" style="114" customWidth="1"/>
    <col min="2568" max="2568" width="26" style="114" customWidth="1"/>
    <col min="2569" max="2569" width="36.42578125" style="114" customWidth="1"/>
    <col min="2570" max="2570" width="9.28515625" style="114" customWidth="1"/>
    <col min="2571" max="2571" width="9.5703125" style="114" customWidth="1"/>
    <col min="2572" max="2574" width="12.140625" style="114" customWidth="1"/>
    <col min="2575" max="2575" width="11.7109375" style="114" customWidth="1"/>
    <col min="2576" max="2576" width="11.5703125" style="114" customWidth="1"/>
    <col min="2577" max="2577" width="8.28515625" style="114" customWidth="1"/>
    <col min="2578" max="2821" width="11.42578125" style="114"/>
    <col min="2822" max="2822" width="5.7109375" style="114" customWidth="1"/>
    <col min="2823" max="2823" width="25.85546875" style="114" customWidth="1"/>
    <col min="2824" max="2824" width="26" style="114" customWidth="1"/>
    <col min="2825" max="2825" width="36.42578125" style="114" customWidth="1"/>
    <col min="2826" max="2826" width="9.28515625" style="114" customWidth="1"/>
    <col min="2827" max="2827" width="9.5703125" style="114" customWidth="1"/>
    <col min="2828" max="2830" width="12.140625" style="114" customWidth="1"/>
    <col min="2831" max="2831" width="11.7109375" style="114" customWidth="1"/>
    <col min="2832" max="2832" width="11.5703125" style="114" customWidth="1"/>
    <col min="2833" max="2833" width="8.28515625" style="114" customWidth="1"/>
    <col min="2834" max="3077" width="11.42578125" style="114"/>
    <col min="3078" max="3078" width="5.7109375" style="114" customWidth="1"/>
    <col min="3079" max="3079" width="25.85546875" style="114" customWidth="1"/>
    <col min="3080" max="3080" width="26" style="114" customWidth="1"/>
    <col min="3081" max="3081" width="36.42578125" style="114" customWidth="1"/>
    <col min="3082" max="3082" width="9.28515625" style="114" customWidth="1"/>
    <col min="3083" max="3083" width="9.5703125" style="114" customWidth="1"/>
    <col min="3084" max="3086" width="12.140625" style="114" customWidth="1"/>
    <col min="3087" max="3087" width="11.7109375" style="114" customWidth="1"/>
    <col min="3088" max="3088" width="11.5703125" style="114" customWidth="1"/>
    <col min="3089" max="3089" width="8.28515625" style="114" customWidth="1"/>
    <col min="3090" max="3333" width="11.42578125" style="114"/>
    <col min="3334" max="3334" width="5.7109375" style="114" customWidth="1"/>
    <col min="3335" max="3335" width="25.85546875" style="114" customWidth="1"/>
    <col min="3336" max="3336" width="26" style="114" customWidth="1"/>
    <col min="3337" max="3337" width="36.42578125" style="114" customWidth="1"/>
    <col min="3338" max="3338" width="9.28515625" style="114" customWidth="1"/>
    <col min="3339" max="3339" width="9.5703125" style="114" customWidth="1"/>
    <col min="3340" max="3342" width="12.140625" style="114" customWidth="1"/>
    <col min="3343" max="3343" width="11.7109375" style="114" customWidth="1"/>
    <col min="3344" max="3344" width="11.5703125" style="114" customWidth="1"/>
    <col min="3345" max="3345" width="8.28515625" style="114" customWidth="1"/>
    <col min="3346" max="3589" width="11.42578125" style="114"/>
    <col min="3590" max="3590" width="5.7109375" style="114" customWidth="1"/>
    <col min="3591" max="3591" width="25.85546875" style="114" customWidth="1"/>
    <col min="3592" max="3592" width="26" style="114" customWidth="1"/>
    <col min="3593" max="3593" width="36.42578125" style="114" customWidth="1"/>
    <col min="3594" max="3594" width="9.28515625" style="114" customWidth="1"/>
    <col min="3595" max="3595" width="9.5703125" style="114" customWidth="1"/>
    <col min="3596" max="3598" width="12.140625" style="114" customWidth="1"/>
    <col min="3599" max="3599" width="11.7109375" style="114" customWidth="1"/>
    <col min="3600" max="3600" width="11.5703125" style="114" customWidth="1"/>
    <col min="3601" max="3601" width="8.28515625" style="114" customWidth="1"/>
    <col min="3602" max="3845" width="11.42578125" style="114"/>
    <col min="3846" max="3846" width="5.7109375" style="114" customWidth="1"/>
    <col min="3847" max="3847" width="25.85546875" style="114" customWidth="1"/>
    <col min="3848" max="3848" width="26" style="114" customWidth="1"/>
    <col min="3849" max="3849" width="36.42578125" style="114" customWidth="1"/>
    <col min="3850" max="3850" width="9.28515625" style="114" customWidth="1"/>
    <col min="3851" max="3851" width="9.5703125" style="114" customWidth="1"/>
    <col min="3852" max="3854" width="12.140625" style="114" customWidth="1"/>
    <col min="3855" max="3855" width="11.7109375" style="114" customWidth="1"/>
    <col min="3856" max="3856" width="11.5703125" style="114" customWidth="1"/>
    <col min="3857" max="3857" width="8.28515625" style="114" customWidth="1"/>
    <col min="3858" max="4101" width="11.42578125" style="114"/>
    <col min="4102" max="4102" width="5.7109375" style="114" customWidth="1"/>
    <col min="4103" max="4103" width="25.85546875" style="114" customWidth="1"/>
    <col min="4104" max="4104" width="26" style="114" customWidth="1"/>
    <col min="4105" max="4105" width="36.42578125" style="114" customWidth="1"/>
    <col min="4106" max="4106" width="9.28515625" style="114" customWidth="1"/>
    <col min="4107" max="4107" width="9.5703125" style="114" customWidth="1"/>
    <col min="4108" max="4110" width="12.140625" style="114" customWidth="1"/>
    <col min="4111" max="4111" width="11.7109375" style="114" customWidth="1"/>
    <col min="4112" max="4112" width="11.5703125" style="114" customWidth="1"/>
    <col min="4113" max="4113" width="8.28515625" style="114" customWidth="1"/>
    <col min="4114" max="4357" width="11.42578125" style="114"/>
    <col min="4358" max="4358" width="5.7109375" style="114" customWidth="1"/>
    <col min="4359" max="4359" width="25.85546875" style="114" customWidth="1"/>
    <col min="4360" max="4360" width="26" style="114" customWidth="1"/>
    <col min="4361" max="4361" width="36.42578125" style="114" customWidth="1"/>
    <col min="4362" max="4362" width="9.28515625" style="114" customWidth="1"/>
    <col min="4363" max="4363" width="9.5703125" style="114" customWidth="1"/>
    <col min="4364" max="4366" width="12.140625" style="114" customWidth="1"/>
    <col min="4367" max="4367" width="11.7109375" style="114" customWidth="1"/>
    <col min="4368" max="4368" width="11.5703125" style="114" customWidth="1"/>
    <col min="4369" max="4369" width="8.28515625" style="114" customWidth="1"/>
    <col min="4370" max="4613" width="11.42578125" style="114"/>
    <col min="4614" max="4614" width="5.7109375" style="114" customWidth="1"/>
    <col min="4615" max="4615" width="25.85546875" style="114" customWidth="1"/>
    <col min="4616" max="4616" width="26" style="114" customWidth="1"/>
    <col min="4617" max="4617" width="36.42578125" style="114" customWidth="1"/>
    <col min="4618" max="4618" width="9.28515625" style="114" customWidth="1"/>
    <col min="4619" max="4619" width="9.5703125" style="114" customWidth="1"/>
    <col min="4620" max="4622" width="12.140625" style="114" customWidth="1"/>
    <col min="4623" max="4623" width="11.7109375" style="114" customWidth="1"/>
    <col min="4624" max="4624" width="11.5703125" style="114" customWidth="1"/>
    <col min="4625" max="4625" width="8.28515625" style="114" customWidth="1"/>
    <col min="4626" max="4869" width="11.42578125" style="114"/>
    <col min="4870" max="4870" width="5.7109375" style="114" customWidth="1"/>
    <col min="4871" max="4871" width="25.85546875" style="114" customWidth="1"/>
    <col min="4872" max="4872" width="26" style="114" customWidth="1"/>
    <col min="4873" max="4873" width="36.42578125" style="114" customWidth="1"/>
    <col min="4874" max="4874" width="9.28515625" style="114" customWidth="1"/>
    <col min="4875" max="4875" width="9.5703125" style="114" customWidth="1"/>
    <col min="4876" max="4878" width="12.140625" style="114" customWidth="1"/>
    <col min="4879" max="4879" width="11.7109375" style="114" customWidth="1"/>
    <col min="4880" max="4880" width="11.5703125" style="114" customWidth="1"/>
    <col min="4881" max="4881" width="8.28515625" style="114" customWidth="1"/>
    <col min="4882" max="5125" width="11.42578125" style="114"/>
    <col min="5126" max="5126" width="5.7109375" style="114" customWidth="1"/>
    <col min="5127" max="5127" width="25.85546875" style="114" customWidth="1"/>
    <col min="5128" max="5128" width="26" style="114" customWidth="1"/>
    <col min="5129" max="5129" width="36.42578125" style="114" customWidth="1"/>
    <col min="5130" max="5130" width="9.28515625" style="114" customWidth="1"/>
    <col min="5131" max="5131" width="9.5703125" style="114" customWidth="1"/>
    <col min="5132" max="5134" width="12.140625" style="114" customWidth="1"/>
    <col min="5135" max="5135" width="11.7109375" style="114" customWidth="1"/>
    <col min="5136" max="5136" width="11.5703125" style="114" customWidth="1"/>
    <col min="5137" max="5137" width="8.28515625" style="114" customWidth="1"/>
    <col min="5138" max="5381" width="11.42578125" style="114"/>
    <col min="5382" max="5382" width="5.7109375" style="114" customWidth="1"/>
    <col min="5383" max="5383" width="25.85546875" style="114" customWidth="1"/>
    <col min="5384" max="5384" width="26" style="114" customWidth="1"/>
    <col min="5385" max="5385" width="36.42578125" style="114" customWidth="1"/>
    <col min="5386" max="5386" width="9.28515625" style="114" customWidth="1"/>
    <col min="5387" max="5387" width="9.5703125" style="114" customWidth="1"/>
    <col min="5388" max="5390" width="12.140625" style="114" customWidth="1"/>
    <col min="5391" max="5391" width="11.7109375" style="114" customWidth="1"/>
    <col min="5392" max="5392" width="11.5703125" style="114" customWidth="1"/>
    <col min="5393" max="5393" width="8.28515625" style="114" customWidth="1"/>
    <col min="5394" max="5637" width="11.42578125" style="114"/>
    <col min="5638" max="5638" width="5.7109375" style="114" customWidth="1"/>
    <col min="5639" max="5639" width="25.85546875" style="114" customWidth="1"/>
    <col min="5640" max="5640" width="26" style="114" customWidth="1"/>
    <col min="5641" max="5641" width="36.42578125" style="114" customWidth="1"/>
    <col min="5642" max="5642" width="9.28515625" style="114" customWidth="1"/>
    <col min="5643" max="5643" width="9.5703125" style="114" customWidth="1"/>
    <col min="5644" max="5646" width="12.140625" style="114" customWidth="1"/>
    <col min="5647" max="5647" width="11.7109375" style="114" customWidth="1"/>
    <col min="5648" max="5648" width="11.5703125" style="114" customWidth="1"/>
    <col min="5649" max="5649" width="8.28515625" style="114" customWidth="1"/>
    <col min="5650" max="5893" width="11.42578125" style="114"/>
    <col min="5894" max="5894" width="5.7109375" style="114" customWidth="1"/>
    <col min="5895" max="5895" width="25.85546875" style="114" customWidth="1"/>
    <col min="5896" max="5896" width="26" style="114" customWidth="1"/>
    <col min="5897" max="5897" width="36.42578125" style="114" customWidth="1"/>
    <col min="5898" max="5898" width="9.28515625" style="114" customWidth="1"/>
    <col min="5899" max="5899" width="9.5703125" style="114" customWidth="1"/>
    <col min="5900" max="5902" width="12.140625" style="114" customWidth="1"/>
    <col min="5903" max="5903" width="11.7109375" style="114" customWidth="1"/>
    <col min="5904" max="5904" width="11.5703125" style="114" customWidth="1"/>
    <col min="5905" max="5905" width="8.28515625" style="114" customWidth="1"/>
    <col min="5906" max="6149" width="11.42578125" style="114"/>
    <col min="6150" max="6150" width="5.7109375" style="114" customWidth="1"/>
    <col min="6151" max="6151" width="25.85546875" style="114" customWidth="1"/>
    <col min="6152" max="6152" width="26" style="114" customWidth="1"/>
    <col min="6153" max="6153" width="36.42578125" style="114" customWidth="1"/>
    <col min="6154" max="6154" width="9.28515625" style="114" customWidth="1"/>
    <col min="6155" max="6155" width="9.5703125" style="114" customWidth="1"/>
    <col min="6156" max="6158" width="12.140625" style="114" customWidth="1"/>
    <col min="6159" max="6159" width="11.7109375" style="114" customWidth="1"/>
    <col min="6160" max="6160" width="11.5703125" style="114" customWidth="1"/>
    <col min="6161" max="6161" width="8.28515625" style="114" customWidth="1"/>
    <col min="6162" max="6405" width="11.42578125" style="114"/>
    <col min="6406" max="6406" width="5.7109375" style="114" customWidth="1"/>
    <col min="6407" max="6407" width="25.85546875" style="114" customWidth="1"/>
    <col min="6408" max="6408" width="26" style="114" customWidth="1"/>
    <col min="6409" max="6409" width="36.42578125" style="114" customWidth="1"/>
    <col min="6410" max="6410" width="9.28515625" style="114" customWidth="1"/>
    <col min="6411" max="6411" width="9.5703125" style="114" customWidth="1"/>
    <col min="6412" max="6414" width="12.140625" style="114" customWidth="1"/>
    <col min="6415" max="6415" width="11.7109375" style="114" customWidth="1"/>
    <col min="6416" max="6416" width="11.5703125" style="114" customWidth="1"/>
    <col min="6417" max="6417" width="8.28515625" style="114" customWidth="1"/>
    <col min="6418" max="6661" width="11.42578125" style="114"/>
    <col min="6662" max="6662" width="5.7109375" style="114" customWidth="1"/>
    <col min="6663" max="6663" width="25.85546875" style="114" customWidth="1"/>
    <col min="6664" max="6664" width="26" style="114" customWidth="1"/>
    <col min="6665" max="6665" width="36.42578125" style="114" customWidth="1"/>
    <col min="6666" max="6666" width="9.28515625" style="114" customWidth="1"/>
    <col min="6667" max="6667" width="9.5703125" style="114" customWidth="1"/>
    <col min="6668" max="6670" width="12.140625" style="114" customWidth="1"/>
    <col min="6671" max="6671" width="11.7109375" style="114" customWidth="1"/>
    <col min="6672" max="6672" width="11.5703125" style="114" customWidth="1"/>
    <col min="6673" max="6673" width="8.28515625" style="114" customWidth="1"/>
    <col min="6674" max="6917" width="11.42578125" style="114"/>
    <col min="6918" max="6918" width="5.7109375" style="114" customWidth="1"/>
    <col min="6919" max="6919" width="25.85546875" style="114" customWidth="1"/>
    <col min="6920" max="6920" width="26" style="114" customWidth="1"/>
    <col min="6921" max="6921" width="36.42578125" style="114" customWidth="1"/>
    <col min="6922" max="6922" width="9.28515625" style="114" customWidth="1"/>
    <col min="6923" max="6923" width="9.5703125" style="114" customWidth="1"/>
    <col min="6924" max="6926" width="12.140625" style="114" customWidth="1"/>
    <col min="6927" max="6927" width="11.7109375" style="114" customWidth="1"/>
    <col min="6928" max="6928" width="11.5703125" style="114" customWidth="1"/>
    <col min="6929" max="6929" width="8.28515625" style="114" customWidth="1"/>
    <col min="6930" max="7173" width="11.42578125" style="114"/>
    <col min="7174" max="7174" width="5.7109375" style="114" customWidth="1"/>
    <col min="7175" max="7175" width="25.85546875" style="114" customWidth="1"/>
    <col min="7176" max="7176" width="26" style="114" customWidth="1"/>
    <col min="7177" max="7177" width="36.42578125" style="114" customWidth="1"/>
    <col min="7178" max="7178" width="9.28515625" style="114" customWidth="1"/>
    <col min="7179" max="7179" width="9.5703125" style="114" customWidth="1"/>
    <col min="7180" max="7182" width="12.140625" style="114" customWidth="1"/>
    <col min="7183" max="7183" width="11.7109375" style="114" customWidth="1"/>
    <col min="7184" max="7184" width="11.5703125" style="114" customWidth="1"/>
    <col min="7185" max="7185" width="8.28515625" style="114" customWidth="1"/>
    <col min="7186" max="7429" width="11.42578125" style="114"/>
    <col min="7430" max="7430" width="5.7109375" style="114" customWidth="1"/>
    <col min="7431" max="7431" width="25.85546875" style="114" customWidth="1"/>
    <col min="7432" max="7432" width="26" style="114" customWidth="1"/>
    <col min="7433" max="7433" width="36.42578125" style="114" customWidth="1"/>
    <col min="7434" max="7434" width="9.28515625" style="114" customWidth="1"/>
    <col min="7435" max="7435" width="9.5703125" style="114" customWidth="1"/>
    <col min="7436" max="7438" width="12.140625" style="114" customWidth="1"/>
    <col min="7439" max="7439" width="11.7109375" style="114" customWidth="1"/>
    <col min="7440" max="7440" width="11.5703125" style="114" customWidth="1"/>
    <col min="7441" max="7441" width="8.28515625" style="114" customWidth="1"/>
    <col min="7442" max="7685" width="11.42578125" style="114"/>
    <col min="7686" max="7686" width="5.7109375" style="114" customWidth="1"/>
    <col min="7687" max="7687" width="25.85546875" style="114" customWidth="1"/>
    <col min="7688" max="7688" width="26" style="114" customWidth="1"/>
    <col min="7689" max="7689" width="36.42578125" style="114" customWidth="1"/>
    <col min="7690" max="7690" width="9.28515625" style="114" customWidth="1"/>
    <col min="7691" max="7691" width="9.5703125" style="114" customWidth="1"/>
    <col min="7692" max="7694" width="12.140625" style="114" customWidth="1"/>
    <col min="7695" max="7695" width="11.7109375" style="114" customWidth="1"/>
    <col min="7696" max="7696" width="11.5703125" style="114" customWidth="1"/>
    <col min="7697" max="7697" width="8.28515625" style="114" customWidth="1"/>
    <col min="7698" max="7941" width="11.42578125" style="114"/>
    <col min="7942" max="7942" width="5.7109375" style="114" customWidth="1"/>
    <col min="7943" max="7943" width="25.85546875" style="114" customWidth="1"/>
    <col min="7944" max="7944" width="26" style="114" customWidth="1"/>
    <col min="7945" max="7945" width="36.42578125" style="114" customWidth="1"/>
    <col min="7946" max="7946" width="9.28515625" style="114" customWidth="1"/>
    <col min="7947" max="7947" width="9.5703125" style="114" customWidth="1"/>
    <col min="7948" max="7950" width="12.140625" style="114" customWidth="1"/>
    <col min="7951" max="7951" width="11.7109375" style="114" customWidth="1"/>
    <col min="7952" max="7952" width="11.5703125" style="114" customWidth="1"/>
    <col min="7953" max="7953" width="8.28515625" style="114" customWidth="1"/>
    <col min="7954" max="8197" width="11.42578125" style="114"/>
    <col min="8198" max="8198" width="5.7109375" style="114" customWidth="1"/>
    <col min="8199" max="8199" width="25.85546875" style="114" customWidth="1"/>
    <col min="8200" max="8200" width="26" style="114" customWidth="1"/>
    <col min="8201" max="8201" width="36.42578125" style="114" customWidth="1"/>
    <col min="8202" max="8202" width="9.28515625" style="114" customWidth="1"/>
    <col min="8203" max="8203" width="9.5703125" style="114" customWidth="1"/>
    <col min="8204" max="8206" width="12.140625" style="114" customWidth="1"/>
    <col min="8207" max="8207" width="11.7109375" style="114" customWidth="1"/>
    <col min="8208" max="8208" width="11.5703125" style="114" customWidth="1"/>
    <col min="8209" max="8209" width="8.28515625" style="114" customWidth="1"/>
    <col min="8210" max="8453" width="11.42578125" style="114"/>
    <col min="8454" max="8454" width="5.7109375" style="114" customWidth="1"/>
    <col min="8455" max="8455" width="25.85546875" style="114" customWidth="1"/>
    <col min="8456" max="8456" width="26" style="114" customWidth="1"/>
    <col min="8457" max="8457" width="36.42578125" style="114" customWidth="1"/>
    <col min="8458" max="8458" width="9.28515625" style="114" customWidth="1"/>
    <col min="8459" max="8459" width="9.5703125" style="114" customWidth="1"/>
    <col min="8460" max="8462" width="12.140625" style="114" customWidth="1"/>
    <col min="8463" max="8463" width="11.7109375" style="114" customWidth="1"/>
    <col min="8464" max="8464" width="11.5703125" style="114" customWidth="1"/>
    <col min="8465" max="8465" width="8.28515625" style="114" customWidth="1"/>
    <col min="8466" max="8709" width="11.42578125" style="114"/>
    <col min="8710" max="8710" width="5.7109375" style="114" customWidth="1"/>
    <col min="8711" max="8711" width="25.85546875" style="114" customWidth="1"/>
    <col min="8712" max="8712" width="26" style="114" customWidth="1"/>
    <col min="8713" max="8713" width="36.42578125" style="114" customWidth="1"/>
    <col min="8714" max="8714" width="9.28515625" style="114" customWidth="1"/>
    <col min="8715" max="8715" width="9.5703125" style="114" customWidth="1"/>
    <col min="8716" max="8718" width="12.140625" style="114" customWidth="1"/>
    <col min="8719" max="8719" width="11.7109375" style="114" customWidth="1"/>
    <col min="8720" max="8720" width="11.5703125" style="114" customWidth="1"/>
    <col min="8721" max="8721" width="8.28515625" style="114" customWidth="1"/>
    <col min="8722" max="8965" width="11.42578125" style="114"/>
    <col min="8966" max="8966" width="5.7109375" style="114" customWidth="1"/>
    <col min="8967" max="8967" width="25.85546875" style="114" customWidth="1"/>
    <col min="8968" max="8968" width="26" style="114" customWidth="1"/>
    <col min="8969" max="8969" width="36.42578125" style="114" customWidth="1"/>
    <col min="8970" max="8970" width="9.28515625" style="114" customWidth="1"/>
    <col min="8971" max="8971" width="9.5703125" style="114" customWidth="1"/>
    <col min="8972" max="8974" width="12.140625" style="114" customWidth="1"/>
    <col min="8975" max="8975" width="11.7109375" style="114" customWidth="1"/>
    <col min="8976" max="8976" width="11.5703125" style="114" customWidth="1"/>
    <col min="8977" max="8977" width="8.28515625" style="114" customWidth="1"/>
    <col min="8978" max="9221" width="11.42578125" style="114"/>
    <col min="9222" max="9222" width="5.7109375" style="114" customWidth="1"/>
    <col min="9223" max="9223" width="25.85546875" style="114" customWidth="1"/>
    <col min="9224" max="9224" width="26" style="114" customWidth="1"/>
    <col min="9225" max="9225" width="36.42578125" style="114" customWidth="1"/>
    <col min="9226" max="9226" width="9.28515625" style="114" customWidth="1"/>
    <col min="9227" max="9227" width="9.5703125" style="114" customWidth="1"/>
    <col min="9228" max="9230" width="12.140625" style="114" customWidth="1"/>
    <col min="9231" max="9231" width="11.7109375" style="114" customWidth="1"/>
    <col min="9232" max="9232" width="11.5703125" style="114" customWidth="1"/>
    <col min="9233" max="9233" width="8.28515625" style="114" customWidth="1"/>
    <col min="9234" max="9477" width="11.42578125" style="114"/>
    <col min="9478" max="9478" width="5.7109375" style="114" customWidth="1"/>
    <col min="9479" max="9479" width="25.85546875" style="114" customWidth="1"/>
    <col min="9480" max="9480" width="26" style="114" customWidth="1"/>
    <col min="9481" max="9481" width="36.42578125" style="114" customWidth="1"/>
    <col min="9482" max="9482" width="9.28515625" style="114" customWidth="1"/>
    <col min="9483" max="9483" width="9.5703125" style="114" customWidth="1"/>
    <col min="9484" max="9486" width="12.140625" style="114" customWidth="1"/>
    <col min="9487" max="9487" width="11.7109375" style="114" customWidth="1"/>
    <col min="9488" max="9488" width="11.5703125" style="114" customWidth="1"/>
    <col min="9489" max="9489" width="8.28515625" style="114" customWidth="1"/>
    <col min="9490" max="9733" width="11.42578125" style="114"/>
    <col min="9734" max="9734" width="5.7109375" style="114" customWidth="1"/>
    <col min="9735" max="9735" width="25.85546875" style="114" customWidth="1"/>
    <col min="9736" max="9736" width="26" style="114" customWidth="1"/>
    <col min="9737" max="9737" width="36.42578125" style="114" customWidth="1"/>
    <col min="9738" max="9738" width="9.28515625" style="114" customWidth="1"/>
    <col min="9739" max="9739" width="9.5703125" style="114" customWidth="1"/>
    <col min="9740" max="9742" width="12.140625" style="114" customWidth="1"/>
    <col min="9743" max="9743" width="11.7109375" style="114" customWidth="1"/>
    <col min="9744" max="9744" width="11.5703125" style="114" customWidth="1"/>
    <col min="9745" max="9745" width="8.28515625" style="114" customWidth="1"/>
    <col min="9746" max="9989" width="11.42578125" style="114"/>
    <col min="9990" max="9990" width="5.7109375" style="114" customWidth="1"/>
    <col min="9991" max="9991" width="25.85546875" style="114" customWidth="1"/>
    <col min="9992" max="9992" width="26" style="114" customWidth="1"/>
    <col min="9993" max="9993" width="36.42578125" style="114" customWidth="1"/>
    <col min="9994" max="9994" width="9.28515625" style="114" customWidth="1"/>
    <col min="9995" max="9995" width="9.5703125" style="114" customWidth="1"/>
    <col min="9996" max="9998" width="12.140625" style="114" customWidth="1"/>
    <col min="9999" max="9999" width="11.7109375" style="114" customWidth="1"/>
    <col min="10000" max="10000" width="11.5703125" style="114" customWidth="1"/>
    <col min="10001" max="10001" width="8.28515625" style="114" customWidth="1"/>
    <col min="10002" max="10245" width="11.42578125" style="114"/>
    <col min="10246" max="10246" width="5.7109375" style="114" customWidth="1"/>
    <col min="10247" max="10247" width="25.85546875" style="114" customWidth="1"/>
    <col min="10248" max="10248" width="26" style="114" customWidth="1"/>
    <col min="10249" max="10249" width="36.42578125" style="114" customWidth="1"/>
    <col min="10250" max="10250" width="9.28515625" style="114" customWidth="1"/>
    <col min="10251" max="10251" width="9.5703125" style="114" customWidth="1"/>
    <col min="10252" max="10254" width="12.140625" style="114" customWidth="1"/>
    <col min="10255" max="10255" width="11.7109375" style="114" customWidth="1"/>
    <col min="10256" max="10256" width="11.5703125" style="114" customWidth="1"/>
    <col min="10257" max="10257" width="8.28515625" style="114" customWidth="1"/>
    <col min="10258" max="10501" width="11.42578125" style="114"/>
    <col min="10502" max="10502" width="5.7109375" style="114" customWidth="1"/>
    <col min="10503" max="10503" width="25.85546875" style="114" customWidth="1"/>
    <col min="10504" max="10504" width="26" style="114" customWidth="1"/>
    <col min="10505" max="10505" width="36.42578125" style="114" customWidth="1"/>
    <col min="10506" max="10506" width="9.28515625" style="114" customWidth="1"/>
    <col min="10507" max="10507" width="9.5703125" style="114" customWidth="1"/>
    <col min="10508" max="10510" width="12.140625" style="114" customWidth="1"/>
    <col min="10511" max="10511" width="11.7109375" style="114" customWidth="1"/>
    <col min="10512" max="10512" width="11.5703125" style="114" customWidth="1"/>
    <col min="10513" max="10513" width="8.28515625" style="114" customWidth="1"/>
    <col min="10514" max="10757" width="11.42578125" style="114"/>
    <col min="10758" max="10758" width="5.7109375" style="114" customWidth="1"/>
    <col min="10759" max="10759" width="25.85546875" style="114" customWidth="1"/>
    <col min="10760" max="10760" width="26" style="114" customWidth="1"/>
    <col min="10761" max="10761" width="36.42578125" style="114" customWidth="1"/>
    <col min="10762" max="10762" width="9.28515625" style="114" customWidth="1"/>
    <col min="10763" max="10763" width="9.5703125" style="114" customWidth="1"/>
    <col min="10764" max="10766" width="12.140625" style="114" customWidth="1"/>
    <col min="10767" max="10767" width="11.7109375" style="114" customWidth="1"/>
    <col min="10768" max="10768" width="11.5703125" style="114" customWidth="1"/>
    <col min="10769" max="10769" width="8.28515625" style="114" customWidth="1"/>
    <col min="10770" max="11013" width="11.42578125" style="114"/>
    <col min="11014" max="11014" width="5.7109375" style="114" customWidth="1"/>
    <col min="11015" max="11015" width="25.85546875" style="114" customWidth="1"/>
    <col min="11016" max="11016" width="26" style="114" customWidth="1"/>
    <col min="11017" max="11017" width="36.42578125" style="114" customWidth="1"/>
    <col min="11018" max="11018" width="9.28515625" style="114" customWidth="1"/>
    <col min="11019" max="11019" width="9.5703125" style="114" customWidth="1"/>
    <col min="11020" max="11022" width="12.140625" style="114" customWidth="1"/>
    <col min="11023" max="11023" width="11.7109375" style="114" customWidth="1"/>
    <col min="11024" max="11024" width="11.5703125" style="114" customWidth="1"/>
    <col min="11025" max="11025" width="8.28515625" style="114" customWidth="1"/>
    <col min="11026" max="11269" width="11.42578125" style="114"/>
    <col min="11270" max="11270" width="5.7109375" style="114" customWidth="1"/>
    <col min="11271" max="11271" width="25.85546875" style="114" customWidth="1"/>
    <col min="11272" max="11272" width="26" style="114" customWidth="1"/>
    <col min="11273" max="11273" width="36.42578125" style="114" customWidth="1"/>
    <col min="11274" max="11274" width="9.28515625" style="114" customWidth="1"/>
    <col min="11275" max="11275" width="9.5703125" style="114" customWidth="1"/>
    <col min="11276" max="11278" width="12.140625" style="114" customWidth="1"/>
    <col min="11279" max="11279" width="11.7109375" style="114" customWidth="1"/>
    <col min="11280" max="11280" width="11.5703125" style="114" customWidth="1"/>
    <col min="11281" max="11281" width="8.28515625" style="114" customWidth="1"/>
    <col min="11282" max="11525" width="11.42578125" style="114"/>
    <col min="11526" max="11526" width="5.7109375" style="114" customWidth="1"/>
    <col min="11527" max="11527" width="25.85546875" style="114" customWidth="1"/>
    <col min="11528" max="11528" width="26" style="114" customWidth="1"/>
    <col min="11529" max="11529" width="36.42578125" style="114" customWidth="1"/>
    <col min="11530" max="11530" width="9.28515625" style="114" customWidth="1"/>
    <col min="11531" max="11531" width="9.5703125" style="114" customWidth="1"/>
    <col min="11532" max="11534" width="12.140625" style="114" customWidth="1"/>
    <col min="11535" max="11535" width="11.7109375" style="114" customWidth="1"/>
    <col min="11536" max="11536" width="11.5703125" style="114" customWidth="1"/>
    <col min="11537" max="11537" width="8.28515625" style="114" customWidth="1"/>
    <col min="11538" max="11781" width="11.42578125" style="114"/>
    <col min="11782" max="11782" width="5.7109375" style="114" customWidth="1"/>
    <col min="11783" max="11783" width="25.85546875" style="114" customWidth="1"/>
    <col min="11784" max="11784" width="26" style="114" customWidth="1"/>
    <col min="11785" max="11785" width="36.42578125" style="114" customWidth="1"/>
    <col min="11786" max="11786" width="9.28515625" style="114" customWidth="1"/>
    <col min="11787" max="11787" width="9.5703125" style="114" customWidth="1"/>
    <col min="11788" max="11790" width="12.140625" style="114" customWidth="1"/>
    <col min="11791" max="11791" width="11.7109375" style="114" customWidth="1"/>
    <col min="11792" max="11792" width="11.5703125" style="114" customWidth="1"/>
    <col min="11793" max="11793" width="8.28515625" style="114" customWidth="1"/>
    <col min="11794" max="12037" width="11.42578125" style="114"/>
    <col min="12038" max="12038" width="5.7109375" style="114" customWidth="1"/>
    <col min="12039" max="12039" width="25.85546875" style="114" customWidth="1"/>
    <col min="12040" max="12040" width="26" style="114" customWidth="1"/>
    <col min="12041" max="12041" width="36.42578125" style="114" customWidth="1"/>
    <col min="12042" max="12042" width="9.28515625" style="114" customWidth="1"/>
    <col min="12043" max="12043" width="9.5703125" style="114" customWidth="1"/>
    <col min="12044" max="12046" width="12.140625" style="114" customWidth="1"/>
    <col min="12047" max="12047" width="11.7109375" style="114" customWidth="1"/>
    <col min="12048" max="12048" width="11.5703125" style="114" customWidth="1"/>
    <col min="12049" max="12049" width="8.28515625" style="114" customWidth="1"/>
    <col min="12050" max="12293" width="11.42578125" style="114"/>
    <col min="12294" max="12294" width="5.7109375" style="114" customWidth="1"/>
    <col min="12295" max="12295" width="25.85546875" style="114" customWidth="1"/>
    <col min="12296" max="12296" width="26" style="114" customWidth="1"/>
    <col min="12297" max="12297" width="36.42578125" style="114" customWidth="1"/>
    <col min="12298" max="12298" width="9.28515625" style="114" customWidth="1"/>
    <col min="12299" max="12299" width="9.5703125" style="114" customWidth="1"/>
    <col min="12300" max="12302" width="12.140625" style="114" customWidth="1"/>
    <col min="12303" max="12303" width="11.7109375" style="114" customWidth="1"/>
    <col min="12304" max="12304" width="11.5703125" style="114" customWidth="1"/>
    <col min="12305" max="12305" width="8.28515625" style="114" customWidth="1"/>
    <col min="12306" max="12549" width="11.42578125" style="114"/>
    <col min="12550" max="12550" width="5.7109375" style="114" customWidth="1"/>
    <col min="12551" max="12551" width="25.85546875" style="114" customWidth="1"/>
    <col min="12552" max="12552" width="26" style="114" customWidth="1"/>
    <col min="12553" max="12553" width="36.42578125" style="114" customWidth="1"/>
    <col min="12554" max="12554" width="9.28515625" style="114" customWidth="1"/>
    <col min="12555" max="12555" width="9.5703125" style="114" customWidth="1"/>
    <col min="12556" max="12558" width="12.140625" style="114" customWidth="1"/>
    <col min="12559" max="12559" width="11.7109375" style="114" customWidth="1"/>
    <col min="12560" max="12560" width="11.5703125" style="114" customWidth="1"/>
    <col min="12561" max="12561" width="8.28515625" style="114" customWidth="1"/>
    <col min="12562" max="12805" width="11.42578125" style="114"/>
    <col min="12806" max="12806" width="5.7109375" style="114" customWidth="1"/>
    <col min="12807" max="12807" width="25.85546875" style="114" customWidth="1"/>
    <col min="12808" max="12808" width="26" style="114" customWidth="1"/>
    <col min="12809" max="12809" width="36.42578125" style="114" customWidth="1"/>
    <col min="12810" max="12810" width="9.28515625" style="114" customWidth="1"/>
    <col min="12811" max="12811" width="9.5703125" style="114" customWidth="1"/>
    <col min="12812" max="12814" width="12.140625" style="114" customWidth="1"/>
    <col min="12815" max="12815" width="11.7109375" style="114" customWidth="1"/>
    <col min="12816" max="12816" width="11.5703125" style="114" customWidth="1"/>
    <col min="12817" max="12817" width="8.28515625" style="114" customWidth="1"/>
    <col min="12818" max="13061" width="11.42578125" style="114"/>
    <col min="13062" max="13062" width="5.7109375" style="114" customWidth="1"/>
    <col min="13063" max="13063" width="25.85546875" style="114" customWidth="1"/>
    <col min="13064" max="13064" width="26" style="114" customWidth="1"/>
    <col min="13065" max="13065" width="36.42578125" style="114" customWidth="1"/>
    <col min="13066" max="13066" width="9.28515625" style="114" customWidth="1"/>
    <col min="13067" max="13067" width="9.5703125" style="114" customWidth="1"/>
    <col min="13068" max="13070" width="12.140625" style="114" customWidth="1"/>
    <col min="13071" max="13071" width="11.7109375" style="114" customWidth="1"/>
    <col min="13072" max="13072" width="11.5703125" style="114" customWidth="1"/>
    <col min="13073" max="13073" width="8.28515625" style="114" customWidth="1"/>
    <col min="13074" max="13317" width="11.42578125" style="114"/>
    <col min="13318" max="13318" width="5.7109375" style="114" customWidth="1"/>
    <col min="13319" max="13319" width="25.85546875" style="114" customWidth="1"/>
    <col min="13320" max="13320" width="26" style="114" customWidth="1"/>
    <col min="13321" max="13321" width="36.42578125" style="114" customWidth="1"/>
    <col min="13322" max="13322" width="9.28515625" style="114" customWidth="1"/>
    <col min="13323" max="13323" width="9.5703125" style="114" customWidth="1"/>
    <col min="13324" max="13326" width="12.140625" style="114" customWidth="1"/>
    <col min="13327" max="13327" width="11.7109375" style="114" customWidth="1"/>
    <col min="13328" max="13328" width="11.5703125" style="114" customWidth="1"/>
    <col min="13329" max="13329" width="8.28515625" style="114" customWidth="1"/>
    <col min="13330" max="13573" width="11.42578125" style="114"/>
    <col min="13574" max="13574" width="5.7109375" style="114" customWidth="1"/>
    <col min="13575" max="13575" width="25.85546875" style="114" customWidth="1"/>
    <col min="13576" max="13576" width="26" style="114" customWidth="1"/>
    <col min="13577" max="13577" width="36.42578125" style="114" customWidth="1"/>
    <col min="13578" max="13578" width="9.28515625" style="114" customWidth="1"/>
    <col min="13579" max="13579" width="9.5703125" style="114" customWidth="1"/>
    <col min="13580" max="13582" width="12.140625" style="114" customWidth="1"/>
    <col min="13583" max="13583" width="11.7109375" style="114" customWidth="1"/>
    <col min="13584" max="13584" width="11.5703125" style="114" customWidth="1"/>
    <col min="13585" max="13585" width="8.28515625" style="114" customWidth="1"/>
    <col min="13586" max="13829" width="11.42578125" style="114"/>
    <col min="13830" max="13830" width="5.7109375" style="114" customWidth="1"/>
    <col min="13831" max="13831" width="25.85546875" style="114" customWidth="1"/>
    <col min="13832" max="13832" width="26" style="114" customWidth="1"/>
    <col min="13833" max="13833" width="36.42578125" style="114" customWidth="1"/>
    <col min="13834" max="13834" width="9.28515625" style="114" customWidth="1"/>
    <col min="13835" max="13835" width="9.5703125" style="114" customWidth="1"/>
    <col min="13836" max="13838" width="12.140625" style="114" customWidth="1"/>
    <col min="13839" max="13839" width="11.7109375" style="114" customWidth="1"/>
    <col min="13840" max="13840" width="11.5703125" style="114" customWidth="1"/>
    <col min="13841" max="13841" width="8.28515625" style="114" customWidth="1"/>
    <col min="13842" max="14085" width="11.42578125" style="114"/>
    <col min="14086" max="14086" width="5.7109375" style="114" customWidth="1"/>
    <col min="14087" max="14087" width="25.85546875" style="114" customWidth="1"/>
    <col min="14088" max="14088" width="26" style="114" customWidth="1"/>
    <col min="14089" max="14089" width="36.42578125" style="114" customWidth="1"/>
    <col min="14090" max="14090" width="9.28515625" style="114" customWidth="1"/>
    <col min="14091" max="14091" width="9.5703125" style="114" customWidth="1"/>
    <col min="14092" max="14094" width="12.140625" style="114" customWidth="1"/>
    <col min="14095" max="14095" width="11.7109375" style="114" customWidth="1"/>
    <col min="14096" max="14096" width="11.5703125" style="114" customWidth="1"/>
    <col min="14097" max="14097" width="8.28515625" style="114" customWidth="1"/>
    <col min="14098" max="14341" width="11.42578125" style="114"/>
    <col min="14342" max="14342" width="5.7109375" style="114" customWidth="1"/>
    <col min="14343" max="14343" width="25.85546875" style="114" customWidth="1"/>
    <col min="14344" max="14344" width="26" style="114" customWidth="1"/>
    <col min="14345" max="14345" width="36.42578125" style="114" customWidth="1"/>
    <col min="14346" max="14346" width="9.28515625" style="114" customWidth="1"/>
    <col min="14347" max="14347" width="9.5703125" style="114" customWidth="1"/>
    <col min="14348" max="14350" width="12.140625" style="114" customWidth="1"/>
    <col min="14351" max="14351" width="11.7109375" style="114" customWidth="1"/>
    <col min="14352" max="14352" width="11.5703125" style="114" customWidth="1"/>
    <col min="14353" max="14353" width="8.28515625" style="114" customWidth="1"/>
    <col min="14354" max="14597" width="11.42578125" style="114"/>
    <col min="14598" max="14598" width="5.7109375" style="114" customWidth="1"/>
    <col min="14599" max="14599" width="25.85546875" style="114" customWidth="1"/>
    <col min="14600" max="14600" width="26" style="114" customWidth="1"/>
    <col min="14601" max="14601" width="36.42578125" style="114" customWidth="1"/>
    <col min="14602" max="14602" width="9.28515625" style="114" customWidth="1"/>
    <col min="14603" max="14603" width="9.5703125" style="114" customWidth="1"/>
    <col min="14604" max="14606" width="12.140625" style="114" customWidth="1"/>
    <col min="14607" max="14607" width="11.7109375" style="114" customWidth="1"/>
    <col min="14608" max="14608" width="11.5703125" style="114" customWidth="1"/>
    <col min="14609" max="14609" width="8.28515625" style="114" customWidth="1"/>
    <col min="14610" max="14853" width="11.42578125" style="114"/>
    <col min="14854" max="14854" width="5.7109375" style="114" customWidth="1"/>
    <col min="14855" max="14855" width="25.85546875" style="114" customWidth="1"/>
    <col min="14856" max="14856" width="26" style="114" customWidth="1"/>
    <col min="14857" max="14857" width="36.42578125" style="114" customWidth="1"/>
    <col min="14858" max="14858" width="9.28515625" style="114" customWidth="1"/>
    <col min="14859" max="14859" width="9.5703125" style="114" customWidth="1"/>
    <col min="14860" max="14862" width="12.140625" style="114" customWidth="1"/>
    <col min="14863" max="14863" width="11.7109375" style="114" customWidth="1"/>
    <col min="14864" max="14864" width="11.5703125" style="114" customWidth="1"/>
    <col min="14865" max="14865" width="8.28515625" style="114" customWidth="1"/>
    <col min="14866" max="15109" width="11.42578125" style="114"/>
    <col min="15110" max="15110" width="5.7109375" style="114" customWidth="1"/>
    <col min="15111" max="15111" width="25.85546875" style="114" customWidth="1"/>
    <col min="15112" max="15112" width="26" style="114" customWidth="1"/>
    <col min="15113" max="15113" width="36.42578125" style="114" customWidth="1"/>
    <col min="15114" max="15114" width="9.28515625" style="114" customWidth="1"/>
    <col min="15115" max="15115" width="9.5703125" style="114" customWidth="1"/>
    <col min="15116" max="15118" width="12.140625" style="114" customWidth="1"/>
    <col min="15119" max="15119" width="11.7109375" style="114" customWidth="1"/>
    <col min="15120" max="15120" width="11.5703125" style="114" customWidth="1"/>
    <col min="15121" max="15121" width="8.28515625" style="114" customWidth="1"/>
    <col min="15122" max="15365" width="11.42578125" style="114"/>
    <col min="15366" max="15366" width="5.7109375" style="114" customWidth="1"/>
    <col min="15367" max="15367" width="25.85546875" style="114" customWidth="1"/>
    <col min="15368" max="15368" width="26" style="114" customWidth="1"/>
    <col min="15369" max="15369" width="36.42578125" style="114" customWidth="1"/>
    <col min="15370" max="15370" width="9.28515625" style="114" customWidth="1"/>
    <col min="15371" max="15371" width="9.5703125" style="114" customWidth="1"/>
    <col min="15372" max="15374" width="12.140625" style="114" customWidth="1"/>
    <col min="15375" max="15375" width="11.7109375" style="114" customWidth="1"/>
    <col min="15376" max="15376" width="11.5703125" style="114" customWidth="1"/>
    <col min="15377" max="15377" width="8.28515625" style="114" customWidth="1"/>
    <col min="15378" max="15621" width="11.42578125" style="114"/>
    <col min="15622" max="15622" width="5.7109375" style="114" customWidth="1"/>
    <col min="15623" max="15623" width="25.85546875" style="114" customWidth="1"/>
    <col min="15624" max="15624" width="26" style="114" customWidth="1"/>
    <col min="15625" max="15625" width="36.42578125" style="114" customWidth="1"/>
    <col min="15626" max="15626" width="9.28515625" style="114" customWidth="1"/>
    <col min="15627" max="15627" width="9.5703125" style="114" customWidth="1"/>
    <col min="15628" max="15630" width="12.140625" style="114" customWidth="1"/>
    <col min="15631" max="15631" width="11.7109375" style="114" customWidth="1"/>
    <col min="15632" max="15632" width="11.5703125" style="114" customWidth="1"/>
    <col min="15633" max="15633" width="8.28515625" style="114" customWidth="1"/>
    <col min="15634" max="15877" width="11.42578125" style="114"/>
    <col min="15878" max="15878" width="5.7109375" style="114" customWidth="1"/>
    <col min="15879" max="15879" width="25.85546875" style="114" customWidth="1"/>
    <col min="15880" max="15880" width="26" style="114" customWidth="1"/>
    <col min="15881" max="15881" width="36.42578125" style="114" customWidth="1"/>
    <col min="15882" max="15882" width="9.28515625" style="114" customWidth="1"/>
    <col min="15883" max="15883" width="9.5703125" style="114" customWidth="1"/>
    <col min="15884" max="15886" width="12.140625" style="114" customWidth="1"/>
    <col min="15887" max="15887" width="11.7109375" style="114" customWidth="1"/>
    <col min="15888" max="15888" width="11.5703125" style="114" customWidth="1"/>
    <col min="15889" max="15889" width="8.28515625" style="114" customWidth="1"/>
    <col min="15890" max="16133" width="11.42578125" style="114"/>
    <col min="16134" max="16134" width="5.7109375" style="114" customWidth="1"/>
    <col min="16135" max="16135" width="25.85546875" style="114" customWidth="1"/>
    <col min="16136" max="16136" width="26" style="114" customWidth="1"/>
    <col min="16137" max="16137" width="36.42578125" style="114" customWidth="1"/>
    <col min="16138" max="16138" width="9.28515625" style="114" customWidth="1"/>
    <col min="16139" max="16139" width="9.5703125" style="114" customWidth="1"/>
    <col min="16140" max="16142" width="12.140625" style="114" customWidth="1"/>
    <col min="16143" max="16143" width="11.7109375" style="114" customWidth="1"/>
    <col min="16144" max="16144" width="11.5703125" style="114" customWidth="1"/>
    <col min="16145" max="16145" width="8.28515625" style="114" customWidth="1"/>
    <col min="16146" max="16384" width="11.42578125" style="114"/>
  </cols>
  <sheetData>
    <row r="1" spans="2:25" ht="7.5" customHeight="1" x14ac:dyDescent="0.25"/>
    <row r="2" spans="2:25" ht="12" customHeight="1" x14ac:dyDescent="0.25">
      <c r="B2" s="115"/>
      <c r="C2" s="339" t="s">
        <v>4</v>
      </c>
      <c r="D2" s="339"/>
      <c r="E2" s="339"/>
      <c r="F2" s="339"/>
      <c r="G2" s="340"/>
      <c r="H2" s="343" t="s">
        <v>119</v>
      </c>
      <c r="I2" s="150"/>
    </row>
    <row r="3" spans="2:25" ht="13.5" customHeight="1" x14ac:dyDescent="0.25">
      <c r="B3" s="117"/>
      <c r="C3" s="341"/>
      <c r="D3" s="341"/>
      <c r="E3" s="341"/>
      <c r="F3" s="341"/>
      <c r="G3" s="342"/>
      <c r="H3" s="343"/>
      <c r="I3" s="150"/>
    </row>
    <row r="4" spans="2:25" ht="12.75" customHeight="1" x14ac:dyDescent="0.25">
      <c r="B4" s="117"/>
      <c r="C4" s="341" t="s">
        <v>66</v>
      </c>
      <c r="D4" s="341"/>
      <c r="E4" s="341"/>
      <c r="F4" s="341"/>
      <c r="G4" s="342"/>
      <c r="H4" s="343" t="s">
        <v>82</v>
      </c>
      <c r="I4" s="150"/>
    </row>
    <row r="5" spans="2:25" ht="10.5" customHeight="1" x14ac:dyDescent="0.25">
      <c r="B5" s="117"/>
      <c r="C5" s="341"/>
      <c r="D5" s="341"/>
      <c r="E5" s="341"/>
      <c r="F5" s="341"/>
      <c r="G5" s="342"/>
      <c r="H5" s="343"/>
      <c r="I5" s="150"/>
    </row>
    <row r="6" spans="2:25" ht="15.75" customHeight="1" x14ac:dyDescent="0.25">
      <c r="B6" s="118"/>
      <c r="C6" s="344"/>
      <c r="D6" s="344"/>
      <c r="E6" s="344"/>
      <c r="F6" s="344"/>
      <c r="G6" s="345"/>
      <c r="H6" s="119" t="s">
        <v>7</v>
      </c>
      <c r="I6" s="150"/>
    </row>
    <row r="7" spans="2:25" ht="13.5" customHeight="1" x14ac:dyDescent="0.25">
      <c r="C7" s="120"/>
      <c r="D7" s="120"/>
      <c r="E7" s="120"/>
      <c r="F7" s="120"/>
      <c r="G7" s="121"/>
      <c r="H7" s="121"/>
      <c r="I7" s="121"/>
      <c r="J7" s="121"/>
      <c r="K7" s="121"/>
      <c r="L7" s="121"/>
      <c r="M7" s="121"/>
      <c r="N7" s="121"/>
      <c r="O7" s="116"/>
    </row>
    <row r="8" spans="2:25" ht="16.5" customHeight="1" x14ac:dyDescent="0.25">
      <c r="C8" s="190" t="s">
        <v>67</v>
      </c>
      <c r="D8" s="346" t="s">
        <v>167</v>
      </c>
      <c r="E8" s="347"/>
      <c r="G8" s="121"/>
      <c r="H8" s="121"/>
      <c r="I8" s="121"/>
      <c r="J8" s="121"/>
      <c r="K8" s="121"/>
      <c r="L8" s="121"/>
      <c r="M8" s="121"/>
      <c r="N8" s="121"/>
      <c r="O8" s="116"/>
    </row>
    <row r="9" spans="2:25" ht="12" customHeight="1" x14ac:dyDescent="0.25">
      <c r="D9" s="123"/>
    </row>
    <row r="10" spans="2:25" ht="15.75" customHeight="1" x14ac:dyDescent="0.25">
      <c r="B10" s="350" t="s">
        <v>0</v>
      </c>
      <c r="C10" s="352" t="s">
        <v>125</v>
      </c>
      <c r="D10" s="352" t="s">
        <v>126</v>
      </c>
      <c r="E10" s="352" t="s">
        <v>87</v>
      </c>
      <c r="F10" s="349" t="s">
        <v>130</v>
      </c>
      <c r="G10" s="349"/>
      <c r="H10" s="349"/>
      <c r="I10" s="349"/>
      <c r="J10" s="348" t="s">
        <v>131</v>
      </c>
      <c r="K10" s="348"/>
      <c r="L10" s="348"/>
      <c r="M10" s="348"/>
      <c r="N10" s="348"/>
      <c r="O10" s="348"/>
      <c r="P10" s="348"/>
    </row>
    <row r="11" spans="2:25" ht="68.25" customHeight="1" x14ac:dyDescent="0.25">
      <c r="B11" s="351"/>
      <c r="C11" s="353"/>
      <c r="D11" s="353"/>
      <c r="E11" s="353"/>
      <c r="F11" s="158" t="s">
        <v>132</v>
      </c>
      <c r="G11" s="158" t="s">
        <v>133</v>
      </c>
      <c r="H11" s="158" t="s">
        <v>86</v>
      </c>
      <c r="I11" s="158" t="s">
        <v>134</v>
      </c>
      <c r="J11" s="156" t="s">
        <v>142</v>
      </c>
      <c r="K11" s="156" t="s">
        <v>89</v>
      </c>
      <c r="L11" s="156" t="s">
        <v>90</v>
      </c>
      <c r="M11" s="158" t="s">
        <v>94</v>
      </c>
      <c r="N11" s="158" t="s">
        <v>93</v>
      </c>
      <c r="O11" s="156" t="s">
        <v>91</v>
      </c>
      <c r="P11" s="156" t="s">
        <v>92</v>
      </c>
      <c r="Q11" s="124" t="s">
        <v>13</v>
      </c>
      <c r="Y11" s="155"/>
    </row>
    <row r="12" spans="2:25" ht="256.5" x14ac:dyDescent="0.25">
      <c r="B12" s="125">
        <v>1</v>
      </c>
      <c r="C12" s="161" t="str">
        <f>'MATRIZ RIESGOS'!G12</f>
        <v>1. Extemporaneidad en la presentacion de los informes de auditoria al culminarse estos al final de la vigencia o en los primeros meses de la siguiente.</v>
      </c>
      <c r="D12" s="23" t="s">
        <v>169</v>
      </c>
      <c r="E12" s="23" t="s">
        <v>170</v>
      </c>
      <c r="F12" s="126" t="s">
        <v>14</v>
      </c>
      <c r="G12" s="126" t="s">
        <v>63</v>
      </c>
      <c r="H12" s="127">
        <v>10</v>
      </c>
      <c r="I12" s="127">
        <v>0</v>
      </c>
      <c r="J12" s="127">
        <v>11</v>
      </c>
      <c r="K12" s="127">
        <v>15</v>
      </c>
      <c r="L12" s="127">
        <v>10</v>
      </c>
      <c r="M12" s="127">
        <v>12</v>
      </c>
      <c r="N12" s="127">
        <v>15</v>
      </c>
      <c r="O12" s="127">
        <v>12</v>
      </c>
      <c r="P12" s="127">
        <v>0</v>
      </c>
      <c r="Q12" s="128">
        <f>SUM(H12:P12)</f>
        <v>85</v>
      </c>
      <c r="Y12" s="155"/>
    </row>
    <row r="13" spans="2:25" ht="24.95" customHeight="1" x14ac:dyDescent="0.25">
      <c r="B13" s="125"/>
      <c r="C13" s="163"/>
      <c r="D13" s="197"/>
      <c r="E13" s="161"/>
      <c r="F13" s="126"/>
      <c r="G13" s="126"/>
      <c r="H13" s="127"/>
      <c r="I13" s="127"/>
      <c r="J13" s="127"/>
      <c r="K13" s="127"/>
      <c r="L13" s="127"/>
      <c r="M13" s="127"/>
      <c r="N13" s="127"/>
      <c r="O13" s="127"/>
      <c r="P13" s="127"/>
      <c r="Q13" s="128"/>
      <c r="Y13" s="155"/>
    </row>
    <row r="14" spans="2:25" ht="24.95" customHeight="1" x14ac:dyDescent="0.25">
      <c r="B14" s="125"/>
      <c r="C14" s="163"/>
      <c r="D14" s="161"/>
      <c r="E14" s="161"/>
      <c r="F14" s="126"/>
      <c r="G14" s="126"/>
      <c r="H14" s="127"/>
      <c r="I14" s="127"/>
      <c r="J14" s="127"/>
      <c r="K14" s="127"/>
      <c r="L14" s="127"/>
      <c r="M14" s="127"/>
      <c r="N14" s="127"/>
      <c r="O14" s="127"/>
      <c r="P14" s="127"/>
      <c r="Q14" s="128"/>
      <c r="R14" s="129"/>
      <c r="Y14" s="155"/>
    </row>
    <row r="15" spans="2:25" ht="216" customHeight="1" x14ac:dyDescent="0.25">
      <c r="B15" s="125">
        <v>2</v>
      </c>
      <c r="C15" s="23" t="str">
        <f>'MATRIZ RIESGOS'!G15</f>
        <v>2. Omision en la detección oportuna de hallazgos o situaciones de riesgo no identificadas que requieren la adopcion y aplicación de controles.</v>
      </c>
      <c r="D15" s="23" t="s">
        <v>173</v>
      </c>
      <c r="E15" s="23" t="s">
        <v>172</v>
      </c>
      <c r="F15" s="126" t="s">
        <v>14</v>
      </c>
      <c r="G15" s="126" t="s">
        <v>63</v>
      </c>
      <c r="H15" s="127">
        <v>10</v>
      </c>
      <c r="I15" s="127">
        <v>0</v>
      </c>
      <c r="J15" s="127">
        <v>11</v>
      </c>
      <c r="K15" s="127">
        <v>15</v>
      </c>
      <c r="L15" s="127">
        <v>10</v>
      </c>
      <c r="M15" s="127">
        <v>12</v>
      </c>
      <c r="N15" s="127">
        <v>15</v>
      </c>
      <c r="O15" s="127">
        <v>12</v>
      </c>
      <c r="P15" s="127">
        <v>0</v>
      </c>
      <c r="Q15" s="128">
        <f>SUM(H15:P15)</f>
        <v>85</v>
      </c>
      <c r="R15" s="129"/>
      <c r="Y15" s="155"/>
    </row>
    <row r="16" spans="2:25" ht="24.95" customHeight="1" x14ac:dyDescent="0.25">
      <c r="B16" s="125"/>
      <c r="C16" s="163"/>
      <c r="D16" s="161"/>
      <c r="E16" s="161"/>
      <c r="F16" s="126"/>
      <c r="G16" s="126"/>
      <c r="H16" s="127"/>
      <c r="I16" s="127"/>
      <c r="J16" s="127"/>
      <c r="K16" s="127"/>
      <c r="L16" s="127"/>
      <c r="M16" s="127"/>
      <c r="N16" s="127"/>
      <c r="O16" s="127"/>
      <c r="P16" s="127"/>
      <c r="Q16" s="128"/>
      <c r="R16" s="129"/>
      <c r="Y16" s="155"/>
    </row>
    <row r="17" spans="2:25" ht="24.95" customHeight="1" x14ac:dyDescent="0.25">
      <c r="B17" s="125"/>
      <c r="C17" s="163"/>
      <c r="D17" s="161"/>
      <c r="E17" s="161"/>
      <c r="F17" s="126"/>
      <c r="G17" s="126"/>
      <c r="H17" s="127"/>
      <c r="I17" s="127"/>
      <c r="J17" s="127"/>
      <c r="K17" s="127"/>
      <c r="L17" s="127"/>
      <c r="M17" s="127"/>
      <c r="N17" s="127"/>
      <c r="O17" s="127"/>
      <c r="P17" s="127"/>
      <c r="Q17" s="128"/>
      <c r="R17" s="129"/>
      <c r="Y17" s="155"/>
    </row>
    <row r="18" spans="2:25" ht="234.75" customHeight="1" x14ac:dyDescent="0.25">
      <c r="B18" s="125" t="s">
        <v>65</v>
      </c>
      <c r="C18" s="23" t="str">
        <f>'MATRIZ RIESGOS'!G18</f>
        <v>3. Incumplimiento en la implementacion de las acciones de mejora y metas definidas en los Planes de mejoramiento suscritos por la entidad con las entidades de control y regulacion.</v>
      </c>
      <c r="D18" s="23" t="s">
        <v>164</v>
      </c>
      <c r="E18" s="23" t="s">
        <v>186</v>
      </c>
      <c r="F18" s="126" t="s">
        <v>14</v>
      </c>
      <c r="G18" s="126" t="s">
        <v>63</v>
      </c>
      <c r="H18" s="127">
        <v>10</v>
      </c>
      <c r="I18" s="127">
        <v>0</v>
      </c>
      <c r="J18" s="127">
        <v>11</v>
      </c>
      <c r="K18" s="127">
        <v>15</v>
      </c>
      <c r="L18" s="127">
        <v>0</v>
      </c>
      <c r="M18" s="127">
        <v>12</v>
      </c>
      <c r="N18" s="127">
        <v>15</v>
      </c>
      <c r="O18" s="127">
        <v>12</v>
      </c>
      <c r="P18" s="127">
        <v>0</v>
      </c>
      <c r="Q18" s="128">
        <f t="shared" ref="Q18:Q27" si="0">SUM(H18:P18)</f>
        <v>75</v>
      </c>
      <c r="R18" s="129"/>
      <c r="Y18" s="155"/>
    </row>
    <row r="19" spans="2:25" ht="24.95" customHeight="1" x14ac:dyDescent="0.25">
      <c r="B19" s="125"/>
      <c r="C19" s="163"/>
      <c r="D19" s="161"/>
      <c r="E19" s="161"/>
      <c r="F19" s="126"/>
      <c r="G19" s="126"/>
      <c r="H19" s="127"/>
      <c r="I19" s="127"/>
      <c r="J19" s="127"/>
      <c r="K19" s="127"/>
      <c r="L19" s="127"/>
      <c r="M19" s="127"/>
      <c r="N19" s="127"/>
      <c r="O19" s="127"/>
      <c r="P19" s="127"/>
      <c r="Q19" s="128"/>
      <c r="R19" s="129"/>
      <c r="Y19" s="155"/>
    </row>
    <row r="20" spans="2:25" ht="24.95" customHeight="1" x14ac:dyDescent="0.25">
      <c r="B20" s="125"/>
      <c r="C20" s="163"/>
      <c r="D20" s="161"/>
      <c r="E20" s="161"/>
      <c r="F20" s="126"/>
      <c r="G20" s="126"/>
      <c r="H20" s="127"/>
      <c r="I20" s="127"/>
      <c r="J20" s="127"/>
      <c r="K20" s="127"/>
      <c r="L20" s="127"/>
      <c r="M20" s="127"/>
      <c r="N20" s="127"/>
      <c r="O20" s="127"/>
      <c r="P20" s="127"/>
      <c r="Q20" s="128"/>
      <c r="R20" s="129"/>
      <c r="Y20" s="155"/>
    </row>
    <row r="21" spans="2:25" ht="270.75" x14ac:dyDescent="0.25">
      <c r="B21" s="125">
        <v>4</v>
      </c>
      <c r="C21" s="23" t="str">
        <f>'MATRIZ RIESGOS'!G21</f>
        <v>4. Incumplimiento por la no actualizacion del Mapa de riesgos en cada proceso y la no  medicion de la efectividad de los controles aplicados a los mismos.</v>
      </c>
      <c r="D21" s="23" t="s">
        <v>175</v>
      </c>
      <c r="E21" s="23" t="s">
        <v>176</v>
      </c>
      <c r="F21" s="126" t="s">
        <v>14</v>
      </c>
      <c r="G21" s="126" t="s">
        <v>63</v>
      </c>
      <c r="H21" s="127">
        <v>10</v>
      </c>
      <c r="I21" s="127">
        <v>0</v>
      </c>
      <c r="J21" s="127">
        <v>11</v>
      </c>
      <c r="K21" s="127">
        <v>15</v>
      </c>
      <c r="L21" s="127">
        <v>10</v>
      </c>
      <c r="M21" s="127">
        <v>12</v>
      </c>
      <c r="N21" s="127">
        <v>15</v>
      </c>
      <c r="O21" s="127">
        <v>12</v>
      </c>
      <c r="P21" s="127">
        <v>0</v>
      </c>
      <c r="Q21" s="128">
        <f>SUM(H21:P21)</f>
        <v>85</v>
      </c>
      <c r="R21" s="129"/>
      <c r="Y21" s="155"/>
    </row>
    <row r="22" spans="2:25" ht="24.95" customHeight="1" x14ac:dyDescent="0.25">
      <c r="B22" s="125"/>
      <c r="C22" s="163"/>
      <c r="D22" s="161"/>
      <c r="E22" s="164"/>
      <c r="F22" s="126"/>
      <c r="G22" s="126"/>
      <c r="H22" s="127"/>
      <c r="I22" s="127"/>
      <c r="J22" s="127"/>
      <c r="K22" s="127"/>
      <c r="L22" s="127"/>
      <c r="M22" s="127"/>
      <c r="N22" s="127"/>
      <c r="O22" s="127"/>
      <c r="P22" s="127"/>
      <c r="Q22" s="128"/>
      <c r="R22" s="129"/>
      <c r="Y22" s="155"/>
    </row>
    <row r="23" spans="2:25" ht="24.95" customHeight="1" x14ac:dyDescent="0.25">
      <c r="B23" s="125"/>
      <c r="C23" s="163"/>
      <c r="D23" s="161"/>
      <c r="E23" s="164"/>
      <c r="F23" s="126"/>
      <c r="G23" s="126"/>
      <c r="H23" s="127"/>
      <c r="I23" s="127"/>
      <c r="J23" s="127"/>
      <c r="K23" s="127"/>
      <c r="L23" s="127"/>
      <c r="M23" s="127"/>
      <c r="N23" s="127"/>
      <c r="O23" s="127"/>
      <c r="P23" s="127"/>
      <c r="Q23" s="128"/>
      <c r="R23" s="129"/>
      <c r="Y23" s="155"/>
    </row>
    <row r="24" spans="2:25" ht="285" x14ac:dyDescent="0.25">
      <c r="B24" s="125">
        <v>5</v>
      </c>
      <c r="C24" s="23" t="str">
        <f>'MATRIZ RIESGOS'!G24</f>
        <v>5. Ausentismo, falta de compromiso e interes de los Directivos e integrantes del Grupo operativo del SIG MECI-Calidad, en participar de forma estable y continua en las reuniones de capacitacion y socializacion que se programan.</v>
      </c>
      <c r="D24" s="23" t="s">
        <v>165</v>
      </c>
      <c r="E24" s="23" t="s">
        <v>177</v>
      </c>
      <c r="F24" s="126" t="s">
        <v>63</v>
      </c>
      <c r="G24" s="126" t="s">
        <v>14</v>
      </c>
      <c r="H24" s="127">
        <v>10</v>
      </c>
      <c r="I24" s="127">
        <v>0</v>
      </c>
      <c r="J24" s="127">
        <v>11</v>
      </c>
      <c r="K24" s="127">
        <v>15</v>
      </c>
      <c r="L24" s="127">
        <v>10</v>
      </c>
      <c r="M24" s="127">
        <v>12</v>
      </c>
      <c r="N24" s="127">
        <v>15</v>
      </c>
      <c r="O24" s="127">
        <v>12</v>
      </c>
      <c r="P24" s="127">
        <v>0</v>
      </c>
      <c r="Q24" s="128">
        <f t="shared" si="0"/>
        <v>85</v>
      </c>
      <c r="R24" s="129"/>
      <c r="Y24" s="155"/>
    </row>
    <row r="25" spans="2:25" ht="24.95" customHeight="1" x14ac:dyDescent="0.25">
      <c r="B25" s="125"/>
      <c r="C25" s="163"/>
      <c r="D25" s="161"/>
      <c r="E25" s="164"/>
      <c r="F25" s="126"/>
      <c r="G25" s="126"/>
      <c r="H25" s="127"/>
      <c r="I25" s="127"/>
      <c r="J25" s="127"/>
      <c r="K25" s="127"/>
      <c r="L25" s="127"/>
      <c r="M25" s="127"/>
      <c r="N25" s="127"/>
      <c r="O25" s="127"/>
      <c r="P25" s="127"/>
      <c r="Q25" s="128"/>
      <c r="R25" s="129"/>
      <c r="Y25" s="155"/>
    </row>
    <row r="26" spans="2:25" ht="24.95" customHeight="1" x14ac:dyDescent="0.25">
      <c r="B26" s="125"/>
      <c r="C26" s="163"/>
      <c r="D26" s="161"/>
      <c r="E26" s="164"/>
      <c r="F26" s="126"/>
      <c r="G26" s="126"/>
      <c r="H26" s="127"/>
      <c r="I26" s="127"/>
      <c r="J26" s="127"/>
      <c r="K26" s="127"/>
      <c r="L26" s="127"/>
      <c r="M26" s="127"/>
      <c r="N26" s="127"/>
      <c r="O26" s="127"/>
      <c r="P26" s="127"/>
      <c r="Q26" s="128"/>
      <c r="R26" s="129"/>
      <c r="Y26" s="155"/>
    </row>
    <row r="27" spans="2:25" ht="202.5" customHeight="1" x14ac:dyDescent="0.25">
      <c r="B27" s="125">
        <v>6</v>
      </c>
      <c r="C27" s="23" t="str">
        <f>'MATRIZ RIESGOS'!G27</f>
        <v>6. Incumplimiento por la no presentación o presentacion extemporanea de requerimientos e informes solicitados por la Oficina de C.I. y por las demas entidades de control y regulacion.</v>
      </c>
      <c r="D27" s="23" t="s">
        <v>166</v>
      </c>
      <c r="E27" s="23" t="s">
        <v>178</v>
      </c>
      <c r="F27" s="126" t="s">
        <v>14</v>
      </c>
      <c r="G27" s="126" t="s">
        <v>63</v>
      </c>
      <c r="H27" s="127">
        <v>10</v>
      </c>
      <c r="I27" s="127">
        <v>0</v>
      </c>
      <c r="J27" s="127">
        <v>11</v>
      </c>
      <c r="K27" s="127">
        <v>15</v>
      </c>
      <c r="L27" s="127">
        <v>0</v>
      </c>
      <c r="M27" s="127">
        <v>12</v>
      </c>
      <c r="N27" s="127">
        <v>15</v>
      </c>
      <c r="O27" s="127">
        <v>12</v>
      </c>
      <c r="P27" s="127">
        <v>0</v>
      </c>
      <c r="Q27" s="128">
        <f t="shared" si="0"/>
        <v>75</v>
      </c>
      <c r="R27" s="129"/>
      <c r="Y27" s="155"/>
    </row>
    <row r="28" spans="2:25" ht="24.95" customHeight="1" x14ac:dyDescent="0.25">
      <c r="B28" s="125"/>
      <c r="C28" s="163"/>
      <c r="D28" s="164"/>
      <c r="E28" s="164"/>
      <c r="F28" s="126"/>
      <c r="G28" s="126"/>
      <c r="H28" s="127"/>
      <c r="I28" s="127"/>
      <c r="J28" s="127"/>
      <c r="K28" s="127"/>
      <c r="L28" s="127"/>
      <c r="M28" s="127"/>
      <c r="N28" s="127"/>
      <c r="O28" s="127"/>
      <c r="P28" s="127"/>
      <c r="Q28" s="128"/>
      <c r="R28" s="129"/>
      <c r="Y28" s="155"/>
    </row>
    <row r="29" spans="2:25" ht="24.95" customHeight="1" x14ac:dyDescent="0.25">
      <c r="B29" s="125"/>
      <c r="C29" s="163"/>
      <c r="D29" s="164"/>
      <c r="E29" s="164"/>
      <c r="F29" s="126"/>
      <c r="G29" s="126"/>
      <c r="H29" s="127"/>
      <c r="I29" s="127"/>
      <c r="J29" s="127"/>
      <c r="K29" s="127"/>
      <c r="L29" s="127"/>
      <c r="M29" s="127"/>
      <c r="N29" s="127"/>
      <c r="O29" s="127"/>
      <c r="P29" s="127"/>
      <c r="Q29" s="128"/>
      <c r="R29" s="129"/>
      <c r="Y29" s="195"/>
    </row>
    <row r="30" spans="2:25" ht="24.95" customHeight="1" x14ac:dyDescent="0.25">
      <c r="B30" s="125"/>
      <c r="C30" s="163"/>
      <c r="D30" s="163"/>
      <c r="E30" s="163"/>
      <c r="F30" s="126"/>
      <c r="G30" s="126"/>
      <c r="H30" s="127"/>
      <c r="I30" s="127"/>
      <c r="J30" s="127"/>
      <c r="K30" s="127"/>
      <c r="L30" s="127"/>
      <c r="M30" s="127"/>
      <c r="N30" s="127"/>
      <c r="O30" s="127"/>
      <c r="P30" s="127"/>
      <c r="Q30" s="128"/>
      <c r="R30" s="129"/>
    </row>
    <row r="31" spans="2:25" ht="24.95" customHeight="1" x14ac:dyDescent="0.25">
      <c r="B31" s="125"/>
      <c r="C31" s="163"/>
      <c r="D31" s="164"/>
      <c r="E31" s="164"/>
      <c r="F31" s="126"/>
      <c r="G31" s="126"/>
      <c r="H31" s="127"/>
      <c r="I31" s="127"/>
      <c r="J31" s="127"/>
      <c r="K31" s="127"/>
      <c r="L31" s="127"/>
      <c r="M31" s="127"/>
      <c r="N31" s="127"/>
      <c r="O31" s="127"/>
      <c r="P31" s="127"/>
      <c r="Q31" s="128"/>
      <c r="R31" s="129"/>
      <c r="S31" s="173"/>
      <c r="T31" s="14"/>
      <c r="U31" s="181"/>
      <c r="V31" s="181"/>
      <c r="W31" s="176"/>
    </row>
    <row r="32" spans="2:25" ht="24.95" customHeight="1" x14ac:dyDescent="0.25">
      <c r="B32" s="125"/>
      <c r="C32" s="163"/>
      <c r="D32" s="164"/>
      <c r="E32" s="164"/>
      <c r="F32" s="126"/>
      <c r="G32" s="126"/>
      <c r="H32" s="127"/>
      <c r="I32" s="127"/>
      <c r="J32" s="127"/>
      <c r="K32" s="127"/>
      <c r="L32" s="127"/>
      <c r="M32" s="127"/>
      <c r="N32" s="127"/>
      <c r="O32" s="127"/>
      <c r="P32" s="127"/>
      <c r="Q32" s="128"/>
      <c r="R32" s="129"/>
      <c r="S32" s="173"/>
      <c r="T32" s="14"/>
      <c r="U32" s="181"/>
      <c r="V32" s="181"/>
      <c r="W32" s="176"/>
    </row>
    <row r="33" spans="2:24" ht="24.95" customHeight="1" x14ac:dyDescent="0.25">
      <c r="B33" s="125"/>
      <c r="C33" s="163"/>
      <c r="D33" s="163"/>
      <c r="E33" s="163"/>
      <c r="F33" s="126"/>
      <c r="G33" s="126"/>
      <c r="H33" s="127"/>
      <c r="I33" s="127"/>
      <c r="J33" s="127"/>
      <c r="K33" s="127"/>
      <c r="L33" s="127"/>
      <c r="M33" s="127"/>
      <c r="N33" s="127"/>
      <c r="O33" s="127"/>
      <c r="P33" s="127"/>
      <c r="Q33" s="128"/>
      <c r="R33" s="129"/>
      <c r="S33" s="173"/>
      <c r="T33" s="14"/>
      <c r="U33" s="181"/>
      <c r="V33" s="181"/>
      <c r="W33" s="176"/>
    </row>
    <row r="34" spans="2:24" ht="24.95" customHeight="1" x14ac:dyDescent="0.25">
      <c r="B34" s="125"/>
      <c r="C34" s="163"/>
      <c r="D34" s="164"/>
      <c r="E34" s="164"/>
      <c r="F34" s="126"/>
      <c r="G34" s="126"/>
      <c r="H34" s="127"/>
      <c r="I34" s="127"/>
      <c r="J34" s="127"/>
      <c r="K34" s="127"/>
      <c r="L34" s="127"/>
      <c r="M34" s="127"/>
      <c r="N34" s="127"/>
      <c r="O34" s="127"/>
      <c r="P34" s="127"/>
      <c r="Q34" s="128"/>
      <c r="R34" s="129"/>
      <c r="S34" s="173"/>
      <c r="T34" s="14"/>
      <c r="U34" s="181"/>
      <c r="V34" s="181"/>
      <c r="W34" s="176"/>
    </row>
    <row r="35" spans="2:24" ht="24.95" customHeight="1" x14ac:dyDescent="0.25">
      <c r="B35" s="125"/>
      <c r="C35" s="163"/>
      <c r="D35" s="164"/>
      <c r="E35" s="164"/>
      <c r="F35" s="126"/>
      <c r="G35" s="126"/>
      <c r="H35" s="127"/>
      <c r="I35" s="127"/>
      <c r="J35" s="127"/>
      <c r="K35" s="127"/>
      <c r="L35" s="127"/>
      <c r="M35" s="127"/>
      <c r="N35" s="127"/>
      <c r="O35" s="127"/>
      <c r="P35" s="127"/>
      <c r="Q35" s="128"/>
      <c r="R35" s="129"/>
      <c r="S35" s="173"/>
      <c r="T35" s="14"/>
      <c r="U35" s="181"/>
      <c r="V35" s="181"/>
      <c r="W35" s="176"/>
    </row>
    <row r="36" spans="2:24" x14ac:dyDescent="0.25">
      <c r="B36" s="165"/>
      <c r="C36" s="166"/>
      <c r="D36" s="130"/>
      <c r="E36" s="166"/>
      <c r="F36" s="131"/>
      <c r="G36" s="131"/>
      <c r="H36" s="132"/>
      <c r="I36" s="132"/>
      <c r="J36" s="131"/>
      <c r="K36" s="136"/>
      <c r="L36" s="136"/>
      <c r="M36" s="136"/>
      <c r="N36" s="136"/>
      <c r="O36" s="167"/>
      <c r="P36" s="168"/>
      <c r="Q36" s="168"/>
      <c r="S36" s="173"/>
      <c r="W36" s="176"/>
      <c r="X36" s="16"/>
    </row>
    <row r="37" spans="2:24" x14ac:dyDescent="0.25">
      <c r="B37" s="168"/>
      <c r="C37" s="169" t="s">
        <v>139</v>
      </c>
      <c r="D37" s="174">
        <f>COUNTA(D12:D35)</f>
        <v>6</v>
      </c>
      <c r="E37" s="174">
        <f>COUNTA(E12:E35)</f>
        <v>6</v>
      </c>
      <c r="F37" s="170"/>
      <c r="G37" s="168"/>
      <c r="H37" s="168"/>
      <c r="I37" s="168"/>
      <c r="J37" s="168"/>
      <c r="K37" s="168"/>
      <c r="L37" s="168"/>
      <c r="M37" s="168"/>
      <c r="N37" s="168"/>
      <c r="O37" s="171"/>
      <c r="P37" s="135" t="s">
        <v>69</v>
      </c>
      <c r="Q37" s="172">
        <f>AVERAGE(Q12:Q35)</f>
        <v>81.666666666666671</v>
      </c>
      <c r="S37" s="173"/>
      <c r="W37" s="176"/>
      <c r="X37" s="16"/>
    </row>
    <row r="38" spans="2:24" x14ac:dyDescent="0.25">
      <c r="C38" s="136"/>
      <c r="D38" s="136"/>
      <c r="E38" s="134"/>
      <c r="F38" s="134"/>
      <c r="G38" s="137"/>
      <c r="H38" s="138"/>
      <c r="I38" s="138"/>
      <c r="P38" s="139"/>
      <c r="S38" s="173"/>
      <c r="W38" s="176"/>
      <c r="X38" s="16"/>
    </row>
    <row r="39" spans="2:24" x14ac:dyDescent="0.25">
      <c r="C39" s="136"/>
      <c r="D39" s="136"/>
      <c r="E39" s="140"/>
      <c r="F39" s="140"/>
      <c r="G39" s="14"/>
      <c r="H39" s="141"/>
      <c r="I39" s="141"/>
      <c r="J39" s="142"/>
      <c r="K39" s="142"/>
      <c r="L39" s="142"/>
      <c r="M39" s="142"/>
      <c r="N39" s="142"/>
      <c r="S39" s="173"/>
      <c r="W39" s="176"/>
      <c r="X39" s="16"/>
    </row>
    <row r="40" spans="2:24" ht="25.5" customHeight="1" x14ac:dyDescent="0.25">
      <c r="D40" s="174" t="s">
        <v>70</v>
      </c>
      <c r="E40" s="174" t="s">
        <v>71</v>
      </c>
      <c r="F40" s="174" t="s">
        <v>72</v>
      </c>
      <c r="G40" s="174" t="s">
        <v>73</v>
      </c>
      <c r="H40" s="183" t="s">
        <v>68</v>
      </c>
      <c r="I40" s="192" t="s">
        <v>118</v>
      </c>
      <c r="J40" s="331" t="s">
        <v>120</v>
      </c>
      <c r="K40" s="332"/>
      <c r="L40" s="333"/>
      <c r="M40" s="154"/>
      <c r="N40" s="154"/>
      <c r="O40" s="154"/>
      <c r="P40" s="142"/>
      <c r="S40" s="173"/>
      <c r="W40" s="176"/>
    </row>
    <row r="41" spans="2:24" ht="15" customHeight="1" x14ac:dyDescent="0.25">
      <c r="D41" s="334" t="s">
        <v>74</v>
      </c>
      <c r="E41" s="290" t="s">
        <v>97</v>
      </c>
      <c r="F41" s="175" t="s">
        <v>14</v>
      </c>
      <c r="G41" s="175">
        <v>10</v>
      </c>
      <c r="H41" s="177"/>
      <c r="I41" s="155"/>
      <c r="J41" s="143" t="s">
        <v>75</v>
      </c>
      <c r="K41" s="144" t="s">
        <v>76</v>
      </c>
      <c r="L41" s="144" t="s">
        <v>77</v>
      </c>
      <c r="M41" s="137"/>
      <c r="N41" s="137"/>
      <c r="O41" s="155"/>
      <c r="P41" s="151"/>
      <c r="S41" s="173"/>
      <c r="W41" s="176"/>
    </row>
    <row r="42" spans="2:24" x14ac:dyDescent="0.25">
      <c r="D42" s="335"/>
      <c r="E42" s="292"/>
      <c r="F42" s="175" t="s">
        <v>63</v>
      </c>
      <c r="G42" s="175">
        <v>0</v>
      </c>
      <c r="H42" s="175" t="s">
        <v>14</v>
      </c>
      <c r="I42" s="155"/>
      <c r="J42" s="145" t="s">
        <v>78</v>
      </c>
      <c r="K42" s="146" t="s">
        <v>79</v>
      </c>
      <c r="L42" s="147" t="s">
        <v>80</v>
      </c>
      <c r="M42" s="152"/>
      <c r="N42" s="152"/>
      <c r="O42" s="155"/>
      <c r="P42" s="151"/>
      <c r="S42" s="173"/>
      <c r="W42" s="176"/>
    </row>
    <row r="43" spans="2:24" x14ac:dyDescent="0.25">
      <c r="D43" s="335"/>
      <c r="E43" s="301" t="s">
        <v>98</v>
      </c>
      <c r="F43" s="175" t="s">
        <v>14</v>
      </c>
      <c r="G43" s="175">
        <v>10</v>
      </c>
      <c r="H43" s="175" t="s">
        <v>63</v>
      </c>
      <c r="I43" s="137"/>
      <c r="M43" s="153"/>
      <c r="N43" s="153"/>
      <c r="O43" s="155"/>
      <c r="S43" s="173"/>
      <c r="W43" s="176"/>
    </row>
    <row r="44" spans="2:24" x14ac:dyDescent="0.25">
      <c r="D44" s="335"/>
      <c r="E44" s="301"/>
      <c r="F44" s="175" t="s">
        <v>63</v>
      </c>
      <c r="G44" s="175">
        <v>0</v>
      </c>
      <c r="H44" s="176"/>
      <c r="I44" s="155"/>
      <c r="J44" s="152"/>
      <c r="K44" s="152"/>
      <c r="L44" s="152"/>
      <c r="M44" s="152"/>
      <c r="N44" s="152"/>
      <c r="O44" s="153"/>
      <c r="S44" s="173"/>
      <c r="W44" s="173"/>
    </row>
    <row r="45" spans="2:24" x14ac:dyDescent="0.25">
      <c r="D45" s="335"/>
      <c r="E45" s="301" t="s">
        <v>142</v>
      </c>
      <c r="F45" s="175" t="s">
        <v>14</v>
      </c>
      <c r="G45" s="175">
        <v>11</v>
      </c>
      <c r="H45" s="176"/>
      <c r="I45" s="137"/>
      <c r="Q45" s="148"/>
    </row>
    <row r="46" spans="2:24" ht="39.75" customHeight="1" x14ac:dyDescent="0.25">
      <c r="D46" s="336"/>
      <c r="E46" s="301"/>
      <c r="F46" s="175" t="s">
        <v>63</v>
      </c>
      <c r="G46" s="175">
        <v>0</v>
      </c>
      <c r="H46" s="176"/>
      <c r="I46" s="155"/>
      <c r="Q46" s="148"/>
    </row>
    <row r="47" spans="2:24" x14ac:dyDescent="0.25">
      <c r="D47" s="337" t="s">
        <v>116</v>
      </c>
      <c r="E47" s="301" t="s">
        <v>101</v>
      </c>
      <c r="F47" s="175" t="s">
        <v>14</v>
      </c>
      <c r="G47" s="175">
        <v>15</v>
      </c>
      <c r="H47" s="176"/>
      <c r="I47" s="137"/>
    </row>
    <row r="48" spans="2:24" ht="36.75" customHeight="1" x14ac:dyDescent="0.25">
      <c r="D48" s="337"/>
      <c r="E48" s="301"/>
      <c r="F48" s="175" t="s">
        <v>63</v>
      </c>
      <c r="G48" s="175">
        <v>0</v>
      </c>
      <c r="H48" s="176"/>
      <c r="I48" s="137"/>
    </row>
    <row r="49" spans="4:15" x14ac:dyDescent="0.25">
      <c r="D49" s="337"/>
      <c r="E49" s="290" t="s">
        <v>102</v>
      </c>
      <c r="F49" s="175" t="s">
        <v>14</v>
      </c>
      <c r="G49" s="175">
        <v>10</v>
      </c>
      <c r="H49" s="176"/>
      <c r="I49" s="137"/>
      <c r="J49" s="16"/>
      <c r="K49" s="16"/>
      <c r="L49" s="16"/>
      <c r="M49" s="16"/>
      <c r="N49" s="16"/>
      <c r="O49" s="16"/>
    </row>
    <row r="50" spans="4:15" ht="34.5" customHeight="1" x14ac:dyDescent="0.25">
      <c r="D50" s="337"/>
      <c r="E50" s="292"/>
      <c r="F50" s="175" t="s">
        <v>63</v>
      </c>
      <c r="G50" s="175">
        <v>0</v>
      </c>
      <c r="H50" s="176"/>
      <c r="I50" s="137"/>
      <c r="J50" s="16"/>
      <c r="K50" s="16"/>
      <c r="L50" s="16"/>
      <c r="M50" s="16"/>
      <c r="N50" s="16"/>
      <c r="O50" s="16"/>
    </row>
    <row r="51" spans="4:15" ht="31.5" customHeight="1" x14ac:dyDescent="0.25">
      <c r="D51" s="337"/>
      <c r="E51" s="290" t="s">
        <v>95</v>
      </c>
      <c r="F51" s="175" t="s">
        <v>14</v>
      </c>
      <c r="G51" s="175">
        <v>12</v>
      </c>
      <c r="H51" s="176"/>
      <c r="I51" s="137"/>
      <c r="J51" s="16"/>
      <c r="K51" s="16"/>
      <c r="L51" s="16"/>
      <c r="M51" s="16"/>
      <c r="N51" s="16"/>
      <c r="O51" s="16"/>
    </row>
    <row r="52" spans="4:15" ht="31.5" customHeight="1" x14ac:dyDescent="0.25">
      <c r="D52" s="337"/>
      <c r="E52" s="292"/>
      <c r="F52" s="175" t="s">
        <v>63</v>
      </c>
      <c r="G52" s="175">
        <v>0</v>
      </c>
      <c r="H52" s="176"/>
      <c r="I52" s="137"/>
      <c r="J52" s="16"/>
      <c r="K52" s="16"/>
      <c r="L52" s="16"/>
      <c r="M52" s="16"/>
      <c r="N52" s="16"/>
      <c r="O52" s="16"/>
    </row>
    <row r="53" spans="4:15" ht="31.5" customHeight="1" x14ac:dyDescent="0.25">
      <c r="D53" s="337"/>
      <c r="E53" s="290" t="s">
        <v>96</v>
      </c>
      <c r="F53" s="175" t="s">
        <v>14</v>
      </c>
      <c r="G53" s="175">
        <v>15</v>
      </c>
      <c r="H53" s="176"/>
      <c r="I53" s="155"/>
      <c r="J53" s="16"/>
      <c r="K53" s="16"/>
      <c r="L53" s="16"/>
      <c r="M53" s="16"/>
      <c r="N53" s="16"/>
      <c r="O53" s="16"/>
    </row>
    <row r="54" spans="4:15" ht="31.5" customHeight="1" x14ac:dyDescent="0.25">
      <c r="D54" s="337"/>
      <c r="E54" s="292"/>
      <c r="F54" s="175" t="s">
        <v>63</v>
      </c>
      <c r="G54" s="175">
        <v>0</v>
      </c>
      <c r="H54" s="176"/>
      <c r="I54" s="155"/>
      <c r="J54" s="16"/>
      <c r="K54" s="16"/>
      <c r="L54" s="16"/>
      <c r="M54" s="16"/>
      <c r="N54" s="16"/>
      <c r="O54" s="16"/>
    </row>
    <row r="55" spans="4:15" x14ac:dyDescent="0.25">
      <c r="D55" s="337"/>
      <c r="E55" s="301" t="s">
        <v>140</v>
      </c>
      <c r="F55" s="175" t="s">
        <v>14</v>
      </c>
      <c r="G55" s="175">
        <v>12</v>
      </c>
      <c r="H55" s="176"/>
      <c r="I55" s="155"/>
    </row>
    <row r="56" spans="4:15" ht="38.25" customHeight="1" x14ac:dyDescent="0.25">
      <c r="D56" s="337"/>
      <c r="E56" s="301"/>
      <c r="F56" s="175" t="s">
        <v>63</v>
      </c>
      <c r="G56" s="175">
        <v>0</v>
      </c>
      <c r="H56" s="176"/>
      <c r="I56" s="155"/>
    </row>
    <row r="57" spans="4:15" x14ac:dyDescent="0.25">
      <c r="D57" s="337"/>
      <c r="E57" s="301" t="s">
        <v>88</v>
      </c>
      <c r="F57" s="175" t="s">
        <v>14</v>
      </c>
      <c r="G57" s="175">
        <v>15</v>
      </c>
      <c r="H57" s="176"/>
      <c r="I57" s="155"/>
    </row>
    <row r="58" spans="4:15" ht="29.25" customHeight="1" x14ac:dyDescent="0.25">
      <c r="D58" s="337"/>
      <c r="E58" s="301"/>
      <c r="F58" s="175" t="s">
        <v>63</v>
      </c>
      <c r="G58" s="175">
        <v>0</v>
      </c>
      <c r="H58" s="176"/>
      <c r="I58" s="155"/>
    </row>
    <row r="59" spans="4:15" ht="15.75" thickBot="1" x14ac:dyDescent="0.3">
      <c r="D59" s="173"/>
      <c r="E59" s="173"/>
      <c r="F59" s="149" t="s">
        <v>5</v>
      </c>
      <c r="G59" s="182">
        <f>SUM(G41:G58)</f>
        <v>110</v>
      </c>
      <c r="H59" s="176"/>
      <c r="I59" s="155"/>
    </row>
    <row r="60" spans="4:15" ht="15.75" thickTop="1" x14ac:dyDescent="0.25">
      <c r="D60" s="173"/>
      <c r="E60" s="14"/>
      <c r="F60" s="196" t="s">
        <v>141</v>
      </c>
      <c r="G60" s="194">
        <f>G59-G41</f>
        <v>100</v>
      </c>
      <c r="H60" s="176"/>
    </row>
    <row r="65" spans="7:15" x14ac:dyDescent="0.25">
      <c r="G65" s="338"/>
      <c r="H65" s="338"/>
      <c r="I65" s="338"/>
      <c r="J65" s="338"/>
      <c r="K65" s="122"/>
      <c r="L65" s="122"/>
      <c r="M65" s="157"/>
      <c r="N65" s="157"/>
      <c r="O65" s="122"/>
    </row>
    <row r="66" spans="7:15" x14ac:dyDescent="0.25">
      <c r="G66" s="122"/>
      <c r="H66" s="122"/>
      <c r="I66" s="122"/>
      <c r="J66" s="122"/>
      <c r="K66" s="122"/>
      <c r="L66" s="122"/>
      <c r="M66" s="157"/>
      <c r="N66" s="157"/>
      <c r="O66" s="122"/>
    </row>
    <row r="67" spans="7:15" x14ac:dyDescent="0.25">
      <c r="G67" s="133"/>
      <c r="H67" s="133"/>
      <c r="I67" s="133"/>
      <c r="J67" s="133"/>
      <c r="K67" s="133"/>
      <c r="L67" s="133"/>
      <c r="M67" s="133"/>
      <c r="N67" s="133"/>
      <c r="O67" s="133"/>
    </row>
    <row r="68" spans="7:15" x14ac:dyDescent="0.25">
      <c r="G68" s="133"/>
      <c r="H68" s="133"/>
      <c r="I68" s="133"/>
      <c r="J68" s="133"/>
      <c r="K68" s="133"/>
      <c r="L68" s="133"/>
      <c r="M68" s="133"/>
      <c r="N68" s="133"/>
      <c r="O68" s="133"/>
    </row>
    <row r="69" spans="7:15" x14ac:dyDescent="0.25">
      <c r="G69" s="133"/>
      <c r="H69" s="133"/>
      <c r="I69" s="133"/>
      <c r="J69" s="133"/>
      <c r="K69" s="133"/>
      <c r="L69" s="133"/>
      <c r="M69" s="133"/>
      <c r="N69" s="133"/>
      <c r="O69" s="133"/>
    </row>
    <row r="70" spans="7:15" x14ac:dyDescent="0.25">
      <c r="G70" s="133"/>
      <c r="H70" s="133"/>
      <c r="I70" s="133"/>
      <c r="J70" s="133"/>
      <c r="K70" s="133"/>
      <c r="L70" s="133"/>
      <c r="M70" s="133"/>
      <c r="N70" s="133"/>
      <c r="O70" s="133"/>
    </row>
  </sheetData>
  <autoFilter ref="B10:Q35">
    <filterColumn colId="4" showButton="0"/>
    <filterColumn colId="5" showButton="0"/>
    <filterColumn colId="6" showButton="0"/>
    <filterColumn colId="8" showButton="0"/>
    <filterColumn colId="9" showButton="0"/>
    <filterColumn colId="10" showButton="0"/>
    <filterColumn colId="11" showButton="0"/>
    <filterColumn colId="12" showButton="0"/>
    <filterColumn colId="13" showButton="0"/>
  </autoFilter>
  <mergeCells count="24">
    <mergeCell ref="J10:P10"/>
    <mergeCell ref="F10:I10"/>
    <mergeCell ref="B10:B11"/>
    <mergeCell ref="C10:C11"/>
    <mergeCell ref="D10:D11"/>
    <mergeCell ref="E10:E11"/>
    <mergeCell ref="C2:G3"/>
    <mergeCell ref="H2:H3"/>
    <mergeCell ref="C4:G6"/>
    <mergeCell ref="H4:H5"/>
    <mergeCell ref="D8:E8"/>
    <mergeCell ref="G65:J65"/>
    <mergeCell ref="E55:E56"/>
    <mergeCell ref="E57:E58"/>
    <mergeCell ref="E41:E42"/>
    <mergeCell ref="E43:E44"/>
    <mergeCell ref="E45:E46"/>
    <mergeCell ref="E53:E54"/>
    <mergeCell ref="J40:L40"/>
    <mergeCell ref="D41:D46"/>
    <mergeCell ref="E47:E48"/>
    <mergeCell ref="E49:E50"/>
    <mergeCell ref="E51:E52"/>
    <mergeCell ref="D47:D58"/>
  </mergeCells>
  <conditionalFormatting sqref="E36">
    <cfRule type="expression" dxfId="97" priority="218" stopIfTrue="1">
      <formula>$R36="bajo"</formula>
    </cfRule>
    <cfRule type="expression" dxfId="96" priority="219" stopIfTrue="1">
      <formula>$R36="medio"</formula>
    </cfRule>
    <cfRule type="expression" dxfId="95" priority="220" stopIfTrue="1">
      <formula>$R36="alto"</formula>
    </cfRule>
  </conditionalFormatting>
  <conditionalFormatting sqref="C14:C35">
    <cfRule type="expression" dxfId="94" priority="215" stopIfTrue="1">
      <formula>$Q14="bajo"</formula>
    </cfRule>
    <cfRule type="expression" dxfId="93" priority="216" stopIfTrue="1">
      <formula>$Q14="medio"</formula>
    </cfRule>
    <cfRule type="expression" dxfId="92" priority="217" stopIfTrue="1">
      <formula>$Q14="alto"</formula>
    </cfRule>
  </conditionalFormatting>
  <conditionalFormatting sqref="C14:C35">
    <cfRule type="expression" dxfId="91" priority="212" stopIfTrue="1">
      <formula>$P14="bajo"</formula>
    </cfRule>
    <cfRule type="expression" dxfId="90" priority="213" stopIfTrue="1">
      <formula>$P14="medio"</formula>
    </cfRule>
    <cfRule type="expression" dxfId="89" priority="214" stopIfTrue="1">
      <formula>$P14="alto"</formula>
    </cfRule>
  </conditionalFormatting>
  <conditionalFormatting sqref="J49:O54">
    <cfRule type="expression" dxfId="88" priority="209" stopIfTrue="1">
      <formula>$Y49="bajo"</formula>
    </cfRule>
    <cfRule type="expression" dxfId="87" priority="210" stopIfTrue="1">
      <formula>$Y49="medio"</formula>
    </cfRule>
    <cfRule type="expression" dxfId="86" priority="211" stopIfTrue="1">
      <formula>$Y49="alto"</formula>
    </cfRule>
  </conditionalFormatting>
  <conditionalFormatting sqref="C36">
    <cfRule type="expression" dxfId="85" priority="206" stopIfTrue="1">
      <formula>$Q37="bajo"</formula>
    </cfRule>
    <cfRule type="expression" dxfId="84" priority="207" stopIfTrue="1">
      <formula>$Q37="medio"</formula>
    </cfRule>
    <cfRule type="expression" dxfId="83" priority="208" stopIfTrue="1">
      <formula>$Q37="alto"</formula>
    </cfRule>
  </conditionalFormatting>
  <conditionalFormatting sqref="E36">
    <cfRule type="expression" dxfId="82" priority="203" stopIfTrue="1">
      <formula>$P37="bajo"</formula>
    </cfRule>
    <cfRule type="expression" dxfId="81" priority="204" stopIfTrue="1">
      <formula>$P37="medio"</formula>
    </cfRule>
    <cfRule type="expression" dxfId="80" priority="205" stopIfTrue="1">
      <formula>$P37="alto"</formula>
    </cfRule>
  </conditionalFormatting>
  <conditionalFormatting sqref="Q37">
    <cfRule type="cellIs" dxfId="79" priority="197" stopIfTrue="1" operator="between">
      <formula>0</formula>
      <formula>59</formula>
    </cfRule>
    <cfRule type="cellIs" dxfId="78" priority="198" stopIfTrue="1" operator="between">
      <formula>60</formula>
      <formula>89</formula>
    </cfRule>
    <cfRule type="cellIs" dxfId="77" priority="199" stopIfTrue="1" operator="between">
      <formula>90</formula>
      <formula>100</formula>
    </cfRule>
  </conditionalFormatting>
  <conditionalFormatting sqref="C14:C35">
    <cfRule type="containsText" dxfId="76" priority="159" stopIfTrue="1" operator="containsText" text="Tolerable">
      <formula>NOT(ISERROR(SEARCH("Tolerable",C14)))</formula>
    </cfRule>
    <cfRule type="containsText" dxfId="75" priority="160" stopIfTrue="1" operator="containsText" text="Importante">
      <formula>NOT(ISERROR(SEARCH("Importante",C14)))</formula>
    </cfRule>
  </conditionalFormatting>
  <conditionalFormatting sqref="C14:C35">
    <cfRule type="expression" dxfId="74" priority="153" stopIfTrue="1">
      <formula>#REF!="bajo"</formula>
    </cfRule>
    <cfRule type="expression" dxfId="73" priority="154" stopIfTrue="1">
      <formula>#REF!="medio"</formula>
    </cfRule>
    <cfRule type="expression" dxfId="72" priority="155" stopIfTrue="1">
      <formula>#REF!="alto"</formula>
    </cfRule>
  </conditionalFormatting>
  <conditionalFormatting sqref="C13">
    <cfRule type="expression" dxfId="71" priority="111" stopIfTrue="1">
      <formula>$Q13="bajo"</formula>
    </cfRule>
    <cfRule type="expression" dxfId="70" priority="112" stopIfTrue="1">
      <formula>$Q13="medio"</formula>
    </cfRule>
    <cfRule type="expression" dxfId="69" priority="113" stopIfTrue="1">
      <formula>$Q13="alto"</formula>
    </cfRule>
  </conditionalFormatting>
  <conditionalFormatting sqref="X36:X39">
    <cfRule type="expression" dxfId="68" priority="2719" stopIfTrue="1">
      <formula>$Y51="bajo"</formula>
    </cfRule>
    <cfRule type="expression" dxfId="67" priority="2720" stopIfTrue="1">
      <formula>$Y51="medio"</formula>
    </cfRule>
    <cfRule type="expression" dxfId="66" priority="2721" stopIfTrue="1">
      <formula>$Y51="alto"</formula>
    </cfRule>
  </conditionalFormatting>
  <conditionalFormatting sqref="E22:E23">
    <cfRule type="containsText" dxfId="65" priority="77" stopIfTrue="1" operator="containsText" text="Tolerable">
      <formula>NOT(ISERROR(SEARCH("Tolerable",E22)))</formula>
    </cfRule>
    <cfRule type="containsText" dxfId="64" priority="78" stopIfTrue="1" operator="containsText" text="Importante">
      <formula>NOT(ISERROR(SEARCH("Importante",E22)))</formula>
    </cfRule>
  </conditionalFormatting>
  <conditionalFormatting sqref="E25:E26">
    <cfRule type="containsText" dxfId="63" priority="73" stopIfTrue="1" operator="containsText" text="Tolerable">
      <formula>NOT(ISERROR(SEARCH("Tolerable",E25)))</formula>
    </cfRule>
    <cfRule type="containsText" dxfId="62" priority="74" stopIfTrue="1" operator="containsText" text="Importante">
      <formula>NOT(ISERROR(SEARCH("Importante",E25)))</formula>
    </cfRule>
  </conditionalFormatting>
  <conditionalFormatting sqref="D28:D29">
    <cfRule type="containsText" dxfId="61" priority="71" stopIfTrue="1" operator="containsText" text="Tolerable">
      <formula>NOT(ISERROR(SEARCH("Tolerable",D28)))</formula>
    </cfRule>
    <cfRule type="containsText" dxfId="60" priority="72" stopIfTrue="1" operator="containsText" text="Importante">
      <formula>NOT(ISERROR(SEARCH("Importante",D28)))</formula>
    </cfRule>
  </conditionalFormatting>
  <conditionalFormatting sqref="E28:E29">
    <cfRule type="containsText" dxfId="59" priority="69" stopIfTrue="1" operator="containsText" text="Tolerable">
      <formula>NOT(ISERROR(SEARCH("Tolerable",E28)))</formula>
    </cfRule>
    <cfRule type="containsText" dxfId="58" priority="70" stopIfTrue="1" operator="containsText" text="Importante">
      <formula>NOT(ISERROR(SEARCH("Importante",E28)))</formula>
    </cfRule>
  </conditionalFormatting>
  <conditionalFormatting sqref="D31:D32">
    <cfRule type="containsText" dxfId="57" priority="67" stopIfTrue="1" operator="containsText" text="Tolerable">
      <formula>NOT(ISERROR(SEARCH("Tolerable",D31)))</formula>
    </cfRule>
    <cfRule type="containsText" dxfId="56" priority="68" stopIfTrue="1" operator="containsText" text="Importante">
      <formula>NOT(ISERROR(SEARCH("Importante",D31)))</formula>
    </cfRule>
  </conditionalFormatting>
  <conditionalFormatting sqref="E31:E32">
    <cfRule type="containsText" dxfId="55" priority="65" stopIfTrue="1" operator="containsText" text="Tolerable">
      <formula>NOT(ISERROR(SEARCH("Tolerable",E31)))</formula>
    </cfRule>
    <cfRule type="containsText" dxfId="54" priority="66" stopIfTrue="1" operator="containsText" text="Importante">
      <formula>NOT(ISERROR(SEARCH("Importante",E31)))</formula>
    </cfRule>
  </conditionalFormatting>
  <conditionalFormatting sqref="D34:D35">
    <cfRule type="containsText" dxfId="53" priority="63" stopIfTrue="1" operator="containsText" text="Tolerable">
      <formula>NOT(ISERROR(SEARCH("Tolerable",D34)))</formula>
    </cfRule>
    <cfRule type="containsText" dxfId="52" priority="64" stopIfTrue="1" operator="containsText" text="Importante">
      <formula>NOT(ISERROR(SEARCH("Importante",D34)))</formula>
    </cfRule>
  </conditionalFormatting>
  <conditionalFormatting sqref="E34:E35">
    <cfRule type="containsText" dxfId="51" priority="61" stopIfTrue="1" operator="containsText" text="Tolerable">
      <formula>NOT(ISERROR(SEARCH("Tolerable",E34)))</formula>
    </cfRule>
    <cfRule type="containsText" dxfId="50" priority="62" stopIfTrue="1" operator="containsText" text="Importante">
      <formula>NOT(ISERROR(SEARCH("Importante",E34)))</formula>
    </cfRule>
  </conditionalFormatting>
  <conditionalFormatting sqref="E13:E14">
    <cfRule type="containsText" dxfId="49" priority="55" stopIfTrue="1" operator="containsText" text="Tolerable">
      <formula>NOT(ISERROR(SEARCH("Tolerable",E13)))</formula>
    </cfRule>
    <cfRule type="containsText" dxfId="48" priority="56" stopIfTrue="1" operator="containsText" text="Importante">
      <formula>NOT(ISERROR(SEARCH("Importante",E13)))</formula>
    </cfRule>
  </conditionalFormatting>
  <conditionalFormatting sqref="E16:E17">
    <cfRule type="containsText" dxfId="47" priority="53" stopIfTrue="1" operator="containsText" text="Tolerable">
      <formula>NOT(ISERROR(SEARCH("Tolerable",E16)))</formula>
    </cfRule>
    <cfRule type="containsText" dxfId="46" priority="54" stopIfTrue="1" operator="containsText" text="Importante">
      <formula>NOT(ISERROR(SEARCH("Importante",E16)))</formula>
    </cfRule>
  </conditionalFormatting>
  <conditionalFormatting sqref="E19:E20">
    <cfRule type="containsText" dxfId="45" priority="51" stopIfTrue="1" operator="containsText" text="Tolerable">
      <formula>NOT(ISERROR(SEARCH("Tolerable",E19)))</formula>
    </cfRule>
    <cfRule type="containsText" dxfId="44" priority="52" stopIfTrue="1" operator="containsText" text="Importante">
      <formula>NOT(ISERROR(SEARCH("Importante",E19)))</formula>
    </cfRule>
  </conditionalFormatting>
  <conditionalFormatting sqref="D16">
    <cfRule type="containsText" dxfId="43" priority="49" stopIfTrue="1" operator="containsText" text="Tolerable">
      <formula>NOT(ISERROR(SEARCH("Tolerable",D16)))</formula>
    </cfRule>
    <cfRule type="containsText" dxfId="42" priority="50" stopIfTrue="1" operator="containsText" text="Importante">
      <formula>NOT(ISERROR(SEARCH("Importante",D16)))</formula>
    </cfRule>
  </conditionalFormatting>
  <conditionalFormatting sqref="D17">
    <cfRule type="expression" dxfId="41" priority="46" stopIfTrue="1">
      <formula>$L17="bajo"</formula>
    </cfRule>
    <cfRule type="expression" dxfId="40" priority="47" stopIfTrue="1">
      <formula>$L17="medio"</formula>
    </cfRule>
    <cfRule type="expression" dxfId="39" priority="48" stopIfTrue="1">
      <formula>$L17="alto"</formula>
    </cfRule>
  </conditionalFormatting>
  <conditionalFormatting sqref="D19">
    <cfRule type="expression" dxfId="38" priority="43" stopIfTrue="1">
      <formula>$L19="bajo"</formula>
    </cfRule>
    <cfRule type="expression" dxfId="37" priority="44" stopIfTrue="1">
      <formula>$L19="medio"</formula>
    </cfRule>
    <cfRule type="expression" dxfId="36" priority="45" stopIfTrue="1">
      <formula>$L19="alto"</formula>
    </cfRule>
  </conditionalFormatting>
  <conditionalFormatting sqref="D20">
    <cfRule type="expression" dxfId="35" priority="40" stopIfTrue="1">
      <formula>$L20="bajo"</formula>
    </cfRule>
    <cfRule type="expression" dxfId="34" priority="41" stopIfTrue="1">
      <formula>$L20="medio"</formula>
    </cfRule>
    <cfRule type="expression" dxfId="33" priority="42" stopIfTrue="1">
      <formula>$L20="alto"</formula>
    </cfRule>
  </conditionalFormatting>
  <conditionalFormatting sqref="D22">
    <cfRule type="expression" dxfId="32" priority="37" stopIfTrue="1">
      <formula>$L22="bajo"</formula>
    </cfRule>
    <cfRule type="expression" dxfId="31" priority="38" stopIfTrue="1">
      <formula>$L22="medio"</formula>
    </cfRule>
    <cfRule type="expression" dxfId="30" priority="39" stopIfTrue="1">
      <formula>$L22="alto"</formula>
    </cfRule>
  </conditionalFormatting>
  <conditionalFormatting sqref="D23">
    <cfRule type="expression" dxfId="29" priority="34" stopIfTrue="1">
      <formula>$L23="bajo"</formula>
    </cfRule>
    <cfRule type="expression" dxfId="28" priority="35" stopIfTrue="1">
      <formula>$L23="medio"</formula>
    </cfRule>
    <cfRule type="expression" dxfId="27" priority="36" stopIfTrue="1">
      <formula>$L23="alto"</formula>
    </cfRule>
  </conditionalFormatting>
  <conditionalFormatting sqref="D25">
    <cfRule type="expression" dxfId="26" priority="31" stopIfTrue="1">
      <formula>$L25="bajo"</formula>
    </cfRule>
    <cfRule type="expression" dxfId="25" priority="32" stopIfTrue="1">
      <formula>$L25="medio"</formula>
    </cfRule>
    <cfRule type="expression" dxfId="24" priority="33" stopIfTrue="1">
      <formula>$L25="alto"</formula>
    </cfRule>
  </conditionalFormatting>
  <conditionalFormatting sqref="D26">
    <cfRule type="expression" dxfId="23" priority="28" stopIfTrue="1">
      <formula>$L26="bajo"</formula>
    </cfRule>
    <cfRule type="expression" dxfId="22" priority="29" stopIfTrue="1">
      <formula>$L26="medio"</formula>
    </cfRule>
    <cfRule type="expression" dxfId="21" priority="30" stopIfTrue="1">
      <formula>$L26="alto"</formula>
    </cfRule>
  </conditionalFormatting>
  <conditionalFormatting sqref="D14">
    <cfRule type="expression" dxfId="20" priority="25" stopIfTrue="1">
      <formula>$L14="bajo"</formula>
    </cfRule>
    <cfRule type="expression" dxfId="19" priority="26" stopIfTrue="1">
      <formula>$L14="medio"</formula>
    </cfRule>
    <cfRule type="expression" dxfId="18" priority="27" stopIfTrue="1">
      <formula>$L14="alto"</formula>
    </cfRule>
  </conditionalFormatting>
  <conditionalFormatting sqref="D12">
    <cfRule type="expression" dxfId="17" priority="22" stopIfTrue="1">
      <formula>$M12="bajo"</formula>
    </cfRule>
    <cfRule type="expression" dxfId="16" priority="23" stopIfTrue="1">
      <formula>$M12="medio"</formula>
    </cfRule>
    <cfRule type="expression" dxfId="15" priority="24" stopIfTrue="1">
      <formula>$M12="alto"</formula>
    </cfRule>
  </conditionalFormatting>
  <conditionalFormatting sqref="D18">
    <cfRule type="expression" dxfId="14" priority="16" stopIfTrue="1">
      <formula>$M18="bajo"</formula>
    </cfRule>
    <cfRule type="expression" dxfId="13" priority="17" stopIfTrue="1">
      <formula>$M18="medio"</formula>
    </cfRule>
    <cfRule type="expression" dxfId="12" priority="18" stopIfTrue="1">
      <formula>$M18="alto"</formula>
    </cfRule>
  </conditionalFormatting>
  <conditionalFormatting sqref="D24">
    <cfRule type="expression" dxfId="11" priority="10" stopIfTrue="1">
      <formula>$M24="bajo"</formula>
    </cfRule>
    <cfRule type="expression" dxfId="10" priority="11" stopIfTrue="1">
      <formula>$M24="medio"</formula>
    </cfRule>
    <cfRule type="expression" dxfId="9" priority="12" stopIfTrue="1">
      <formula>$M24="alto"</formula>
    </cfRule>
  </conditionalFormatting>
  <conditionalFormatting sqref="D27">
    <cfRule type="expression" dxfId="8" priority="7" stopIfTrue="1">
      <formula>$M27="bajo"</formula>
    </cfRule>
    <cfRule type="expression" dxfId="7" priority="8" stopIfTrue="1">
      <formula>$M27="medio"</formula>
    </cfRule>
    <cfRule type="expression" dxfId="6" priority="9" stopIfTrue="1">
      <formula>$M27="alto"</formula>
    </cfRule>
  </conditionalFormatting>
  <conditionalFormatting sqref="D15">
    <cfRule type="expression" dxfId="5" priority="4" stopIfTrue="1">
      <formula>$M15="bajo"</formula>
    </cfRule>
    <cfRule type="expression" dxfId="4" priority="5" stopIfTrue="1">
      <formula>$M15="medio"</formula>
    </cfRule>
    <cfRule type="expression" dxfId="3" priority="6" stopIfTrue="1">
      <formula>$M15="alto"</formula>
    </cfRule>
  </conditionalFormatting>
  <conditionalFormatting sqref="D21">
    <cfRule type="expression" dxfId="2" priority="1" stopIfTrue="1">
      <formula>$M21="bajo"</formula>
    </cfRule>
    <cfRule type="expression" dxfId="1" priority="2" stopIfTrue="1">
      <formula>$M21="medio"</formula>
    </cfRule>
    <cfRule type="expression" dxfId="0" priority="3" stopIfTrue="1">
      <formula>$M21="alto"</formula>
    </cfRule>
  </conditionalFormatting>
  <dataValidations count="15">
    <dataValidation type="list" allowBlank="1" showInputMessage="1" showErrorMessage="1" sqref="O65572:O65579 WVV983076:WVV983083 WLZ983076:WLZ983083 WCD983076:WCD983083 VSH983076:VSH983083 VIL983076:VIL983083 UYP983076:UYP983083 UOT983076:UOT983083 UEX983076:UEX983083 TVB983076:TVB983083 TLF983076:TLF983083 TBJ983076:TBJ983083 SRN983076:SRN983083 SHR983076:SHR983083 RXV983076:RXV983083 RNZ983076:RNZ983083 RED983076:RED983083 QUH983076:QUH983083 QKL983076:QKL983083 QAP983076:QAP983083 PQT983076:PQT983083 PGX983076:PGX983083 OXB983076:OXB983083 ONF983076:ONF983083 ODJ983076:ODJ983083 NTN983076:NTN983083 NJR983076:NJR983083 MZV983076:MZV983083 MPZ983076:MPZ983083 MGD983076:MGD983083 LWH983076:LWH983083 LML983076:LML983083 LCP983076:LCP983083 KST983076:KST983083 KIX983076:KIX983083 JZB983076:JZB983083 JPF983076:JPF983083 JFJ983076:JFJ983083 IVN983076:IVN983083 ILR983076:ILR983083 IBV983076:IBV983083 HRZ983076:HRZ983083 HID983076:HID983083 GYH983076:GYH983083 GOL983076:GOL983083 GEP983076:GEP983083 FUT983076:FUT983083 FKX983076:FKX983083 FBB983076:FBB983083 ERF983076:ERF983083 EHJ983076:EHJ983083 DXN983076:DXN983083 DNR983076:DNR983083 DDV983076:DDV983083 CTZ983076:CTZ983083 CKD983076:CKD983083 CAH983076:CAH983083 BQL983076:BQL983083 BGP983076:BGP983083 AWT983076:AWT983083 AMX983076:AMX983083 ADB983076:ADB983083 TF983076:TF983083 JJ983076:JJ983083 O983076:O983083 WVV917540:WVV917547 WLZ917540:WLZ917547 WCD917540:WCD917547 VSH917540:VSH917547 VIL917540:VIL917547 UYP917540:UYP917547 UOT917540:UOT917547 UEX917540:UEX917547 TVB917540:TVB917547 TLF917540:TLF917547 TBJ917540:TBJ917547 SRN917540:SRN917547 SHR917540:SHR917547 RXV917540:RXV917547 RNZ917540:RNZ917547 RED917540:RED917547 QUH917540:QUH917547 QKL917540:QKL917547 QAP917540:QAP917547 PQT917540:PQT917547 PGX917540:PGX917547 OXB917540:OXB917547 ONF917540:ONF917547 ODJ917540:ODJ917547 NTN917540:NTN917547 NJR917540:NJR917547 MZV917540:MZV917547 MPZ917540:MPZ917547 MGD917540:MGD917547 LWH917540:LWH917547 LML917540:LML917547 LCP917540:LCP917547 KST917540:KST917547 KIX917540:KIX917547 JZB917540:JZB917547 JPF917540:JPF917547 JFJ917540:JFJ917547 IVN917540:IVN917547 ILR917540:ILR917547 IBV917540:IBV917547 HRZ917540:HRZ917547 HID917540:HID917547 GYH917540:GYH917547 GOL917540:GOL917547 GEP917540:GEP917547 FUT917540:FUT917547 FKX917540:FKX917547 FBB917540:FBB917547 ERF917540:ERF917547 EHJ917540:EHJ917547 DXN917540:DXN917547 DNR917540:DNR917547 DDV917540:DDV917547 CTZ917540:CTZ917547 CKD917540:CKD917547 CAH917540:CAH917547 BQL917540:BQL917547 BGP917540:BGP917547 AWT917540:AWT917547 AMX917540:AMX917547 ADB917540:ADB917547 TF917540:TF917547 JJ917540:JJ917547 O917540:O917547 WVV852004:WVV852011 WLZ852004:WLZ852011 WCD852004:WCD852011 VSH852004:VSH852011 VIL852004:VIL852011 UYP852004:UYP852011 UOT852004:UOT852011 UEX852004:UEX852011 TVB852004:TVB852011 TLF852004:TLF852011 TBJ852004:TBJ852011 SRN852004:SRN852011 SHR852004:SHR852011 RXV852004:RXV852011 RNZ852004:RNZ852011 RED852004:RED852011 QUH852004:QUH852011 QKL852004:QKL852011 QAP852004:QAP852011 PQT852004:PQT852011 PGX852004:PGX852011 OXB852004:OXB852011 ONF852004:ONF852011 ODJ852004:ODJ852011 NTN852004:NTN852011 NJR852004:NJR852011 MZV852004:MZV852011 MPZ852004:MPZ852011 MGD852004:MGD852011 LWH852004:LWH852011 LML852004:LML852011 LCP852004:LCP852011 KST852004:KST852011 KIX852004:KIX852011 JZB852004:JZB852011 JPF852004:JPF852011 JFJ852004:JFJ852011 IVN852004:IVN852011 ILR852004:ILR852011 IBV852004:IBV852011 HRZ852004:HRZ852011 HID852004:HID852011 GYH852004:GYH852011 GOL852004:GOL852011 GEP852004:GEP852011 FUT852004:FUT852011 FKX852004:FKX852011 FBB852004:FBB852011 ERF852004:ERF852011 EHJ852004:EHJ852011 DXN852004:DXN852011 DNR852004:DNR852011 DDV852004:DDV852011 CTZ852004:CTZ852011 CKD852004:CKD852011 CAH852004:CAH852011 BQL852004:BQL852011 BGP852004:BGP852011 AWT852004:AWT852011 AMX852004:AMX852011 ADB852004:ADB852011 TF852004:TF852011 JJ852004:JJ852011 O852004:O852011 WVV786468:WVV786475 WLZ786468:WLZ786475 WCD786468:WCD786475 VSH786468:VSH786475 VIL786468:VIL786475 UYP786468:UYP786475 UOT786468:UOT786475 UEX786468:UEX786475 TVB786468:TVB786475 TLF786468:TLF786475 TBJ786468:TBJ786475 SRN786468:SRN786475 SHR786468:SHR786475 RXV786468:RXV786475 RNZ786468:RNZ786475 RED786468:RED786475 QUH786468:QUH786475 QKL786468:QKL786475 QAP786468:QAP786475 PQT786468:PQT786475 PGX786468:PGX786475 OXB786468:OXB786475 ONF786468:ONF786475 ODJ786468:ODJ786475 NTN786468:NTN786475 NJR786468:NJR786475 MZV786468:MZV786475 MPZ786468:MPZ786475 MGD786468:MGD786475 LWH786468:LWH786475 LML786468:LML786475 LCP786468:LCP786475 KST786468:KST786475 KIX786468:KIX786475 JZB786468:JZB786475 JPF786468:JPF786475 JFJ786468:JFJ786475 IVN786468:IVN786475 ILR786468:ILR786475 IBV786468:IBV786475 HRZ786468:HRZ786475 HID786468:HID786475 GYH786468:GYH786475 GOL786468:GOL786475 GEP786468:GEP786475 FUT786468:FUT786475 FKX786468:FKX786475 FBB786468:FBB786475 ERF786468:ERF786475 EHJ786468:EHJ786475 DXN786468:DXN786475 DNR786468:DNR786475 DDV786468:DDV786475 CTZ786468:CTZ786475 CKD786468:CKD786475 CAH786468:CAH786475 BQL786468:BQL786475 BGP786468:BGP786475 AWT786468:AWT786475 AMX786468:AMX786475 ADB786468:ADB786475 TF786468:TF786475 JJ786468:JJ786475 O786468:O786475 WVV720932:WVV720939 WLZ720932:WLZ720939 WCD720932:WCD720939 VSH720932:VSH720939 VIL720932:VIL720939 UYP720932:UYP720939 UOT720932:UOT720939 UEX720932:UEX720939 TVB720932:TVB720939 TLF720932:TLF720939 TBJ720932:TBJ720939 SRN720932:SRN720939 SHR720932:SHR720939 RXV720932:RXV720939 RNZ720932:RNZ720939 RED720932:RED720939 QUH720932:QUH720939 QKL720932:QKL720939 QAP720932:QAP720939 PQT720932:PQT720939 PGX720932:PGX720939 OXB720932:OXB720939 ONF720932:ONF720939 ODJ720932:ODJ720939 NTN720932:NTN720939 NJR720932:NJR720939 MZV720932:MZV720939 MPZ720932:MPZ720939 MGD720932:MGD720939 LWH720932:LWH720939 LML720932:LML720939 LCP720932:LCP720939 KST720932:KST720939 KIX720932:KIX720939 JZB720932:JZB720939 JPF720932:JPF720939 JFJ720932:JFJ720939 IVN720932:IVN720939 ILR720932:ILR720939 IBV720932:IBV720939 HRZ720932:HRZ720939 HID720932:HID720939 GYH720932:GYH720939 GOL720932:GOL720939 GEP720932:GEP720939 FUT720932:FUT720939 FKX720932:FKX720939 FBB720932:FBB720939 ERF720932:ERF720939 EHJ720932:EHJ720939 DXN720932:DXN720939 DNR720932:DNR720939 DDV720932:DDV720939 CTZ720932:CTZ720939 CKD720932:CKD720939 CAH720932:CAH720939 BQL720932:BQL720939 BGP720932:BGP720939 AWT720932:AWT720939 AMX720932:AMX720939 ADB720932:ADB720939 TF720932:TF720939 JJ720932:JJ720939 O720932:O720939 WVV655396:WVV655403 WLZ655396:WLZ655403 WCD655396:WCD655403 VSH655396:VSH655403 VIL655396:VIL655403 UYP655396:UYP655403 UOT655396:UOT655403 UEX655396:UEX655403 TVB655396:TVB655403 TLF655396:TLF655403 TBJ655396:TBJ655403 SRN655396:SRN655403 SHR655396:SHR655403 RXV655396:RXV655403 RNZ655396:RNZ655403 RED655396:RED655403 QUH655396:QUH655403 QKL655396:QKL655403 QAP655396:QAP655403 PQT655396:PQT655403 PGX655396:PGX655403 OXB655396:OXB655403 ONF655396:ONF655403 ODJ655396:ODJ655403 NTN655396:NTN655403 NJR655396:NJR655403 MZV655396:MZV655403 MPZ655396:MPZ655403 MGD655396:MGD655403 LWH655396:LWH655403 LML655396:LML655403 LCP655396:LCP655403 KST655396:KST655403 KIX655396:KIX655403 JZB655396:JZB655403 JPF655396:JPF655403 JFJ655396:JFJ655403 IVN655396:IVN655403 ILR655396:ILR655403 IBV655396:IBV655403 HRZ655396:HRZ655403 HID655396:HID655403 GYH655396:GYH655403 GOL655396:GOL655403 GEP655396:GEP655403 FUT655396:FUT655403 FKX655396:FKX655403 FBB655396:FBB655403 ERF655396:ERF655403 EHJ655396:EHJ655403 DXN655396:DXN655403 DNR655396:DNR655403 DDV655396:DDV655403 CTZ655396:CTZ655403 CKD655396:CKD655403 CAH655396:CAH655403 BQL655396:BQL655403 BGP655396:BGP655403 AWT655396:AWT655403 AMX655396:AMX655403 ADB655396:ADB655403 TF655396:TF655403 JJ655396:JJ655403 O655396:O655403 WVV589860:WVV589867 WLZ589860:WLZ589867 WCD589860:WCD589867 VSH589860:VSH589867 VIL589860:VIL589867 UYP589860:UYP589867 UOT589860:UOT589867 UEX589860:UEX589867 TVB589860:TVB589867 TLF589860:TLF589867 TBJ589860:TBJ589867 SRN589860:SRN589867 SHR589860:SHR589867 RXV589860:RXV589867 RNZ589860:RNZ589867 RED589860:RED589867 QUH589860:QUH589867 QKL589860:QKL589867 QAP589860:QAP589867 PQT589860:PQT589867 PGX589860:PGX589867 OXB589860:OXB589867 ONF589860:ONF589867 ODJ589860:ODJ589867 NTN589860:NTN589867 NJR589860:NJR589867 MZV589860:MZV589867 MPZ589860:MPZ589867 MGD589860:MGD589867 LWH589860:LWH589867 LML589860:LML589867 LCP589860:LCP589867 KST589860:KST589867 KIX589860:KIX589867 JZB589860:JZB589867 JPF589860:JPF589867 JFJ589860:JFJ589867 IVN589860:IVN589867 ILR589860:ILR589867 IBV589860:IBV589867 HRZ589860:HRZ589867 HID589860:HID589867 GYH589860:GYH589867 GOL589860:GOL589867 GEP589860:GEP589867 FUT589860:FUT589867 FKX589860:FKX589867 FBB589860:FBB589867 ERF589860:ERF589867 EHJ589860:EHJ589867 DXN589860:DXN589867 DNR589860:DNR589867 DDV589860:DDV589867 CTZ589860:CTZ589867 CKD589860:CKD589867 CAH589860:CAH589867 BQL589860:BQL589867 BGP589860:BGP589867 AWT589860:AWT589867 AMX589860:AMX589867 ADB589860:ADB589867 TF589860:TF589867 JJ589860:JJ589867 O589860:O589867 WVV524324:WVV524331 WLZ524324:WLZ524331 WCD524324:WCD524331 VSH524324:VSH524331 VIL524324:VIL524331 UYP524324:UYP524331 UOT524324:UOT524331 UEX524324:UEX524331 TVB524324:TVB524331 TLF524324:TLF524331 TBJ524324:TBJ524331 SRN524324:SRN524331 SHR524324:SHR524331 RXV524324:RXV524331 RNZ524324:RNZ524331 RED524324:RED524331 QUH524324:QUH524331 QKL524324:QKL524331 QAP524324:QAP524331 PQT524324:PQT524331 PGX524324:PGX524331 OXB524324:OXB524331 ONF524324:ONF524331 ODJ524324:ODJ524331 NTN524324:NTN524331 NJR524324:NJR524331 MZV524324:MZV524331 MPZ524324:MPZ524331 MGD524324:MGD524331 LWH524324:LWH524331 LML524324:LML524331 LCP524324:LCP524331 KST524324:KST524331 KIX524324:KIX524331 JZB524324:JZB524331 JPF524324:JPF524331 JFJ524324:JFJ524331 IVN524324:IVN524331 ILR524324:ILR524331 IBV524324:IBV524331 HRZ524324:HRZ524331 HID524324:HID524331 GYH524324:GYH524331 GOL524324:GOL524331 GEP524324:GEP524331 FUT524324:FUT524331 FKX524324:FKX524331 FBB524324:FBB524331 ERF524324:ERF524331 EHJ524324:EHJ524331 DXN524324:DXN524331 DNR524324:DNR524331 DDV524324:DDV524331 CTZ524324:CTZ524331 CKD524324:CKD524331 CAH524324:CAH524331 BQL524324:BQL524331 BGP524324:BGP524331 AWT524324:AWT524331 AMX524324:AMX524331 ADB524324:ADB524331 TF524324:TF524331 JJ524324:JJ524331 O524324:O524331 WVV458788:WVV458795 WLZ458788:WLZ458795 WCD458788:WCD458795 VSH458788:VSH458795 VIL458788:VIL458795 UYP458788:UYP458795 UOT458788:UOT458795 UEX458788:UEX458795 TVB458788:TVB458795 TLF458788:TLF458795 TBJ458788:TBJ458795 SRN458788:SRN458795 SHR458788:SHR458795 RXV458788:RXV458795 RNZ458788:RNZ458795 RED458788:RED458795 QUH458788:QUH458795 QKL458788:QKL458795 QAP458788:QAP458795 PQT458788:PQT458795 PGX458788:PGX458795 OXB458788:OXB458795 ONF458788:ONF458795 ODJ458788:ODJ458795 NTN458788:NTN458795 NJR458788:NJR458795 MZV458788:MZV458795 MPZ458788:MPZ458795 MGD458788:MGD458795 LWH458788:LWH458795 LML458788:LML458795 LCP458788:LCP458795 KST458788:KST458795 KIX458788:KIX458795 JZB458788:JZB458795 JPF458788:JPF458795 JFJ458788:JFJ458795 IVN458788:IVN458795 ILR458788:ILR458795 IBV458788:IBV458795 HRZ458788:HRZ458795 HID458788:HID458795 GYH458788:GYH458795 GOL458788:GOL458795 GEP458788:GEP458795 FUT458788:FUT458795 FKX458788:FKX458795 FBB458788:FBB458795 ERF458788:ERF458795 EHJ458788:EHJ458795 DXN458788:DXN458795 DNR458788:DNR458795 DDV458788:DDV458795 CTZ458788:CTZ458795 CKD458788:CKD458795 CAH458788:CAH458795 BQL458788:BQL458795 BGP458788:BGP458795 AWT458788:AWT458795 AMX458788:AMX458795 ADB458788:ADB458795 TF458788:TF458795 JJ458788:JJ458795 O458788:O458795 WVV393252:WVV393259 WLZ393252:WLZ393259 WCD393252:WCD393259 VSH393252:VSH393259 VIL393252:VIL393259 UYP393252:UYP393259 UOT393252:UOT393259 UEX393252:UEX393259 TVB393252:TVB393259 TLF393252:TLF393259 TBJ393252:TBJ393259 SRN393252:SRN393259 SHR393252:SHR393259 RXV393252:RXV393259 RNZ393252:RNZ393259 RED393252:RED393259 QUH393252:QUH393259 QKL393252:QKL393259 QAP393252:QAP393259 PQT393252:PQT393259 PGX393252:PGX393259 OXB393252:OXB393259 ONF393252:ONF393259 ODJ393252:ODJ393259 NTN393252:NTN393259 NJR393252:NJR393259 MZV393252:MZV393259 MPZ393252:MPZ393259 MGD393252:MGD393259 LWH393252:LWH393259 LML393252:LML393259 LCP393252:LCP393259 KST393252:KST393259 KIX393252:KIX393259 JZB393252:JZB393259 JPF393252:JPF393259 JFJ393252:JFJ393259 IVN393252:IVN393259 ILR393252:ILR393259 IBV393252:IBV393259 HRZ393252:HRZ393259 HID393252:HID393259 GYH393252:GYH393259 GOL393252:GOL393259 GEP393252:GEP393259 FUT393252:FUT393259 FKX393252:FKX393259 FBB393252:FBB393259 ERF393252:ERF393259 EHJ393252:EHJ393259 DXN393252:DXN393259 DNR393252:DNR393259 DDV393252:DDV393259 CTZ393252:CTZ393259 CKD393252:CKD393259 CAH393252:CAH393259 BQL393252:BQL393259 BGP393252:BGP393259 AWT393252:AWT393259 AMX393252:AMX393259 ADB393252:ADB393259 TF393252:TF393259 JJ393252:JJ393259 O393252:O393259 WVV327716:WVV327723 WLZ327716:WLZ327723 WCD327716:WCD327723 VSH327716:VSH327723 VIL327716:VIL327723 UYP327716:UYP327723 UOT327716:UOT327723 UEX327716:UEX327723 TVB327716:TVB327723 TLF327716:TLF327723 TBJ327716:TBJ327723 SRN327716:SRN327723 SHR327716:SHR327723 RXV327716:RXV327723 RNZ327716:RNZ327723 RED327716:RED327723 QUH327716:QUH327723 QKL327716:QKL327723 QAP327716:QAP327723 PQT327716:PQT327723 PGX327716:PGX327723 OXB327716:OXB327723 ONF327716:ONF327723 ODJ327716:ODJ327723 NTN327716:NTN327723 NJR327716:NJR327723 MZV327716:MZV327723 MPZ327716:MPZ327723 MGD327716:MGD327723 LWH327716:LWH327723 LML327716:LML327723 LCP327716:LCP327723 KST327716:KST327723 KIX327716:KIX327723 JZB327716:JZB327723 JPF327716:JPF327723 JFJ327716:JFJ327723 IVN327716:IVN327723 ILR327716:ILR327723 IBV327716:IBV327723 HRZ327716:HRZ327723 HID327716:HID327723 GYH327716:GYH327723 GOL327716:GOL327723 GEP327716:GEP327723 FUT327716:FUT327723 FKX327716:FKX327723 FBB327716:FBB327723 ERF327716:ERF327723 EHJ327716:EHJ327723 DXN327716:DXN327723 DNR327716:DNR327723 DDV327716:DDV327723 CTZ327716:CTZ327723 CKD327716:CKD327723 CAH327716:CAH327723 BQL327716:BQL327723 BGP327716:BGP327723 AWT327716:AWT327723 AMX327716:AMX327723 ADB327716:ADB327723 TF327716:TF327723 JJ327716:JJ327723 O327716:O327723 WVV262180:WVV262187 WLZ262180:WLZ262187 WCD262180:WCD262187 VSH262180:VSH262187 VIL262180:VIL262187 UYP262180:UYP262187 UOT262180:UOT262187 UEX262180:UEX262187 TVB262180:TVB262187 TLF262180:TLF262187 TBJ262180:TBJ262187 SRN262180:SRN262187 SHR262180:SHR262187 RXV262180:RXV262187 RNZ262180:RNZ262187 RED262180:RED262187 QUH262180:QUH262187 QKL262180:QKL262187 QAP262180:QAP262187 PQT262180:PQT262187 PGX262180:PGX262187 OXB262180:OXB262187 ONF262180:ONF262187 ODJ262180:ODJ262187 NTN262180:NTN262187 NJR262180:NJR262187 MZV262180:MZV262187 MPZ262180:MPZ262187 MGD262180:MGD262187 LWH262180:LWH262187 LML262180:LML262187 LCP262180:LCP262187 KST262180:KST262187 KIX262180:KIX262187 JZB262180:JZB262187 JPF262180:JPF262187 JFJ262180:JFJ262187 IVN262180:IVN262187 ILR262180:ILR262187 IBV262180:IBV262187 HRZ262180:HRZ262187 HID262180:HID262187 GYH262180:GYH262187 GOL262180:GOL262187 GEP262180:GEP262187 FUT262180:FUT262187 FKX262180:FKX262187 FBB262180:FBB262187 ERF262180:ERF262187 EHJ262180:EHJ262187 DXN262180:DXN262187 DNR262180:DNR262187 DDV262180:DDV262187 CTZ262180:CTZ262187 CKD262180:CKD262187 CAH262180:CAH262187 BQL262180:BQL262187 BGP262180:BGP262187 AWT262180:AWT262187 AMX262180:AMX262187 ADB262180:ADB262187 TF262180:TF262187 JJ262180:JJ262187 O262180:O262187 WVV196644:WVV196651 WLZ196644:WLZ196651 WCD196644:WCD196651 VSH196644:VSH196651 VIL196644:VIL196651 UYP196644:UYP196651 UOT196644:UOT196651 UEX196644:UEX196651 TVB196644:TVB196651 TLF196644:TLF196651 TBJ196644:TBJ196651 SRN196644:SRN196651 SHR196644:SHR196651 RXV196644:RXV196651 RNZ196644:RNZ196651 RED196644:RED196651 QUH196644:QUH196651 QKL196644:QKL196651 QAP196644:QAP196651 PQT196644:PQT196651 PGX196644:PGX196651 OXB196644:OXB196651 ONF196644:ONF196651 ODJ196644:ODJ196651 NTN196644:NTN196651 NJR196644:NJR196651 MZV196644:MZV196651 MPZ196644:MPZ196651 MGD196644:MGD196651 LWH196644:LWH196651 LML196644:LML196651 LCP196644:LCP196651 KST196644:KST196651 KIX196644:KIX196651 JZB196644:JZB196651 JPF196644:JPF196651 JFJ196644:JFJ196651 IVN196644:IVN196651 ILR196644:ILR196651 IBV196644:IBV196651 HRZ196644:HRZ196651 HID196644:HID196651 GYH196644:GYH196651 GOL196644:GOL196651 GEP196644:GEP196651 FUT196644:FUT196651 FKX196644:FKX196651 FBB196644:FBB196651 ERF196644:ERF196651 EHJ196644:EHJ196651 DXN196644:DXN196651 DNR196644:DNR196651 DDV196644:DDV196651 CTZ196644:CTZ196651 CKD196644:CKD196651 CAH196644:CAH196651 BQL196644:BQL196651 BGP196644:BGP196651 AWT196644:AWT196651 AMX196644:AMX196651 ADB196644:ADB196651 TF196644:TF196651 JJ196644:JJ196651 O196644:O196651 WVV131108:WVV131115 WLZ131108:WLZ131115 WCD131108:WCD131115 VSH131108:VSH131115 VIL131108:VIL131115 UYP131108:UYP131115 UOT131108:UOT131115 UEX131108:UEX131115 TVB131108:TVB131115 TLF131108:TLF131115 TBJ131108:TBJ131115 SRN131108:SRN131115 SHR131108:SHR131115 RXV131108:RXV131115 RNZ131108:RNZ131115 RED131108:RED131115 QUH131108:QUH131115 QKL131108:QKL131115 QAP131108:QAP131115 PQT131108:PQT131115 PGX131108:PGX131115 OXB131108:OXB131115 ONF131108:ONF131115 ODJ131108:ODJ131115 NTN131108:NTN131115 NJR131108:NJR131115 MZV131108:MZV131115 MPZ131108:MPZ131115 MGD131108:MGD131115 LWH131108:LWH131115 LML131108:LML131115 LCP131108:LCP131115 KST131108:KST131115 KIX131108:KIX131115 JZB131108:JZB131115 JPF131108:JPF131115 JFJ131108:JFJ131115 IVN131108:IVN131115 ILR131108:ILR131115 IBV131108:IBV131115 HRZ131108:HRZ131115 HID131108:HID131115 GYH131108:GYH131115 GOL131108:GOL131115 GEP131108:GEP131115 FUT131108:FUT131115 FKX131108:FKX131115 FBB131108:FBB131115 ERF131108:ERF131115 EHJ131108:EHJ131115 DXN131108:DXN131115 DNR131108:DNR131115 DDV131108:DDV131115 CTZ131108:CTZ131115 CKD131108:CKD131115 CAH131108:CAH131115 BQL131108:BQL131115 BGP131108:BGP131115 AWT131108:AWT131115 AMX131108:AMX131115 ADB131108:ADB131115 TF131108:TF131115 JJ131108:JJ131115 O131108:O131115 WVV65572:WVV65579 WLZ65572:WLZ65579 WCD65572:WCD65579 VSH65572:VSH65579 VIL65572:VIL65579 UYP65572:UYP65579 UOT65572:UOT65579 UEX65572:UEX65579 TVB65572:TVB65579 TLF65572:TLF65579 TBJ65572:TBJ65579 SRN65572:SRN65579 SHR65572:SHR65579 RXV65572:RXV65579 RNZ65572:RNZ65579 RED65572:RED65579 QUH65572:QUH65579 QKL65572:QKL65579 QAP65572:QAP65579 PQT65572:PQT65579 PGX65572:PGX65579 OXB65572:OXB65579 ONF65572:ONF65579 ODJ65572:ODJ65579 NTN65572:NTN65579 NJR65572:NJR65579 MZV65572:MZV65579 MPZ65572:MPZ65579 MGD65572:MGD65579 LWH65572:LWH65579 LML65572:LML65579 LCP65572:LCP65579 KST65572:KST65579 KIX65572:KIX65579 JZB65572:JZB65579 JPF65572:JPF65579 JFJ65572:JFJ65579 IVN65572:IVN65579 ILR65572:ILR65579 IBV65572:IBV65579 HRZ65572:HRZ65579 HID65572:HID65579 GYH65572:GYH65579 GOL65572:GOL65579 GEP65572:GEP65579 FUT65572:FUT65579 FKX65572:FKX65579 FBB65572:FBB65579 ERF65572:ERF65579 EHJ65572:EHJ65579 DXN65572:DXN65579 DNR65572:DNR65579 DDV65572:DDV65579 CTZ65572:CTZ65579 CKD65572:CKD65579 CAH65572:CAH65579 BQL65572:BQL65579 BGP65572:BGP65579 AWT65572:AWT65579 AMX65572:AMX65579 ADB65572:ADB65579 TF65572:TF65579 JJ65572:JJ65579 JJ12:JJ35 TF12:TF35 ADB12:ADB35 AMX12:AMX35 AWT12:AWT35 BGP12:BGP35 BQL12:BQL35 CAH12:CAH35 CKD12:CKD35 CTZ12:CTZ35 DDV12:DDV35 DNR12:DNR35 DXN12:DXN35 EHJ12:EHJ35 ERF12:ERF35 FBB12:FBB35 FKX12:FKX35 FUT12:FUT35 GEP12:GEP35 GOL12:GOL35 GYH12:GYH35 HID12:HID35 HRZ12:HRZ35 IBV12:IBV35 ILR12:ILR35 IVN12:IVN35 JFJ12:JFJ35 JPF12:JPF35 JZB12:JZB35 KIX12:KIX35 KST12:KST35 LCP12:LCP35 LML12:LML35 LWH12:LWH35 MGD12:MGD35 MPZ12:MPZ35 MZV12:MZV35 NJR12:NJR35 NTN12:NTN35 ODJ12:ODJ35 ONF12:ONF35 OXB12:OXB35 PGX12:PGX35 PQT12:PQT35 QAP12:QAP35 QKL12:QKL35 QUH12:QUH35 RED12:RED35 RNZ12:RNZ35 RXV12:RXV35 SHR12:SHR35 SRN12:SRN35 TBJ12:TBJ35 TLF12:TLF35 TVB12:TVB35 UEX12:UEX35 UOT12:UOT35 UYP12:UYP35 VIL12:VIL35 VSH12:VSH35 WCD12:WCD35 WLZ12:WLZ35 WVV12:WVV35">
      <formula1>#REF!</formula1>
    </dataValidation>
    <dataValidation type="list" allowBlank="1" showInputMessage="1" showErrorMessage="1" sqref="H65572:I65579 JH12:JH35 TD12:TD35 ACZ12:ACZ35 AMV12:AMV35 AWR12:AWR35 BGN12:BGN35 BQJ12:BQJ35 CAF12:CAF35 CKB12:CKB35 CTX12:CTX35 DDT12:DDT35 DNP12:DNP35 DXL12:DXL35 EHH12:EHH35 ERD12:ERD35 FAZ12:FAZ35 FKV12:FKV35 FUR12:FUR35 GEN12:GEN35 GOJ12:GOJ35 GYF12:GYF35 HIB12:HIB35 HRX12:HRX35 IBT12:IBT35 ILP12:ILP35 IVL12:IVL35 JFH12:JFH35 JPD12:JPD35 JYZ12:JYZ35 KIV12:KIV35 KSR12:KSR35 LCN12:LCN35 LMJ12:LMJ35 LWF12:LWF35 MGB12:MGB35 MPX12:MPX35 MZT12:MZT35 NJP12:NJP35 NTL12:NTL35 ODH12:ODH35 OND12:OND35 OWZ12:OWZ35 PGV12:PGV35 PQR12:PQR35 QAN12:QAN35 QKJ12:QKJ35 QUF12:QUF35 REB12:REB35 RNX12:RNX35 RXT12:RXT35 SHP12:SHP35 SRL12:SRL35 TBH12:TBH35 TLD12:TLD35 TUZ12:TUZ35 UEV12:UEV35 UOR12:UOR35 UYN12:UYN35 VIJ12:VIJ35 VSF12:VSF35 WCB12:WCB35 WLX12:WLX35 WVT12:WVT35 JH65572:JH65579 TD65572:TD65579 ACZ65572:ACZ65579 AMV65572:AMV65579 AWR65572:AWR65579 BGN65572:BGN65579 BQJ65572:BQJ65579 CAF65572:CAF65579 CKB65572:CKB65579 CTX65572:CTX65579 DDT65572:DDT65579 DNP65572:DNP65579 DXL65572:DXL65579 EHH65572:EHH65579 ERD65572:ERD65579 FAZ65572:FAZ65579 FKV65572:FKV65579 FUR65572:FUR65579 GEN65572:GEN65579 GOJ65572:GOJ65579 GYF65572:GYF65579 HIB65572:HIB65579 HRX65572:HRX65579 IBT65572:IBT65579 ILP65572:ILP65579 IVL65572:IVL65579 JFH65572:JFH65579 JPD65572:JPD65579 JYZ65572:JYZ65579 KIV65572:KIV65579 KSR65572:KSR65579 LCN65572:LCN65579 LMJ65572:LMJ65579 LWF65572:LWF65579 MGB65572:MGB65579 MPX65572:MPX65579 MZT65572:MZT65579 NJP65572:NJP65579 NTL65572:NTL65579 ODH65572:ODH65579 OND65572:OND65579 OWZ65572:OWZ65579 PGV65572:PGV65579 PQR65572:PQR65579 QAN65572:QAN65579 QKJ65572:QKJ65579 QUF65572:QUF65579 REB65572:REB65579 RNX65572:RNX65579 RXT65572:RXT65579 SHP65572:SHP65579 SRL65572:SRL65579 TBH65572:TBH65579 TLD65572:TLD65579 TUZ65572:TUZ65579 UEV65572:UEV65579 UOR65572:UOR65579 UYN65572:UYN65579 VIJ65572:VIJ65579 VSF65572:VSF65579 WCB65572:WCB65579 WLX65572:WLX65579 WVT65572:WVT65579 H131108:I131115 JH131108:JH131115 TD131108:TD131115 ACZ131108:ACZ131115 AMV131108:AMV131115 AWR131108:AWR131115 BGN131108:BGN131115 BQJ131108:BQJ131115 CAF131108:CAF131115 CKB131108:CKB131115 CTX131108:CTX131115 DDT131108:DDT131115 DNP131108:DNP131115 DXL131108:DXL131115 EHH131108:EHH131115 ERD131108:ERD131115 FAZ131108:FAZ131115 FKV131108:FKV131115 FUR131108:FUR131115 GEN131108:GEN131115 GOJ131108:GOJ131115 GYF131108:GYF131115 HIB131108:HIB131115 HRX131108:HRX131115 IBT131108:IBT131115 ILP131108:ILP131115 IVL131108:IVL131115 JFH131108:JFH131115 JPD131108:JPD131115 JYZ131108:JYZ131115 KIV131108:KIV131115 KSR131108:KSR131115 LCN131108:LCN131115 LMJ131108:LMJ131115 LWF131108:LWF131115 MGB131108:MGB131115 MPX131108:MPX131115 MZT131108:MZT131115 NJP131108:NJP131115 NTL131108:NTL131115 ODH131108:ODH131115 OND131108:OND131115 OWZ131108:OWZ131115 PGV131108:PGV131115 PQR131108:PQR131115 QAN131108:QAN131115 QKJ131108:QKJ131115 QUF131108:QUF131115 REB131108:REB131115 RNX131108:RNX131115 RXT131108:RXT131115 SHP131108:SHP131115 SRL131108:SRL131115 TBH131108:TBH131115 TLD131108:TLD131115 TUZ131108:TUZ131115 UEV131108:UEV131115 UOR131108:UOR131115 UYN131108:UYN131115 VIJ131108:VIJ131115 VSF131108:VSF131115 WCB131108:WCB131115 WLX131108:WLX131115 WVT131108:WVT131115 H196644:I196651 JH196644:JH196651 TD196644:TD196651 ACZ196644:ACZ196651 AMV196644:AMV196651 AWR196644:AWR196651 BGN196644:BGN196651 BQJ196644:BQJ196651 CAF196644:CAF196651 CKB196644:CKB196651 CTX196644:CTX196651 DDT196644:DDT196651 DNP196644:DNP196651 DXL196644:DXL196651 EHH196644:EHH196651 ERD196644:ERD196651 FAZ196644:FAZ196651 FKV196644:FKV196651 FUR196644:FUR196651 GEN196644:GEN196651 GOJ196644:GOJ196651 GYF196644:GYF196651 HIB196644:HIB196651 HRX196644:HRX196651 IBT196644:IBT196651 ILP196644:ILP196651 IVL196644:IVL196651 JFH196644:JFH196651 JPD196644:JPD196651 JYZ196644:JYZ196651 KIV196644:KIV196651 KSR196644:KSR196651 LCN196644:LCN196651 LMJ196644:LMJ196651 LWF196644:LWF196651 MGB196644:MGB196651 MPX196644:MPX196651 MZT196644:MZT196651 NJP196644:NJP196651 NTL196644:NTL196651 ODH196644:ODH196651 OND196644:OND196651 OWZ196644:OWZ196651 PGV196644:PGV196651 PQR196644:PQR196651 QAN196644:QAN196651 QKJ196644:QKJ196651 QUF196644:QUF196651 REB196644:REB196651 RNX196644:RNX196651 RXT196644:RXT196651 SHP196644:SHP196651 SRL196644:SRL196651 TBH196644:TBH196651 TLD196644:TLD196651 TUZ196644:TUZ196651 UEV196644:UEV196651 UOR196644:UOR196651 UYN196644:UYN196651 VIJ196644:VIJ196651 VSF196644:VSF196651 WCB196644:WCB196651 WLX196644:WLX196651 WVT196644:WVT196651 H262180:I262187 JH262180:JH262187 TD262180:TD262187 ACZ262180:ACZ262187 AMV262180:AMV262187 AWR262180:AWR262187 BGN262180:BGN262187 BQJ262180:BQJ262187 CAF262180:CAF262187 CKB262180:CKB262187 CTX262180:CTX262187 DDT262180:DDT262187 DNP262180:DNP262187 DXL262180:DXL262187 EHH262180:EHH262187 ERD262180:ERD262187 FAZ262180:FAZ262187 FKV262180:FKV262187 FUR262180:FUR262187 GEN262180:GEN262187 GOJ262180:GOJ262187 GYF262180:GYF262187 HIB262180:HIB262187 HRX262180:HRX262187 IBT262180:IBT262187 ILP262180:ILP262187 IVL262180:IVL262187 JFH262180:JFH262187 JPD262180:JPD262187 JYZ262180:JYZ262187 KIV262180:KIV262187 KSR262180:KSR262187 LCN262180:LCN262187 LMJ262180:LMJ262187 LWF262180:LWF262187 MGB262180:MGB262187 MPX262180:MPX262187 MZT262180:MZT262187 NJP262180:NJP262187 NTL262180:NTL262187 ODH262180:ODH262187 OND262180:OND262187 OWZ262180:OWZ262187 PGV262180:PGV262187 PQR262180:PQR262187 QAN262180:QAN262187 QKJ262180:QKJ262187 QUF262180:QUF262187 REB262180:REB262187 RNX262180:RNX262187 RXT262180:RXT262187 SHP262180:SHP262187 SRL262180:SRL262187 TBH262180:TBH262187 TLD262180:TLD262187 TUZ262180:TUZ262187 UEV262180:UEV262187 UOR262180:UOR262187 UYN262180:UYN262187 VIJ262180:VIJ262187 VSF262180:VSF262187 WCB262180:WCB262187 WLX262180:WLX262187 WVT262180:WVT262187 H327716:I327723 JH327716:JH327723 TD327716:TD327723 ACZ327716:ACZ327723 AMV327716:AMV327723 AWR327716:AWR327723 BGN327716:BGN327723 BQJ327716:BQJ327723 CAF327716:CAF327723 CKB327716:CKB327723 CTX327716:CTX327723 DDT327716:DDT327723 DNP327716:DNP327723 DXL327716:DXL327723 EHH327716:EHH327723 ERD327716:ERD327723 FAZ327716:FAZ327723 FKV327716:FKV327723 FUR327716:FUR327723 GEN327716:GEN327723 GOJ327716:GOJ327723 GYF327716:GYF327723 HIB327716:HIB327723 HRX327716:HRX327723 IBT327716:IBT327723 ILP327716:ILP327723 IVL327716:IVL327723 JFH327716:JFH327723 JPD327716:JPD327723 JYZ327716:JYZ327723 KIV327716:KIV327723 KSR327716:KSR327723 LCN327716:LCN327723 LMJ327716:LMJ327723 LWF327716:LWF327723 MGB327716:MGB327723 MPX327716:MPX327723 MZT327716:MZT327723 NJP327716:NJP327723 NTL327716:NTL327723 ODH327716:ODH327723 OND327716:OND327723 OWZ327716:OWZ327723 PGV327716:PGV327723 PQR327716:PQR327723 QAN327716:QAN327723 QKJ327716:QKJ327723 QUF327716:QUF327723 REB327716:REB327723 RNX327716:RNX327723 RXT327716:RXT327723 SHP327716:SHP327723 SRL327716:SRL327723 TBH327716:TBH327723 TLD327716:TLD327723 TUZ327716:TUZ327723 UEV327716:UEV327723 UOR327716:UOR327723 UYN327716:UYN327723 VIJ327716:VIJ327723 VSF327716:VSF327723 WCB327716:WCB327723 WLX327716:WLX327723 WVT327716:WVT327723 H393252:I393259 JH393252:JH393259 TD393252:TD393259 ACZ393252:ACZ393259 AMV393252:AMV393259 AWR393252:AWR393259 BGN393252:BGN393259 BQJ393252:BQJ393259 CAF393252:CAF393259 CKB393252:CKB393259 CTX393252:CTX393259 DDT393252:DDT393259 DNP393252:DNP393259 DXL393252:DXL393259 EHH393252:EHH393259 ERD393252:ERD393259 FAZ393252:FAZ393259 FKV393252:FKV393259 FUR393252:FUR393259 GEN393252:GEN393259 GOJ393252:GOJ393259 GYF393252:GYF393259 HIB393252:HIB393259 HRX393252:HRX393259 IBT393252:IBT393259 ILP393252:ILP393259 IVL393252:IVL393259 JFH393252:JFH393259 JPD393252:JPD393259 JYZ393252:JYZ393259 KIV393252:KIV393259 KSR393252:KSR393259 LCN393252:LCN393259 LMJ393252:LMJ393259 LWF393252:LWF393259 MGB393252:MGB393259 MPX393252:MPX393259 MZT393252:MZT393259 NJP393252:NJP393259 NTL393252:NTL393259 ODH393252:ODH393259 OND393252:OND393259 OWZ393252:OWZ393259 PGV393252:PGV393259 PQR393252:PQR393259 QAN393252:QAN393259 QKJ393252:QKJ393259 QUF393252:QUF393259 REB393252:REB393259 RNX393252:RNX393259 RXT393252:RXT393259 SHP393252:SHP393259 SRL393252:SRL393259 TBH393252:TBH393259 TLD393252:TLD393259 TUZ393252:TUZ393259 UEV393252:UEV393259 UOR393252:UOR393259 UYN393252:UYN393259 VIJ393252:VIJ393259 VSF393252:VSF393259 WCB393252:WCB393259 WLX393252:WLX393259 WVT393252:WVT393259 H458788:I458795 JH458788:JH458795 TD458788:TD458795 ACZ458788:ACZ458795 AMV458788:AMV458795 AWR458788:AWR458795 BGN458788:BGN458795 BQJ458788:BQJ458795 CAF458788:CAF458795 CKB458788:CKB458795 CTX458788:CTX458795 DDT458788:DDT458795 DNP458788:DNP458795 DXL458788:DXL458795 EHH458788:EHH458795 ERD458788:ERD458795 FAZ458788:FAZ458795 FKV458788:FKV458795 FUR458788:FUR458795 GEN458788:GEN458795 GOJ458788:GOJ458795 GYF458788:GYF458795 HIB458788:HIB458795 HRX458788:HRX458795 IBT458788:IBT458795 ILP458788:ILP458795 IVL458788:IVL458795 JFH458788:JFH458795 JPD458788:JPD458795 JYZ458788:JYZ458795 KIV458788:KIV458795 KSR458788:KSR458795 LCN458788:LCN458795 LMJ458788:LMJ458795 LWF458788:LWF458795 MGB458788:MGB458795 MPX458788:MPX458795 MZT458788:MZT458795 NJP458788:NJP458795 NTL458788:NTL458795 ODH458788:ODH458795 OND458788:OND458795 OWZ458788:OWZ458795 PGV458788:PGV458795 PQR458788:PQR458795 QAN458788:QAN458795 QKJ458788:QKJ458795 QUF458788:QUF458795 REB458788:REB458795 RNX458788:RNX458795 RXT458788:RXT458795 SHP458788:SHP458795 SRL458788:SRL458795 TBH458788:TBH458795 TLD458788:TLD458795 TUZ458788:TUZ458795 UEV458788:UEV458795 UOR458788:UOR458795 UYN458788:UYN458795 VIJ458788:VIJ458795 VSF458788:VSF458795 WCB458788:WCB458795 WLX458788:WLX458795 WVT458788:WVT458795 H524324:I524331 JH524324:JH524331 TD524324:TD524331 ACZ524324:ACZ524331 AMV524324:AMV524331 AWR524324:AWR524331 BGN524324:BGN524331 BQJ524324:BQJ524331 CAF524324:CAF524331 CKB524324:CKB524331 CTX524324:CTX524331 DDT524324:DDT524331 DNP524324:DNP524331 DXL524324:DXL524331 EHH524324:EHH524331 ERD524324:ERD524331 FAZ524324:FAZ524331 FKV524324:FKV524331 FUR524324:FUR524331 GEN524324:GEN524331 GOJ524324:GOJ524331 GYF524324:GYF524331 HIB524324:HIB524331 HRX524324:HRX524331 IBT524324:IBT524331 ILP524324:ILP524331 IVL524324:IVL524331 JFH524324:JFH524331 JPD524324:JPD524331 JYZ524324:JYZ524331 KIV524324:KIV524331 KSR524324:KSR524331 LCN524324:LCN524331 LMJ524324:LMJ524331 LWF524324:LWF524331 MGB524324:MGB524331 MPX524324:MPX524331 MZT524324:MZT524331 NJP524324:NJP524331 NTL524324:NTL524331 ODH524324:ODH524331 OND524324:OND524331 OWZ524324:OWZ524331 PGV524324:PGV524331 PQR524324:PQR524331 QAN524324:QAN524331 QKJ524324:QKJ524331 QUF524324:QUF524331 REB524324:REB524331 RNX524324:RNX524331 RXT524324:RXT524331 SHP524324:SHP524331 SRL524324:SRL524331 TBH524324:TBH524331 TLD524324:TLD524331 TUZ524324:TUZ524331 UEV524324:UEV524331 UOR524324:UOR524331 UYN524324:UYN524331 VIJ524324:VIJ524331 VSF524324:VSF524331 WCB524324:WCB524331 WLX524324:WLX524331 WVT524324:WVT524331 H589860:I589867 JH589860:JH589867 TD589860:TD589867 ACZ589860:ACZ589867 AMV589860:AMV589867 AWR589860:AWR589867 BGN589860:BGN589867 BQJ589860:BQJ589867 CAF589860:CAF589867 CKB589860:CKB589867 CTX589860:CTX589867 DDT589860:DDT589867 DNP589860:DNP589867 DXL589860:DXL589867 EHH589860:EHH589867 ERD589860:ERD589867 FAZ589860:FAZ589867 FKV589860:FKV589867 FUR589860:FUR589867 GEN589860:GEN589867 GOJ589860:GOJ589867 GYF589860:GYF589867 HIB589860:HIB589867 HRX589860:HRX589867 IBT589860:IBT589867 ILP589860:ILP589867 IVL589860:IVL589867 JFH589860:JFH589867 JPD589860:JPD589867 JYZ589860:JYZ589867 KIV589860:KIV589867 KSR589860:KSR589867 LCN589860:LCN589867 LMJ589860:LMJ589867 LWF589860:LWF589867 MGB589860:MGB589867 MPX589860:MPX589867 MZT589860:MZT589867 NJP589860:NJP589867 NTL589860:NTL589867 ODH589860:ODH589867 OND589860:OND589867 OWZ589860:OWZ589867 PGV589860:PGV589867 PQR589860:PQR589867 QAN589860:QAN589867 QKJ589860:QKJ589867 QUF589860:QUF589867 REB589860:REB589867 RNX589860:RNX589867 RXT589860:RXT589867 SHP589860:SHP589867 SRL589860:SRL589867 TBH589860:TBH589867 TLD589860:TLD589867 TUZ589860:TUZ589867 UEV589860:UEV589867 UOR589860:UOR589867 UYN589860:UYN589867 VIJ589860:VIJ589867 VSF589860:VSF589867 WCB589860:WCB589867 WLX589860:WLX589867 WVT589860:WVT589867 H655396:I655403 JH655396:JH655403 TD655396:TD655403 ACZ655396:ACZ655403 AMV655396:AMV655403 AWR655396:AWR655403 BGN655396:BGN655403 BQJ655396:BQJ655403 CAF655396:CAF655403 CKB655396:CKB655403 CTX655396:CTX655403 DDT655396:DDT655403 DNP655396:DNP655403 DXL655396:DXL655403 EHH655396:EHH655403 ERD655396:ERD655403 FAZ655396:FAZ655403 FKV655396:FKV655403 FUR655396:FUR655403 GEN655396:GEN655403 GOJ655396:GOJ655403 GYF655396:GYF655403 HIB655396:HIB655403 HRX655396:HRX655403 IBT655396:IBT655403 ILP655396:ILP655403 IVL655396:IVL655403 JFH655396:JFH655403 JPD655396:JPD655403 JYZ655396:JYZ655403 KIV655396:KIV655403 KSR655396:KSR655403 LCN655396:LCN655403 LMJ655396:LMJ655403 LWF655396:LWF655403 MGB655396:MGB655403 MPX655396:MPX655403 MZT655396:MZT655403 NJP655396:NJP655403 NTL655396:NTL655403 ODH655396:ODH655403 OND655396:OND655403 OWZ655396:OWZ655403 PGV655396:PGV655403 PQR655396:PQR655403 QAN655396:QAN655403 QKJ655396:QKJ655403 QUF655396:QUF655403 REB655396:REB655403 RNX655396:RNX655403 RXT655396:RXT655403 SHP655396:SHP655403 SRL655396:SRL655403 TBH655396:TBH655403 TLD655396:TLD655403 TUZ655396:TUZ655403 UEV655396:UEV655403 UOR655396:UOR655403 UYN655396:UYN655403 VIJ655396:VIJ655403 VSF655396:VSF655403 WCB655396:WCB655403 WLX655396:WLX655403 WVT655396:WVT655403 H720932:I720939 JH720932:JH720939 TD720932:TD720939 ACZ720932:ACZ720939 AMV720932:AMV720939 AWR720932:AWR720939 BGN720932:BGN720939 BQJ720932:BQJ720939 CAF720932:CAF720939 CKB720932:CKB720939 CTX720932:CTX720939 DDT720932:DDT720939 DNP720932:DNP720939 DXL720932:DXL720939 EHH720932:EHH720939 ERD720932:ERD720939 FAZ720932:FAZ720939 FKV720932:FKV720939 FUR720932:FUR720939 GEN720932:GEN720939 GOJ720932:GOJ720939 GYF720932:GYF720939 HIB720932:HIB720939 HRX720932:HRX720939 IBT720932:IBT720939 ILP720932:ILP720939 IVL720932:IVL720939 JFH720932:JFH720939 JPD720932:JPD720939 JYZ720932:JYZ720939 KIV720932:KIV720939 KSR720932:KSR720939 LCN720932:LCN720939 LMJ720932:LMJ720939 LWF720932:LWF720939 MGB720932:MGB720939 MPX720932:MPX720939 MZT720932:MZT720939 NJP720932:NJP720939 NTL720932:NTL720939 ODH720932:ODH720939 OND720932:OND720939 OWZ720932:OWZ720939 PGV720932:PGV720939 PQR720932:PQR720939 QAN720932:QAN720939 QKJ720932:QKJ720939 QUF720932:QUF720939 REB720932:REB720939 RNX720932:RNX720939 RXT720932:RXT720939 SHP720932:SHP720939 SRL720932:SRL720939 TBH720932:TBH720939 TLD720932:TLD720939 TUZ720932:TUZ720939 UEV720932:UEV720939 UOR720932:UOR720939 UYN720932:UYN720939 VIJ720932:VIJ720939 VSF720932:VSF720939 WCB720932:WCB720939 WLX720932:WLX720939 WVT720932:WVT720939 H786468:I786475 JH786468:JH786475 TD786468:TD786475 ACZ786468:ACZ786475 AMV786468:AMV786475 AWR786468:AWR786475 BGN786468:BGN786475 BQJ786468:BQJ786475 CAF786468:CAF786475 CKB786468:CKB786475 CTX786468:CTX786475 DDT786468:DDT786475 DNP786468:DNP786475 DXL786468:DXL786475 EHH786468:EHH786475 ERD786468:ERD786475 FAZ786468:FAZ786475 FKV786468:FKV786475 FUR786468:FUR786475 GEN786468:GEN786475 GOJ786468:GOJ786475 GYF786468:GYF786475 HIB786468:HIB786475 HRX786468:HRX786475 IBT786468:IBT786475 ILP786468:ILP786475 IVL786468:IVL786475 JFH786468:JFH786475 JPD786468:JPD786475 JYZ786468:JYZ786475 KIV786468:KIV786475 KSR786468:KSR786475 LCN786468:LCN786475 LMJ786468:LMJ786475 LWF786468:LWF786475 MGB786468:MGB786475 MPX786468:MPX786475 MZT786468:MZT786475 NJP786468:NJP786475 NTL786468:NTL786475 ODH786468:ODH786475 OND786468:OND786475 OWZ786468:OWZ786475 PGV786468:PGV786475 PQR786468:PQR786475 QAN786468:QAN786475 QKJ786468:QKJ786475 QUF786468:QUF786475 REB786468:REB786475 RNX786468:RNX786475 RXT786468:RXT786475 SHP786468:SHP786475 SRL786468:SRL786475 TBH786468:TBH786475 TLD786468:TLD786475 TUZ786468:TUZ786475 UEV786468:UEV786475 UOR786468:UOR786475 UYN786468:UYN786475 VIJ786468:VIJ786475 VSF786468:VSF786475 WCB786468:WCB786475 WLX786468:WLX786475 WVT786468:WVT786475 H852004:I852011 JH852004:JH852011 TD852004:TD852011 ACZ852004:ACZ852011 AMV852004:AMV852011 AWR852004:AWR852011 BGN852004:BGN852011 BQJ852004:BQJ852011 CAF852004:CAF852011 CKB852004:CKB852011 CTX852004:CTX852011 DDT852004:DDT852011 DNP852004:DNP852011 DXL852004:DXL852011 EHH852004:EHH852011 ERD852004:ERD852011 FAZ852004:FAZ852011 FKV852004:FKV852011 FUR852004:FUR852011 GEN852004:GEN852011 GOJ852004:GOJ852011 GYF852004:GYF852011 HIB852004:HIB852011 HRX852004:HRX852011 IBT852004:IBT852011 ILP852004:ILP852011 IVL852004:IVL852011 JFH852004:JFH852011 JPD852004:JPD852011 JYZ852004:JYZ852011 KIV852004:KIV852011 KSR852004:KSR852011 LCN852004:LCN852011 LMJ852004:LMJ852011 LWF852004:LWF852011 MGB852004:MGB852011 MPX852004:MPX852011 MZT852004:MZT852011 NJP852004:NJP852011 NTL852004:NTL852011 ODH852004:ODH852011 OND852004:OND852011 OWZ852004:OWZ852011 PGV852004:PGV852011 PQR852004:PQR852011 QAN852004:QAN852011 QKJ852004:QKJ852011 QUF852004:QUF852011 REB852004:REB852011 RNX852004:RNX852011 RXT852004:RXT852011 SHP852004:SHP852011 SRL852004:SRL852011 TBH852004:TBH852011 TLD852004:TLD852011 TUZ852004:TUZ852011 UEV852004:UEV852011 UOR852004:UOR852011 UYN852004:UYN852011 VIJ852004:VIJ852011 VSF852004:VSF852011 WCB852004:WCB852011 WLX852004:WLX852011 WVT852004:WVT852011 H917540:I917547 JH917540:JH917547 TD917540:TD917547 ACZ917540:ACZ917547 AMV917540:AMV917547 AWR917540:AWR917547 BGN917540:BGN917547 BQJ917540:BQJ917547 CAF917540:CAF917547 CKB917540:CKB917547 CTX917540:CTX917547 DDT917540:DDT917547 DNP917540:DNP917547 DXL917540:DXL917547 EHH917540:EHH917547 ERD917540:ERD917547 FAZ917540:FAZ917547 FKV917540:FKV917547 FUR917540:FUR917547 GEN917540:GEN917547 GOJ917540:GOJ917547 GYF917540:GYF917547 HIB917540:HIB917547 HRX917540:HRX917547 IBT917540:IBT917547 ILP917540:ILP917547 IVL917540:IVL917547 JFH917540:JFH917547 JPD917540:JPD917547 JYZ917540:JYZ917547 KIV917540:KIV917547 KSR917540:KSR917547 LCN917540:LCN917547 LMJ917540:LMJ917547 LWF917540:LWF917547 MGB917540:MGB917547 MPX917540:MPX917547 MZT917540:MZT917547 NJP917540:NJP917547 NTL917540:NTL917547 ODH917540:ODH917547 OND917540:OND917547 OWZ917540:OWZ917547 PGV917540:PGV917547 PQR917540:PQR917547 QAN917540:QAN917547 QKJ917540:QKJ917547 QUF917540:QUF917547 REB917540:REB917547 RNX917540:RNX917547 RXT917540:RXT917547 SHP917540:SHP917547 SRL917540:SRL917547 TBH917540:TBH917547 TLD917540:TLD917547 TUZ917540:TUZ917547 UEV917540:UEV917547 UOR917540:UOR917547 UYN917540:UYN917547 VIJ917540:VIJ917547 VSF917540:VSF917547 WCB917540:WCB917547 WLX917540:WLX917547 WVT917540:WVT917547 H983076:I983083 JH983076:JH983083 TD983076:TD983083 ACZ983076:ACZ983083 AMV983076:AMV983083 AWR983076:AWR983083 BGN983076:BGN983083 BQJ983076:BQJ983083 CAF983076:CAF983083 CKB983076:CKB983083 CTX983076:CTX983083 DDT983076:DDT983083 DNP983076:DNP983083 DXL983076:DXL983083 EHH983076:EHH983083 ERD983076:ERD983083 FAZ983076:FAZ983083 FKV983076:FKV983083 FUR983076:FUR983083 GEN983076:GEN983083 GOJ983076:GOJ983083 GYF983076:GYF983083 HIB983076:HIB983083 HRX983076:HRX983083 IBT983076:IBT983083 ILP983076:ILP983083 IVL983076:IVL983083 JFH983076:JFH983083 JPD983076:JPD983083 JYZ983076:JYZ983083 KIV983076:KIV983083 KSR983076:KSR983083 LCN983076:LCN983083 LMJ983076:LMJ983083 LWF983076:LWF983083 MGB983076:MGB983083 MPX983076:MPX983083 MZT983076:MZT983083 NJP983076:NJP983083 NTL983076:NTL983083 ODH983076:ODH983083 OND983076:OND983083 OWZ983076:OWZ983083 PGV983076:PGV983083 PQR983076:PQR983083 QAN983076:QAN983083 QKJ983076:QKJ983083 QUF983076:QUF983083 REB983076:REB983083 RNX983076:RNX983083 RXT983076:RXT983083 SHP983076:SHP983083 SRL983076:SRL983083 TBH983076:TBH983083 TLD983076:TLD983083 TUZ983076:TUZ983083 UEV983076:UEV983083 UOR983076:UOR983083 UYN983076:UYN983083 VIJ983076:VIJ983083 VSF983076:VSF983083 WCB983076:WCB983083 WLX983076:WLX983083 WVT983076:WVT983083">
      <formula1>$G$41:$G$43</formula1>
    </dataValidation>
    <dataValidation type="list" allowBlank="1" showInputMessage="1" showErrorMessage="1" sqref="J65572:N65579 JI12:JI35 TE12:TE35 ADA12:ADA35 AMW12:AMW35 AWS12:AWS35 BGO12:BGO35 BQK12:BQK35 CAG12:CAG35 CKC12:CKC35 CTY12:CTY35 DDU12:DDU35 DNQ12:DNQ35 DXM12:DXM35 EHI12:EHI35 ERE12:ERE35 FBA12:FBA35 FKW12:FKW35 FUS12:FUS35 GEO12:GEO35 GOK12:GOK35 GYG12:GYG35 HIC12:HIC35 HRY12:HRY35 IBU12:IBU35 ILQ12:ILQ35 IVM12:IVM35 JFI12:JFI35 JPE12:JPE35 JZA12:JZA35 KIW12:KIW35 KSS12:KSS35 LCO12:LCO35 LMK12:LMK35 LWG12:LWG35 MGC12:MGC35 MPY12:MPY35 MZU12:MZU35 NJQ12:NJQ35 NTM12:NTM35 ODI12:ODI35 ONE12:ONE35 OXA12:OXA35 PGW12:PGW35 PQS12:PQS35 QAO12:QAO35 QKK12:QKK35 QUG12:QUG35 REC12:REC35 RNY12:RNY35 RXU12:RXU35 SHQ12:SHQ35 SRM12:SRM35 TBI12:TBI35 TLE12:TLE35 TVA12:TVA35 UEW12:UEW35 UOS12:UOS35 UYO12:UYO35 VIK12:VIK35 VSG12:VSG35 WCC12:WCC35 WLY12:WLY35 WVU12:WVU35 JI65572:JI65579 TE65572:TE65579 ADA65572:ADA65579 AMW65572:AMW65579 AWS65572:AWS65579 BGO65572:BGO65579 BQK65572:BQK65579 CAG65572:CAG65579 CKC65572:CKC65579 CTY65572:CTY65579 DDU65572:DDU65579 DNQ65572:DNQ65579 DXM65572:DXM65579 EHI65572:EHI65579 ERE65572:ERE65579 FBA65572:FBA65579 FKW65572:FKW65579 FUS65572:FUS65579 GEO65572:GEO65579 GOK65572:GOK65579 GYG65572:GYG65579 HIC65572:HIC65579 HRY65572:HRY65579 IBU65572:IBU65579 ILQ65572:ILQ65579 IVM65572:IVM65579 JFI65572:JFI65579 JPE65572:JPE65579 JZA65572:JZA65579 KIW65572:KIW65579 KSS65572:KSS65579 LCO65572:LCO65579 LMK65572:LMK65579 LWG65572:LWG65579 MGC65572:MGC65579 MPY65572:MPY65579 MZU65572:MZU65579 NJQ65572:NJQ65579 NTM65572:NTM65579 ODI65572:ODI65579 ONE65572:ONE65579 OXA65572:OXA65579 PGW65572:PGW65579 PQS65572:PQS65579 QAO65572:QAO65579 QKK65572:QKK65579 QUG65572:QUG65579 REC65572:REC65579 RNY65572:RNY65579 RXU65572:RXU65579 SHQ65572:SHQ65579 SRM65572:SRM65579 TBI65572:TBI65579 TLE65572:TLE65579 TVA65572:TVA65579 UEW65572:UEW65579 UOS65572:UOS65579 UYO65572:UYO65579 VIK65572:VIK65579 VSG65572:VSG65579 WCC65572:WCC65579 WLY65572:WLY65579 WVU65572:WVU65579 J131108:N131115 JI131108:JI131115 TE131108:TE131115 ADA131108:ADA131115 AMW131108:AMW131115 AWS131108:AWS131115 BGO131108:BGO131115 BQK131108:BQK131115 CAG131108:CAG131115 CKC131108:CKC131115 CTY131108:CTY131115 DDU131108:DDU131115 DNQ131108:DNQ131115 DXM131108:DXM131115 EHI131108:EHI131115 ERE131108:ERE131115 FBA131108:FBA131115 FKW131108:FKW131115 FUS131108:FUS131115 GEO131108:GEO131115 GOK131108:GOK131115 GYG131108:GYG131115 HIC131108:HIC131115 HRY131108:HRY131115 IBU131108:IBU131115 ILQ131108:ILQ131115 IVM131108:IVM131115 JFI131108:JFI131115 JPE131108:JPE131115 JZA131108:JZA131115 KIW131108:KIW131115 KSS131108:KSS131115 LCO131108:LCO131115 LMK131108:LMK131115 LWG131108:LWG131115 MGC131108:MGC131115 MPY131108:MPY131115 MZU131108:MZU131115 NJQ131108:NJQ131115 NTM131108:NTM131115 ODI131108:ODI131115 ONE131108:ONE131115 OXA131108:OXA131115 PGW131108:PGW131115 PQS131108:PQS131115 QAO131108:QAO131115 QKK131108:QKK131115 QUG131108:QUG131115 REC131108:REC131115 RNY131108:RNY131115 RXU131108:RXU131115 SHQ131108:SHQ131115 SRM131108:SRM131115 TBI131108:TBI131115 TLE131108:TLE131115 TVA131108:TVA131115 UEW131108:UEW131115 UOS131108:UOS131115 UYO131108:UYO131115 VIK131108:VIK131115 VSG131108:VSG131115 WCC131108:WCC131115 WLY131108:WLY131115 WVU131108:WVU131115 J196644:N196651 JI196644:JI196651 TE196644:TE196651 ADA196644:ADA196651 AMW196644:AMW196651 AWS196644:AWS196651 BGO196644:BGO196651 BQK196644:BQK196651 CAG196644:CAG196651 CKC196644:CKC196651 CTY196644:CTY196651 DDU196644:DDU196651 DNQ196644:DNQ196651 DXM196644:DXM196651 EHI196644:EHI196651 ERE196644:ERE196651 FBA196644:FBA196651 FKW196644:FKW196651 FUS196644:FUS196651 GEO196644:GEO196651 GOK196644:GOK196651 GYG196644:GYG196651 HIC196644:HIC196651 HRY196644:HRY196651 IBU196644:IBU196651 ILQ196644:ILQ196651 IVM196644:IVM196651 JFI196644:JFI196651 JPE196644:JPE196651 JZA196644:JZA196651 KIW196644:KIW196651 KSS196644:KSS196651 LCO196644:LCO196651 LMK196644:LMK196651 LWG196644:LWG196651 MGC196644:MGC196651 MPY196644:MPY196651 MZU196644:MZU196651 NJQ196644:NJQ196651 NTM196644:NTM196651 ODI196644:ODI196651 ONE196644:ONE196651 OXA196644:OXA196651 PGW196644:PGW196651 PQS196644:PQS196651 QAO196644:QAO196651 QKK196644:QKK196651 QUG196644:QUG196651 REC196644:REC196651 RNY196644:RNY196651 RXU196644:RXU196651 SHQ196644:SHQ196651 SRM196644:SRM196651 TBI196644:TBI196651 TLE196644:TLE196651 TVA196644:TVA196651 UEW196644:UEW196651 UOS196644:UOS196651 UYO196644:UYO196651 VIK196644:VIK196651 VSG196644:VSG196651 WCC196644:WCC196651 WLY196644:WLY196651 WVU196644:WVU196651 J262180:N262187 JI262180:JI262187 TE262180:TE262187 ADA262180:ADA262187 AMW262180:AMW262187 AWS262180:AWS262187 BGO262180:BGO262187 BQK262180:BQK262187 CAG262180:CAG262187 CKC262180:CKC262187 CTY262180:CTY262187 DDU262180:DDU262187 DNQ262180:DNQ262187 DXM262180:DXM262187 EHI262180:EHI262187 ERE262180:ERE262187 FBA262180:FBA262187 FKW262180:FKW262187 FUS262180:FUS262187 GEO262180:GEO262187 GOK262180:GOK262187 GYG262180:GYG262187 HIC262180:HIC262187 HRY262180:HRY262187 IBU262180:IBU262187 ILQ262180:ILQ262187 IVM262180:IVM262187 JFI262180:JFI262187 JPE262180:JPE262187 JZA262180:JZA262187 KIW262180:KIW262187 KSS262180:KSS262187 LCO262180:LCO262187 LMK262180:LMK262187 LWG262180:LWG262187 MGC262180:MGC262187 MPY262180:MPY262187 MZU262180:MZU262187 NJQ262180:NJQ262187 NTM262180:NTM262187 ODI262180:ODI262187 ONE262180:ONE262187 OXA262180:OXA262187 PGW262180:PGW262187 PQS262180:PQS262187 QAO262180:QAO262187 QKK262180:QKK262187 QUG262180:QUG262187 REC262180:REC262187 RNY262180:RNY262187 RXU262180:RXU262187 SHQ262180:SHQ262187 SRM262180:SRM262187 TBI262180:TBI262187 TLE262180:TLE262187 TVA262180:TVA262187 UEW262180:UEW262187 UOS262180:UOS262187 UYO262180:UYO262187 VIK262180:VIK262187 VSG262180:VSG262187 WCC262180:WCC262187 WLY262180:WLY262187 WVU262180:WVU262187 J327716:N327723 JI327716:JI327723 TE327716:TE327723 ADA327716:ADA327723 AMW327716:AMW327723 AWS327716:AWS327723 BGO327716:BGO327723 BQK327716:BQK327723 CAG327716:CAG327723 CKC327716:CKC327723 CTY327716:CTY327723 DDU327716:DDU327723 DNQ327716:DNQ327723 DXM327716:DXM327723 EHI327716:EHI327723 ERE327716:ERE327723 FBA327716:FBA327723 FKW327716:FKW327723 FUS327716:FUS327723 GEO327716:GEO327723 GOK327716:GOK327723 GYG327716:GYG327723 HIC327716:HIC327723 HRY327716:HRY327723 IBU327716:IBU327723 ILQ327716:ILQ327723 IVM327716:IVM327723 JFI327716:JFI327723 JPE327716:JPE327723 JZA327716:JZA327723 KIW327716:KIW327723 KSS327716:KSS327723 LCO327716:LCO327723 LMK327716:LMK327723 LWG327716:LWG327723 MGC327716:MGC327723 MPY327716:MPY327723 MZU327716:MZU327723 NJQ327716:NJQ327723 NTM327716:NTM327723 ODI327716:ODI327723 ONE327716:ONE327723 OXA327716:OXA327723 PGW327716:PGW327723 PQS327716:PQS327723 QAO327716:QAO327723 QKK327716:QKK327723 QUG327716:QUG327723 REC327716:REC327723 RNY327716:RNY327723 RXU327716:RXU327723 SHQ327716:SHQ327723 SRM327716:SRM327723 TBI327716:TBI327723 TLE327716:TLE327723 TVA327716:TVA327723 UEW327716:UEW327723 UOS327716:UOS327723 UYO327716:UYO327723 VIK327716:VIK327723 VSG327716:VSG327723 WCC327716:WCC327723 WLY327716:WLY327723 WVU327716:WVU327723 J393252:N393259 JI393252:JI393259 TE393252:TE393259 ADA393252:ADA393259 AMW393252:AMW393259 AWS393252:AWS393259 BGO393252:BGO393259 BQK393252:BQK393259 CAG393252:CAG393259 CKC393252:CKC393259 CTY393252:CTY393259 DDU393252:DDU393259 DNQ393252:DNQ393259 DXM393252:DXM393259 EHI393252:EHI393259 ERE393252:ERE393259 FBA393252:FBA393259 FKW393252:FKW393259 FUS393252:FUS393259 GEO393252:GEO393259 GOK393252:GOK393259 GYG393252:GYG393259 HIC393252:HIC393259 HRY393252:HRY393259 IBU393252:IBU393259 ILQ393252:ILQ393259 IVM393252:IVM393259 JFI393252:JFI393259 JPE393252:JPE393259 JZA393252:JZA393259 KIW393252:KIW393259 KSS393252:KSS393259 LCO393252:LCO393259 LMK393252:LMK393259 LWG393252:LWG393259 MGC393252:MGC393259 MPY393252:MPY393259 MZU393252:MZU393259 NJQ393252:NJQ393259 NTM393252:NTM393259 ODI393252:ODI393259 ONE393252:ONE393259 OXA393252:OXA393259 PGW393252:PGW393259 PQS393252:PQS393259 QAO393252:QAO393259 QKK393252:QKK393259 QUG393252:QUG393259 REC393252:REC393259 RNY393252:RNY393259 RXU393252:RXU393259 SHQ393252:SHQ393259 SRM393252:SRM393259 TBI393252:TBI393259 TLE393252:TLE393259 TVA393252:TVA393259 UEW393252:UEW393259 UOS393252:UOS393259 UYO393252:UYO393259 VIK393252:VIK393259 VSG393252:VSG393259 WCC393252:WCC393259 WLY393252:WLY393259 WVU393252:WVU393259 J458788:N458795 JI458788:JI458795 TE458788:TE458795 ADA458788:ADA458795 AMW458788:AMW458795 AWS458788:AWS458795 BGO458788:BGO458795 BQK458788:BQK458795 CAG458788:CAG458795 CKC458788:CKC458795 CTY458788:CTY458795 DDU458788:DDU458795 DNQ458788:DNQ458795 DXM458788:DXM458795 EHI458788:EHI458795 ERE458788:ERE458795 FBA458788:FBA458795 FKW458788:FKW458795 FUS458788:FUS458795 GEO458788:GEO458795 GOK458788:GOK458795 GYG458788:GYG458795 HIC458788:HIC458795 HRY458788:HRY458795 IBU458788:IBU458795 ILQ458788:ILQ458795 IVM458788:IVM458795 JFI458788:JFI458795 JPE458788:JPE458795 JZA458788:JZA458795 KIW458788:KIW458795 KSS458788:KSS458795 LCO458788:LCO458795 LMK458788:LMK458795 LWG458788:LWG458795 MGC458788:MGC458795 MPY458788:MPY458795 MZU458788:MZU458795 NJQ458788:NJQ458795 NTM458788:NTM458795 ODI458788:ODI458795 ONE458788:ONE458795 OXA458788:OXA458795 PGW458788:PGW458795 PQS458788:PQS458795 QAO458788:QAO458795 QKK458788:QKK458795 QUG458788:QUG458795 REC458788:REC458795 RNY458788:RNY458795 RXU458788:RXU458795 SHQ458788:SHQ458795 SRM458788:SRM458795 TBI458788:TBI458795 TLE458788:TLE458795 TVA458788:TVA458795 UEW458788:UEW458795 UOS458788:UOS458795 UYO458788:UYO458795 VIK458788:VIK458795 VSG458788:VSG458795 WCC458788:WCC458795 WLY458788:WLY458795 WVU458788:WVU458795 J524324:N524331 JI524324:JI524331 TE524324:TE524331 ADA524324:ADA524331 AMW524324:AMW524331 AWS524324:AWS524331 BGO524324:BGO524331 BQK524324:BQK524331 CAG524324:CAG524331 CKC524324:CKC524331 CTY524324:CTY524331 DDU524324:DDU524331 DNQ524324:DNQ524331 DXM524324:DXM524331 EHI524324:EHI524331 ERE524324:ERE524331 FBA524324:FBA524331 FKW524324:FKW524331 FUS524324:FUS524331 GEO524324:GEO524331 GOK524324:GOK524331 GYG524324:GYG524331 HIC524324:HIC524331 HRY524324:HRY524331 IBU524324:IBU524331 ILQ524324:ILQ524331 IVM524324:IVM524331 JFI524324:JFI524331 JPE524324:JPE524331 JZA524324:JZA524331 KIW524324:KIW524331 KSS524324:KSS524331 LCO524324:LCO524331 LMK524324:LMK524331 LWG524324:LWG524331 MGC524324:MGC524331 MPY524324:MPY524331 MZU524324:MZU524331 NJQ524324:NJQ524331 NTM524324:NTM524331 ODI524324:ODI524331 ONE524324:ONE524331 OXA524324:OXA524331 PGW524324:PGW524331 PQS524324:PQS524331 QAO524324:QAO524331 QKK524324:QKK524331 QUG524324:QUG524331 REC524324:REC524331 RNY524324:RNY524331 RXU524324:RXU524331 SHQ524324:SHQ524331 SRM524324:SRM524331 TBI524324:TBI524331 TLE524324:TLE524331 TVA524324:TVA524331 UEW524324:UEW524331 UOS524324:UOS524331 UYO524324:UYO524331 VIK524324:VIK524331 VSG524324:VSG524331 WCC524324:WCC524331 WLY524324:WLY524331 WVU524324:WVU524331 J589860:N589867 JI589860:JI589867 TE589860:TE589867 ADA589860:ADA589867 AMW589860:AMW589867 AWS589860:AWS589867 BGO589860:BGO589867 BQK589860:BQK589867 CAG589860:CAG589867 CKC589860:CKC589867 CTY589860:CTY589867 DDU589860:DDU589867 DNQ589860:DNQ589867 DXM589860:DXM589867 EHI589860:EHI589867 ERE589860:ERE589867 FBA589860:FBA589867 FKW589860:FKW589867 FUS589860:FUS589867 GEO589860:GEO589867 GOK589860:GOK589867 GYG589860:GYG589867 HIC589860:HIC589867 HRY589860:HRY589867 IBU589860:IBU589867 ILQ589860:ILQ589867 IVM589860:IVM589867 JFI589860:JFI589867 JPE589860:JPE589867 JZA589860:JZA589867 KIW589860:KIW589867 KSS589860:KSS589867 LCO589860:LCO589867 LMK589860:LMK589867 LWG589860:LWG589867 MGC589860:MGC589867 MPY589860:MPY589867 MZU589860:MZU589867 NJQ589860:NJQ589867 NTM589860:NTM589867 ODI589860:ODI589867 ONE589860:ONE589867 OXA589860:OXA589867 PGW589860:PGW589867 PQS589860:PQS589867 QAO589860:QAO589867 QKK589860:QKK589867 QUG589860:QUG589867 REC589860:REC589867 RNY589860:RNY589867 RXU589860:RXU589867 SHQ589860:SHQ589867 SRM589860:SRM589867 TBI589860:TBI589867 TLE589860:TLE589867 TVA589860:TVA589867 UEW589860:UEW589867 UOS589860:UOS589867 UYO589860:UYO589867 VIK589860:VIK589867 VSG589860:VSG589867 WCC589860:WCC589867 WLY589860:WLY589867 WVU589860:WVU589867 J655396:N655403 JI655396:JI655403 TE655396:TE655403 ADA655396:ADA655403 AMW655396:AMW655403 AWS655396:AWS655403 BGO655396:BGO655403 BQK655396:BQK655403 CAG655396:CAG655403 CKC655396:CKC655403 CTY655396:CTY655403 DDU655396:DDU655403 DNQ655396:DNQ655403 DXM655396:DXM655403 EHI655396:EHI655403 ERE655396:ERE655403 FBA655396:FBA655403 FKW655396:FKW655403 FUS655396:FUS655403 GEO655396:GEO655403 GOK655396:GOK655403 GYG655396:GYG655403 HIC655396:HIC655403 HRY655396:HRY655403 IBU655396:IBU655403 ILQ655396:ILQ655403 IVM655396:IVM655403 JFI655396:JFI655403 JPE655396:JPE655403 JZA655396:JZA655403 KIW655396:KIW655403 KSS655396:KSS655403 LCO655396:LCO655403 LMK655396:LMK655403 LWG655396:LWG655403 MGC655396:MGC655403 MPY655396:MPY655403 MZU655396:MZU655403 NJQ655396:NJQ655403 NTM655396:NTM655403 ODI655396:ODI655403 ONE655396:ONE655403 OXA655396:OXA655403 PGW655396:PGW655403 PQS655396:PQS655403 QAO655396:QAO655403 QKK655396:QKK655403 QUG655396:QUG655403 REC655396:REC655403 RNY655396:RNY655403 RXU655396:RXU655403 SHQ655396:SHQ655403 SRM655396:SRM655403 TBI655396:TBI655403 TLE655396:TLE655403 TVA655396:TVA655403 UEW655396:UEW655403 UOS655396:UOS655403 UYO655396:UYO655403 VIK655396:VIK655403 VSG655396:VSG655403 WCC655396:WCC655403 WLY655396:WLY655403 WVU655396:WVU655403 J720932:N720939 JI720932:JI720939 TE720932:TE720939 ADA720932:ADA720939 AMW720932:AMW720939 AWS720932:AWS720939 BGO720932:BGO720939 BQK720932:BQK720939 CAG720932:CAG720939 CKC720932:CKC720939 CTY720932:CTY720939 DDU720932:DDU720939 DNQ720932:DNQ720939 DXM720932:DXM720939 EHI720932:EHI720939 ERE720932:ERE720939 FBA720932:FBA720939 FKW720932:FKW720939 FUS720932:FUS720939 GEO720932:GEO720939 GOK720932:GOK720939 GYG720932:GYG720939 HIC720932:HIC720939 HRY720932:HRY720939 IBU720932:IBU720939 ILQ720932:ILQ720939 IVM720932:IVM720939 JFI720932:JFI720939 JPE720932:JPE720939 JZA720932:JZA720939 KIW720932:KIW720939 KSS720932:KSS720939 LCO720932:LCO720939 LMK720932:LMK720939 LWG720932:LWG720939 MGC720932:MGC720939 MPY720932:MPY720939 MZU720932:MZU720939 NJQ720932:NJQ720939 NTM720932:NTM720939 ODI720932:ODI720939 ONE720932:ONE720939 OXA720932:OXA720939 PGW720932:PGW720939 PQS720932:PQS720939 QAO720932:QAO720939 QKK720932:QKK720939 QUG720932:QUG720939 REC720932:REC720939 RNY720932:RNY720939 RXU720932:RXU720939 SHQ720932:SHQ720939 SRM720932:SRM720939 TBI720932:TBI720939 TLE720932:TLE720939 TVA720932:TVA720939 UEW720932:UEW720939 UOS720932:UOS720939 UYO720932:UYO720939 VIK720932:VIK720939 VSG720932:VSG720939 WCC720932:WCC720939 WLY720932:WLY720939 WVU720932:WVU720939 J786468:N786475 JI786468:JI786475 TE786468:TE786475 ADA786468:ADA786475 AMW786468:AMW786475 AWS786468:AWS786475 BGO786468:BGO786475 BQK786468:BQK786475 CAG786468:CAG786475 CKC786468:CKC786475 CTY786468:CTY786475 DDU786468:DDU786475 DNQ786468:DNQ786475 DXM786468:DXM786475 EHI786468:EHI786475 ERE786468:ERE786475 FBA786468:FBA786475 FKW786468:FKW786475 FUS786468:FUS786475 GEO786468:GEO786475 GOK786468:GOK786475 GYG786468:GYG786475 HIC786468:HIC786475 HRY786468:HRY786475 IBU786468:IBU786475 ILQ786468:ILQ786475 IVM786468:IVM786475 JFI786468:JFI786475 JPE786468:JPE786475 JZA786468:JZA786475 KIW786468:KIW786475 KSS786468:KSS786475 LCO786468:LCO786475 LMK786468:LMK786475 LWG786468:LWG786475 MGC786468:MGC786475 MPY786468:MPY786475 MZU786468:MZU786475 NJQ786468:NJQ786475 NTM786468:NTM786475 ODI786468:ODI786475 ONE786468:ONE786475 OXA786468:OXA786475 PGW786468:PGW786475 PQS786468:PQS786475 QAO786468:QAO786475 QKK786468:QKK786475 QUG786468:QUG786475 REC786468:REC786475 RNY786468:RNY786475 RXU786468:RXU786475 SHQ786468:SHQ786475 SRM786468:SRM786475 TBI786468:TBI786475 TLE786468:TLE786475 TVA786468:TVA786475 UEW786468:UEW786475 UOS786468:UOS786475 UYO786468:UYO786475 VIK786468:VIK786475 VSG786468:VSG786475 WCC786468:WCC786475 WLY786468:WLY786475 WVU786468:WVU786475 J852004:N852011 JI852004:JI852011 TE852004:TE852011 ADA852004:ADA852011 AMW852004:AMW852011 AWS852004:AWS852011 BGO852004:BGO852011 BQK852004:BQK852011 CAG852004:CAG852011 CKC852004:CKC852011 CTY852004:CTY852011 DDU852004:DDU852011 DNQ852004:DNQ852011 DXM852004:DXM852011 EHI852004:EHI852011 ERE852004:ERE852011 FBA852004:FBA852011 FKW852004:FKW852011 FUS852004:FUS852011 GEO852004:GEO852011 GOK852004:GOK852011 GYG852004:GYG852011 HIC852004:HIC852011 HRY852004:HRY852011 IBU852004:IBU852011 ILQ852004:ILQ852011 IVM852004:IVM852011 JFI852004:JFI852011 JPE852004:JPE852011 JZA852004:JZA852011 KIW852004:KIW852011 KSS852004:KSS852011 LCO852004:LCO852011 LMK852004:LMK852011 LWG852004:LWG852011 MGC852004:MGC852011 MPY852004:MPY852011 MZU852004:MZU852011 NJQ852004:NJQ852011 NTM852004:NTM852011 ODI852004:ODI852011 ONE852004:ONE852011 OXA852004:OXA852011 PGW852004:PGW852011 PQS852004:PQS852011 QAO852004:QAO852011 QKK852004:QKK852011 QUG852004:QUG852011 REC852004:REC852011 RNY852004:RNY852011 RXU852004:RXU852011 SHQ852004:SHQ852011 SRM852004:SRM852011 TBI852004:TBI852011 TLE852004:TLE852011 TVA852004:TVA852011 UEW852004:UEW852011 UOS852004:UOS852011 UYO852004:UYO852011 VIK852004:VIK852011 VSG852004:VSG852011 WCC852004:WCC852011 WLY852004:WLY852011 WVU852004:WVU852011 J917540:N917547 JI917540:JI917547 TE917540:TE917547 ADA917540:ADA917547 AMW917540:AMW917547 AWS917540:AWS917547 BGO917540:BGO917547 BQK917540:BQK917547 CAG917540:CAG917547 CKC917540:CKC917547 CTY917540:CTY917547 DDU917540:DDU917547 DNQ917540:DNQ917547 DXM917540:DXM917547 EHI917540:EHI917547 ERE917540:ERE917547 FBA917540:FBA917547 FKW917540:FKW917547 FUS917540:FUS917547 GEO917540:GEO917547 GOK917540:GOK917547 GYG917540:GYG917547 HIC917540:HIC917547 HRY917540:HRY917547 IBU917540:IBU917547 ILQ917540:ILQ917547 IVM917540:IVM917547 JFI917540:JFI917547 JPE917540:JPE917547 JZA917540:JZA917547 KIW917540:KIW917547 KSS917540:KSS917547 LCO917540:LCO917547 LMK917540:LMK917547 LWG917540:LWG917547 MGC917540:MGC917547 MPY917540:MPY917547 MZU917540:MZU917547 NJQ917540:NJQ917547 NTM917540:NTM917547 ODI917540:ODI917547 ONE917540:ONE917547 OXA917540:OXA917547 PGW917540:PGW917547 PQS917540:PQS917547 QAO917540:QAO917547 QKK917540:QKK917547 QUG917540:QUG917547 REC917540:REC917547 RNY917540:RNY917547 RXU917540:RXU917547 SHQ917540:SHQ917547 SRM917540:SRM917547 TBI917540:TBI917547 TLE917540:TLE917547 TVA917540:TVA917547 UEW917540:UEW917547 UOS917540:UOS917547 UYO917540:UYO917547 VIK917540:VIK917547 VSG917540:VSG917547 WCC917540:WCC917547 WLY917540:WLY917547 WVU917540:WVU917547 J983076:N983083 JI983076:JI983083 TE983076:TE983083 ADA983076:ADA983083 AMW983076:AMW983083 AWS983076:AWS983083 BGO983076:BGO983083 BQK983076:BQK983083 CAG983076:CAG983083 CKC983076:CKC983083 CTY983076:CTY983083 DDU983076:DDU983083 DNQ983076:DNQ983083 DXM983076:DXM983083 EHI983076:EHI983083 ERE983076:ERE983083 FBA983076:FBA983083 FKW983076:FKW983083 FUS983076:FUS983083 GEO983076:GEO983083 GOK983076:GOK983083 GYG983076:GYG983083 HIC983076:HIC983083 HRY983076:HRY983083 IBU983076:IBU983083 ILQ983076:ILQ983083 IVM983076:IVM983083 JFI983076:JFI983083 JPE983076:JPE983083 JZA983076:JZA983083 KIW983076:KIW983083 KSS983076:KSS983083 LCO983076:LCO983083 LMK983076:LMK983083 LWG983076:LWG983083 MGC983076:MGC983083 MPY983076:MPY983083 MZU983076:MZU983083 NJQ983076:NJQ983083 NTM983076:NTM983083 ODI983076:ODI983083 ONE983076:ONE983083 OXA983076:OXA983083 PGW983076:PGW983083 PQS983076:PQS983083 QAO983076:QAO983083 QKK983076:QKK983083 QUG983076:QUG983083 REC983076:REC983083 RNY983076:RNY983083 RXU983076:RXU983083 SHQ983076:SHQ983083 SRM983076:SRM983083 TBI983076:TBI983083 TLE983076:TLE983083 TVA983076:TVA983083 UEW983076:UEW983083 UOS983076:UOS983083 UYO983076:UYO983083 VIK983076:VIK983083 VSG983076:VSG983083 WCC983076:WCC983083 WLY983076:WLY983083 WVU983076:WVU983083">
      <formula1>$G$45:$G$45</formula1>
    </dataValidation>
    <dataValidation type="list" allowBlank="1" showInputMessage="1" showErrorMessage="1" sqref="H12:H35">
      <formula1>$G$41:$G$42</formula1>
    </dataValidation>
    <dataValidation type="list" allowBlank="1" showInputMessage="1" showErrorMessage="1" sqref="I12:I35">
      <formula1>$G$43:$G$44</formula1>
    </dataValidation>
    <dataValidation type="list" allowBlank="1" showInputMessage="1" showErrorMessage="1" sqref="J12:J35">
      <formula1>$G$45:$G$46</formula1>
    </dataValidation>
    <dataValidation type="list" allowBlank="1" showInputMessage="1" showErrorMessage="1" sqref="K12:K35">
      <formula1>$G$47:$G$48</formula1>
    </dataValidation>
    <dataValidation type="list" allowBlank="1" showInputMessage="1" showErrorMessage="1" sqref="F12:G35">
      <formula1>$H$41:$H$43</formula1>
    </dataValidation>
    <dataValidation type="list" allowBlank="1" showInputMessage="1" showErrorMessage="1" sqref="WVW983076:WVW983083 JK12:JK35 WMA983076:WMA983083 WCE983076:WCE983083 VSI983076:VSI983083 VIM983076:VIM983083 UYQ983076:UYQ983083 UOU983076:UOU983083 UEY983076:UEY983083 TVC983076:TVC983083 TLG983076:TLG983083 TBK983076:TBK983083 SRO983076:SRO983083 SHS983076:SHS983083 RXW983076:RXW983083 ROA983076:ROA983083 REE983076:REE983083 QUI983076:QUI983083 QKM983076:QKM983083 QAQ983076:QAQ983083 PQU983076:PQU983083 PGY983076:PGY983083 OXC983076:OXC983083 ONG983076:ONG983083 ODK983076:ODK983083 NTO983076:NTO983083 NJS983076:NJS983083 MZW983076:MZW983083 MQA983076:MQA983083 MGE983076:MGE983083 LWI983076:LWI983083 LMM983076:LMM983083 LCQ983076:LCQ983083 KSU983076:KSU983083 KIY983076:KIY983083 JZC983076:JZC983083 JPG983076:JPG983083 JFK983076:JFK983083 IVO983076:IVO983083 ILS983076:ILS983083 IBW983076:IBW983083 HSA983076:HSA983083 HIE983076:HIE983083 GYI983076:GYI983083 GOM983076:GOM983083 GEQ983076:GEQ983083 FUU983076:FUU983083 FKY983076:FKY983083 FBC983076:FBC983083 ERG983076:ERG983083 EHK983076:EHK983083 DXO983076:DXO983083 DNS983076:DNS983083 DDW983076:DDW983083 CUA983076:CUA983083 CKE983076:CKE983083 CAI983076:CAI983083 BQM983076:BQM983083 BGQ983076:BGQ983083 AWU983076:AWU983083 AMY983076:AMY983083 ADC983076:ADC983083 TG983076:TG983083 JK983076:JK983083 WVW917540:WVW917547 WMA917540:WMA917547 WCE917540:WCE917547 VSI917540:VSI917547 VIM917540:VIM917547 UYQ917540:UYQ917547 UOU917540:UOU917547 UEY917540:UEY917547 TVC917540:TVC917547 TLG917540:TLG917547 TBK917540:TBK917547 SRO917540:SRO917547 SHS917540:SHS917547 RXW917540:RXW917547 ROA917540:ROA917547 REE917540:REE917547 QUI917540:QUI917547 QKM917540:QKM917547 QAQ917540:QAQ917547 PQU917540:PQU917547 PGY917540:PGY917547 OXC917540:OXC917547 ONG917540:ONG917547 ODK917540:ODK917547 NTO917540:NTO917547 NJS917540:NJS917547 MZW917540:MZW917547 MQA917540:MQA917547 MGE917540:MGE917547 LWI917540:LWI917547 LMM917540:LMM917547 LCQ917540:LCQ917547 KSU917540:KSU917547 KIY917540:KIY917547 JZC917540:JZC917547 JPG917540:JPG917547 JFK917540:JFK917547 IVO917540:IVO917547 ILS917540:ILS917547 IBW917540:IBW917547 HSA917540:HSA917547 HIE917540:HIE917547 GYI917540:GYI917547 GOM917540:GOM917547 GEQ917540:GEQ917547 FUU917540:FUU917547 FKY917540:FKY917547 FBC917540:FBC917547 ERG917540:ERG917547 EHK917540:EHK917547 DXO917540:DXO917547 DNS917540:DNS917547 DDW917540:DDW917547 CUA917540:CUA917547 CKE917540:CKE917547 CAI917540:CAI917547 BQM917540:BQM917547 BGQ917540:BGQ917547 AWU917540:AWU917547 AMY917540:AMY917547 ADC917540:ADC917547 TG917540:TG917547 JK917540:JK917547 WVW852004:WVW852011 WMA852004:WMA852011 WCE852004:WCE852011 VSI852004:VSI852011 VIM852004:VIM852011 UYQ852004:UYQ852011 UOU852004:UOU852011 UEY852004:UEY852011 TVC852004:TVC852011 TLG852004:TLG852011 TBK852004:TBK852011 SRO852004:SRO852011 SHS852004:SHS852011 RXW852004:RXW852011 ROA852004:ROA852011 REE852004:REE852011 QUI852004:QUI852011 QKM852004:QKM852011 QAQ852004:QAQ852011 PQU852004:PQU852011 PGY852004:PGY852011 OXC852004:OXC852011 ONG852004:ONG852011 ODK852004:ODK852011 NTO852004:NTO852011 NJS852004:NJS852011 MZW852004:MZW852011 MQA852004:MQA852011 MGE852004:MGE852011 LWI852004:LWI852011 LMM852004:LMM852011 LCQ852004:LCQ852011 KSU852004:KSU852011 KIY852004:KIY852011 JZC852004:JZC852011 JPG852004:JPG852011 JFK852004:JFK852011 IVO852004:IVO852011 ILS852004:ILS852011 IBW852004:IBW852011 HSA852004:HSA852011 HIE852004:HIE852011 GYI852004:GYI852011 GOM852004:GOM852011 GEQ852004:GEQ852011 FUU852004:FUU852011 FKY852004:FKY852011 FBC852004:FBC852011 ERG852004:ERG852011 EHK852004:EHK852011 DXO852004:DXO852011 DNS852004:DNS852011 DDW852004:DDW852011 CUA852004:CUA852011 CKE852004:CKE852011 CAI852004:CAI852011 BQM852004:BQM852011 BGQ852004:BGQ852011 AWU852004:AWU852011 AMY852004:AMY852011 ADC852004:ADC852011 TG852004:TG852011 JK852004:JK852011 WVW786468:WVW786475 WMA786468:WMA786475 WCE786468:WCE786475 VSI786468:VSI786475 VIM786468:VIM786475 UYQ786468:UYQ786475 UOU786468:UOU786475 UEY786468:UEY786475 TVC786468:TVC786475 TLG786468:TLG786475 TBK786468:TBK786475 SRO786468:SRO786475 SHS786468:SHS786475 RXW786468:RXW786475 ROA786468:ROA786475 REE786468:REE786475 QUI786468:QUI786475 QKM786468:QKM786475 QAQ786468:QAQ786475 PQU786468:PQU786475 PGY786468:PGY786475 OXC786468:OXC786475 ONG786468:ONG786475 ODK786468:ODK786475 NTO786468:NTO786475 NJS786468:NJS786475 MZW786468:MZW786475 MQA786468:MQA786475 MGE786468:MGE786475 LWI786468:LWI786475 LMM786468:LMM786475 LCQ786468:LCQ786475 KSU786468:KSU786475 KIY786468:KIY786475 JZC786468:JZC786475 JPG786468:JPG786475 JFK786468:JFK786475 IVO786468:IVO786475 ILS786468:ILS786475 IBW786468:IBW786475 HSA786468:HSA786475 HIE786468:HIE786475 GYI786468:GYI786475 GOM786468:GOM786475 GEQ786468:GEQ786475 FUU786468:FUU786475 FKY786468:FKY786475 FBC786468:FBC786475 ERG786468:ERG786475 EHK786468:EHK786475 DXO786468:DXO786475 DNS786468:DNS786475 DDW786468:DDW786475 CUA786468:CUA786475 CKE786468:CKE786475 CAI786468:CAI786475 BQM786468:BQM786475 BGQ786468:BGQ786475 AWU786468:AWU786475 AMY786468:AMY786475 ADC786468:ADC786475 TG786468:TG786475 JK786468:JK786475 WVW720932:WVW720939 WMA720932:WMA720939 WCE720932:WCE720939 VSI720932:VSI720939 VIM720932:VIM720939 UYQ720932:UYQ720939 UOU720932:UOU720939 UEY720932:UEY720939 TVC720932:TVC720939 TLG720932:TLG720939 TBK720932:TBK720939 SRO720932:SRO720939 SHS720932:SHS720939 RXW720932:RXW720939 ROA720932:ROA720939 REE720932:REE720939 QUI720932:QUI720939 QKM720932:QKM720939 QAQ720932:QAQ720939 PQU720932:PQU720939 PGY720932:PGY720939 OXC720932:OXC720939 ONG720932:ONG720939 ODK720932:ODK720939 NTO720932:NTO720939 NJS720932:NJS720939 MZW720932:MZW720939 MQA720932:MQA720939 MGE720932:MGE720939 LWI720932:LWI720939 LMM720932:LMM720939 LCQ720932:LCQ720939 KSU720932:KSU720939 KIY720932:KIY720939 JZC720932:JZC720939 JPG720932:JPG720939 JFK720932:JFK720939 IVO720932:IVO720939 ILS720932:ILS720939 IBW720932:IBW720939 HSA720932:HSA720939 HIE720932:HIE720939 GYI720932:GYI720939 GOM720932:GOM720939 GEQ720932:GEQ720939 FUU720932:FUU720939 FKY720932:FKY720939 FBC720932:FBC720939 ERG720932:ERG720939 EHK720932:EHK720939 DXO720932:DXO720939 DNS720932:DNS720939 DDW720932:DDW720939 CUA720932:CUA720939 CKE720932:CKE720939 CAI720932:CAI720939 BQM720932:BQM720939 BGQ720932:BGQ720939 AWU720932:AWU720939 AMY720932:AMY720939 ADC720932:ADC720939 TG720932:TG720939 JK720932:JK720939 WVW655396:WVW655403 WMA655396:WMA655403 WCE655396:WCE655403 VSI655396:VSI655403 VIM655396:VIM655403 UYQ655396:UYQ655403 UOU655396:UOU655403 UEY655396:UEY655403 TVC655396:TVC655403 TLG655396:TLG655403 TBK655396:TBK655403 SRO655396:SRO655403 SHS655396:SHS655403 RXW655396:RXW655403 ROA655396:ROA655403 REE655396:REE655403 QUI655396:QUI655403 QKM655396:QKM655403 QAQ655396:QAQ655403 PQU655396:PQU655403 PGY655396:PGY655403 OXC655396:OXC655403 ONG655396:ONG655403 ODK655396:ODK655403 NTO655396:NTO655403 NJS655396:NJS655403 MZW655396:MZW655403 MQA655396:MQA655403 MGE655396:MGE655403 LWI655396:LWI655403 LMM655396:LMM655403 LCQ655396:LCQ655403 KSU655396:KSU655403 KIY655396:KIY655403 JZC655396:JZC655403 JPG655396:JPG655403 JFK655396:JFK655403 IVO655396:IVO655403 ILS655396:ILS655403 IBW655396:IBW655403 HSA655396:HSA655403 HIE655396:HIE655403 GYI655396:GYI655403 GOM655396:GOM655403 GEQ655396:GEQ655403 FUU655396:FUU655403 FKY655396:FKY655403 FBC655396:FBC655403 ERG655396:ERG655403 EHK655396:EHK655403 DXO655396:DXO655403 DNS655396:DNS655403 DDW655396:DDW655403 CUA655396:CUA655403 CKE655396:CKE655403 CAI655396:CAI655403 BQM655396:BQM655403 BGQ655396:BGQ655403 AWU655396:AWU655403 AMY655396:AMY655403 ADC655396:ADC655403 TG655396:TG655403 JK655396:JK655403 WVW589860:WVW589867 WMA589860:WMA589867 WCE589860:WCE589867 VSI589860:VSI589867 VIM589860:VIM589867 UYQ589860:UYQ589867 UOU589860:UOU589867 UEY589860:UEY589867 TVC589860:TVC589867 TLG589860:TLG589867 TBK589860:TBK589867 SRO589860:SRO589867 SHS589860:SHS589867 RXW589860:RXW589867 ROA589860:ROA589867 REE589860:REE589867 QUI589860:QUI589867 QKM589860:QKM589867 QAQ589860:QAQ589867 PQU589860:PQU589867 PGY589860:PGY589867 OXC589860:OXC589867 ONG589860:ONG589867 ODK589860:ODK589867 NTO589860:NTO589867 NJS589860:NJS589867 MZW589860:MZW589867 MQA589860:MQA589867 MGE589860:MGE589867 LWI589860:LWI589867 LMM589860:LMM589867 LCQ589860:LCQ589867 KSU589860:KSU589867 KIY589860:KIY589867 JZC589860:JZC589867 JPG589860:JPG589867 JFK589860:JFK589867 IVO589860:IVO589867 ILS589860:ILS589867 IBW589860:IBW589867 HSA589860:HSA589867 HIE589860:HIE589867 GYI589860:GYI589867 GOM589860:GOM589867 GEQ589860:GEQ589867 FUU589860:FUU589867 FKY589860:FKY589867 FBC589860:FBC589867 ERG589860:ERG589867 EHK589860:EHK589867 DXO589860:DXO589867 DNS589860:DNS589867 DDW589860:DDW589867 CUA589860:CUA589867 CKE589860:CKE589867 CAI589860:CAI589867 BQM589860:BQM589867 BGQ589860:BGQ589867 AWU589860:AWU589867 AMY589860:AMY589867 ADC589860:ADC589867 TG589860:TG589867 JK589860:JK589867 WVW524324:WVW524331 WMA524324:WMA524331 WCE524324:WCE524331 VSI524324:VSI524331 VIM524324:VIM524331 UYQ524324:UYQ524331 UOU524324:UOU524331 UEY524324:UEY524331 TVC524324:TVC524331 TLG524324:TLG524331 TBK524324:TBK524331 SRO524324:SRO524331 SHS524324:SHS524331 RXW524324:RXW524331 ROA524324:ROA524331 REE524324:REE524331 QUI524324:QUI524331 QKM524324:QKM524331 QAQ524324:QAQ524331 PQU524324:PQU524331 PGY524324:PGY524331 OXC524324:OXC524331 ONG524324:ONG524331 ODK524324:ODK524331 NTO524324:NTO524331 NJS524324:NJS524331 MZW524324:MZW524331 MQA524324:MQA524331 MGE524324:MGE524331 LWI524324:LWI524331 LMM524324:LMM524331 LCQ524324:LCQ524331 KSU524324:KSU524331 KIY524324:KIY524331 JZC524324:JZC524331 JPG524324:JPG524331 JFK524324:JFK524331 IVO524324:IVO524331 ILS524324:ILS524331 IBW524324:IBW524331 HSA524324:HSA524331 HIE524324:HIE524331 GYI524324:GYI524331 GOM524324:GOM524331 GEQ524324:GEQ524331 FUU524324:FUU524331 FKY524324:FKY524331 FBC524324:FBC524331 ERG524324:ERG524331 EHK524324:EHK524331 DXO524324:DXO524331 DNS524324:DNS524331 DDW524324:DDW524331 CUA524324:CUA524331 CKE524324:CKE524331 CAI524324:CAI524331 BQM524324:BQM524331 BGQ524324:BGQ524331 AWU524324:AWU524331 AMY524324:AMY524331 ADC524324:ADC524331 TG524324:TG524331 JK524324:JK524331 WVW458788:WVW458795 WMA458788:WMA458795 WCE458788:WCE458795 VSI458788:VSI458795 VIM458788:VIM458795 UYQ458788:UYQ458795 UOU458788:UOU458795 UEY458788:UEY458795 TVC458788:TVC458795 TLG458788:TLG458795 TBK458788:TBK458795 SRO458788:SRO458795 SHS458788:SHS458795 RXW458788:RXW458795 ROA458788:ROA458795 REE458788:REE458795 QUI458788:QUI458795 QKM458788:QKM458795 QAQ458788:QAQ458795 PQU458788:PQU458795 PGY458788:PGY458795 OXC458788:OXC458795 ONG458788:ONG458795 ODK458788:ODK458795 NTO458788:NTO458795 NJS458788:NJS458795 MZW458788:MZW458795 MQA458788:MQA458795 MGE458788:MGE458795 LWI458788:LWI458795 LMM458788:LMM458795 LCQ458788:LCQ458795 KSU458788:KSU458795 KIY458788:KIY458795 JZC458788:JZC458795 JPG458788:JPG458795 JFK458788:JFK458795 IVO458788:IVO458795 ILS458788:ILS458795 IBW458788:IBW458795 HSA458788:HSA458795 HIE458788:HIE458795 GYI458788:GYI458795 GOM458788:GOM458795 GEQ458788:GEQ458795 FUU458788:FUU458795 FKY458788:FKY458795 FBC458788:FBC458795 ERG458788:ERG458795 EHK458788:EHK458795 DXO458788:DXO458795 DNS458788:DNS458795 DDW458788:DDW458795 CUA458788:CUA458795 CKE458788:CKE458795 CAI458788:CAI458795 BQM458788:BQM458795 BGQ458788:BGQ458795 AWU458788:AWU458795 AMY458788:AMY458795 ADC458788:ADC458795 TG458788:TG458795 JK458788:JK458795 WVW393252:WVW393259 WMA393252:WMA393259 WCE393252:WCE393259 VSI393252:VSI393259 VIM393252:VIM393259 UYQ393252:UYQ393259 UOU393252:UOU393259 UEY393252:UEY393259 TVC393252:TVC393259 TLG393252:TLG393259 TBK393252:TBK393259 SRO393252:SRO393259 SHS393252:SHS393259 RXW393252:RXW393259 ROA393252:ROA393259 REE393252:REE393259 QUI393252:QUI393259 QKM393252:QKM393259 QAQ393252:QAQ393259 PQU393252:PQU393259 PGY393252:PGY393259 OXC393252:OXC393259 ONG393252:ONG393259 ODK393252:ODK393259 NTO393252:NTO393259 NJS393252:NJS393259 MZW393252:MZW393259 MQA393252:MQA393259 MGE393252:MGE393259 LWI393252:LWI393259 LMM393252:LMM393259 LCQ393252:LCQ393259 KSU393252:KSU393259 KIY393252:KIY393259 JZC393252:JZC393259 JPG393252:JPG393259 JFK393252:JFK393259 IVO393252:IVO393259 ILS393252:ILS393259 IBW393252:IBW393259 HSA393252:HSA393259 HIE393252:HIE393259 GYI393252:GYI393259 GOM393252:GOM393259 GEQ393252:GEQ393259 FUU393252:FUU393259 FKY393252:FKY393259 FBC393252:FBC393259 ERG393252:ERG393259 EHK393252:EHK393259 DXO393252:DXO393259 DNS393252:DNS393259 DDW393252:DDW393259 CUA393252:CUA393259 CKE393252:CKE393259 CAI393252:CAI393259 BQM393252:BQM393259 BGQ393252:BGQ393259 AWU393252:AWU393259 AMY393252:AMY393259 ADC393252:ADC393259 TG393252:TG393259 JK393252:JK393259 WVW327716:WVW327723 WMA327716:WMA327723 WCE327716:WCE327723 VSI327716:VSI327723 VIM327716:VIM327723 UYQ327716:UYQ327723 UOU327716:UOU327723 UEY327716:UEY327723 TVC327716:TVC327723 TLG327716:TLG327723 TBK327716:TBK327723 SRO327716:SRO327723 SHS327716:SHS327723 RXW327716:RXW327723 ROA327716:ROA327723 REE327716:REE327723 QUI327716:QUI327723 QKM327716:QKM327723 QAQ327716:QAQ327723 PQU327716:PQU327723 PGY327716:PGY327723 OXC327716:OXC327723 ONG327716:ONG327723 ODK327716:ODK327723 NTO327716:NTO327723 NJS327716:NJS327723 MZW327716:MZW327723 MQA327716:MQA327723 MGE327716:MGE327723 LWI327716:LWI327723 LMM327716:LMM327723 LCQ327716:LCQ327723 KSU327716:KSU327723 KIY327716:KIY327723 JZC327716:JZC327723 JPG327716:JPG327723 JFK327716:JFK327723 IVO327716:IVO327723 ILS327716:ILS327723 IBW327716:IBW327723 HSA327716:HSA327723 HIE327716:HIE327723 GYI327716:GYI327723 GOM327716:GOM327723 GEQ327716:GEQ327723 FUU327716:FUU327723 FKY327716:FKY327723 FBC327716:FBC327723 ERG327716:ERG327723 EHK327716:EHK327723 DXO327716:DXO327723 DNS327716:DNS327723 DDW327716:DDW327723 CUA327716:CUA327723 CKE327716:CKE327723 CAI327716:CAI327723 BQM327716:BQM327723 BGQ327716:BGQ327723 AWU327716:AWU327723 AMY327716:AMY327723 ADC327716:ADC327723 TG327716:TG327723 JK327716:JK327723 WVW262180:WVW262187 WMA262180:WMA262187 WCE262180:WCE262187 VSI262180:VSI262187 VIM262180:VIM262187 UYQ262180:UYQ262187 UOU262180:UOU262187 UEY262180:UEY262187 TVC262180:TVC262187 TLG262180:TLG262187 TBK262180:TBK262187 SRO262180:SRO262187 SHS262180:SHS262187 RXW262180:RXW262187 ROA262180:ROA262187 REE262180:REE262187 QUI262180:QUI262187 QKM262180:QKM262187 QAQ262180:QAQ262187 PQU262180:PQU262187 PGY262180:PGY262187 OXC262180:OXC262187 ONG262180:ONG262187 ODK262180:ODK262187 NTO262180:NTO262187 NJS262180:NJS262187 MZW262180:MZW262187 MQA262180:MQA262187 MGE262180:MGE262187 LWI262180:LWI262187 LMM262180:LMM262187 LCQ262180:LCQ262187 KSU262180:KSU262187 KIY262180:KIY262187 JZC262180:JZC262187 JPG262180:JPG262187 JFK262180:JFK262187 IVO262180:IVO262187 ILS262180:ILS262187 IBW262180:IBW262187 HSA262180:HSA262187 HIE262180:HIE262187 GYI262180:GYI262187 GOM262180:GOM262187 GEQ262180:GEQ262187 FUU262180:FUU262187 FKY262180:FKY262187 FBC262180:FBC262187 ERG262180:ERG262187 EHK262180:EHK262187 DXO262180:DXO262187 DNS262180:DNS262187 DDW262180:DDW262187 CUA262180:CUA262187 CKE262180:CKE262187 CAI262180:CAI262187 BQM262180:BQM262187 BGQ262180:BGQ262187 AWU262180:AWU262187 AMY262180:AMY262187 ADC262180:ADC262187 TG262180:TG262187 JK262180:JK262187 WVW196644:WVW196651 WMA196644:WMA196651 WCE196644:WCE196651 VSI196644:VSI196651 VIM196644:VIM196651 UYQ196644:UYQ196651 UOU196644:UOU196651 UEY196644:UEY196651 TVC196644:TVC196651 TLG196644:TLG196651 TBK196644:TBK196651 SRO196644:SRO196651 SHS196644:SHS196651 RXW196644:RXW196651 ROA196644:ROA196651 REE196644:REE196651 QUI196644:QUI196651 QKM196644:QKM196651 QAQ196644:QAQ196651 PQU196644:PQU196651 PGY196644:PGY196651 OXC196644:OXC196651 ONG196644:ONG196651 ODK196644:ODK196651 NTO196644:NTO196651 NJS196644:NJS196651 MZW196644:MZW196651 MQA196644:MQA196651 MGE196644:MGE196651 LWI196644:LWI196651 LMM196644:LMM196651 LCQ196644:LCQ196651 KSU196644:KSU196651 KIY196644:KIY196651 JZC196644:JZC196651 JPG196644:JPG196651 JFK196644:JFK196651 IVO196644:IVO196651 ILS196644:ILS196651 IBW196644:IBW196651 HSA196644:HSA196651 HIE196644:HIE196651 GYI196644:GYI196651 GOM196644:GOM196651 GEQ196644:GEQ196651 FUU196644:FUU196651 FKY196644:FKY196651 FBC196644:FBC196651 ERG196644:ERG196651 EHK196644:EHK196651 DXO196644:DXO196651 DNS196644:DNS196651 DDW196644:DDW196651 CUA196644:CUA196651 CKE196644:CKE196651 CAI196644:CAI196651 BQM196644:BQM196651 BGQ196644:BGQ196651 AWU196644:AWU196651 AMY196644:AMY196651 ADC196644:ADC196651 TG196644:TG196651 JK196644:JK196651 WVW131108:WVW131115 WMA131108:WMA131115 WCE131108:WCE131115 VSI131108:VSI131115 VIM131108:VIM131115 UYQ131108:UYQ131115 UOU131108:UOU131115 UEY131108:UEY131115 TVC131108:TVC131115 TLG131108:TLG131115 TBK131108:TBK131115 SRO131108:SRO131115 SHS131108:SHS131115 RXW131108:RXW131115 ROA131108:ROA131115 REE131108:REE131115 QUI131108:QUI131115 QKM131108:QKM131115 QAQ131108:QAQ131115 PQU131108:PQU131115 PGY131108:PGY131115 OXC131108:OXC131115 ONG131108:ONG131115 ODK131108:ODK131115 NTO131108:NTO131115 NJS131108:NJS131115 MZW131108:MZW131115 MQA131108:MQA131115 MGE131108:MGE131115 LWI131108:LWI131115 LMM131108:LMM131115 LCQ131108:LCQ131115 KSU131108:KSU131115 KIY131108:KIY131115 JZC131108:JZC131115 JPG131108:JPG131115 JFK131108:JFK131115 IVO131108:IVO131115 ILS131108:ILS131115 IBW131108:IBW131115 HSA131108:HSA131115 HIE131108:HIE131115 GYI131108:GYI131115 GOM131108:GOM131115 GEQ131108:GEQ131115 FUU131108:FUU131115 FKY131108:FKY131115 FBC131108:FBC131115 ERG131108:ERG131115 EHK131108:EHK131115 DXO131108:DXO131115 DNS131108:DNS131115 DDW131108:DDW131115 CUA131108:CUA131115 CKE131108:CKE131115 CAI131108:CAI131115 BQM131108:BQM131115 BGQ131108:BGQ131115 AWU131108:AWU131115 AMY131108:AMY131115 ADC131108:ADC131115 TG131108:TG131115 JK131108:JK131115 WVW65572:WVW65579 WMA65572:WMA65579 WCE65572:WCE65579 VSI65572:VSI65579 VIM65572:VIM65579 UYQ65572:UYQ65579 UOU65572:UOU65579 UEY65572:UEY65579 TVC65572:TVC65579 TLG65572:TLG65579 TBK65572:TBK65579 SRO65572:SRO65579 SHS65572:SHS65579 RXW65572:RXW65579 ROA65572:ROA65579 REE65572:REE65579 QUI65572:QUI65579 QKM65572:QKM65579 QAQ65572:QAQ65579 PQU65572:PQU65579 PGY65572:PGY65579 OXC65572:OXC65579 ONG65572:ONG65579 ODK65572:ODK65579 NTO65572:NTO65579 NJS65572:NJS65579 MZW65572:MZW65579 MQA65572:MQA65579 MGE65572:MGE65579 LWI65572:LWI65579 LMM65572:LMM65579 LCQ65572:LCQ65579 KSU65572:KSU65579 KIY65572:KIY65579 JZC65572:JZC65579 JPG65572:JPG65579 JFK65572:JFK65579 IVO65572:IVO65579 ILS65572:ILS65579 IBW65572:IBW65579 HSA65572:HSA65579 HIE65572:HIE65579 GYI65572:GYI65579 GOM65572:GOM65579 GEQ65572:GEQ65579 FUU65572:FUU65579 FKY65572:FKY65579 FBC65572:FBC65579 ERG65572:ERG65579 EHK65572:EHK65579 DXO65572:DXO65579 DNS65572:DNS65579 DDW65572:DDW65579 CUA65572:CUA65579 CKE65572:CKE65579 CAI65572:CAI65579 BQM65572:BQM65579 BGQ65572:BGQ65579 AWU65572:AWU65579 AMY65572:AMY65579 ADC65572:ADC65579 TG65572:TG65579 JK65572:JK65579 WVW12:WVW35 WMA12:WMA35 WCE12:WCE35 VSI12:VSI35 VIM12:VIM35 UYQ12:UYQ35 UOU12:UOU35 UEY12:UEY35 TVC12:TVC35 TLG12:TLG35 TBK12:TBK35 SRO12:SRO35 SHS12:SHS35 RXW12:RXW35 ROA12:ROA35 REE12:REE35 QUI12:QUI35 QKM12:QKM35 QAQ12:QAQ35 PQU12:PQU35 PGY12:PGY35 OXC12:OXC35 ONG12:ONG35 ODK12:ODK35 NTO12:NTO35 NJS12:NJS35 MZW12:MZW35 MQA12:MQA35 MGE12:MGE35 LWI12:LWI35 LMM12:LMM35 LCQ12:LCQ35 KSU12:KSU35 KIY12:KIY35 JZC12:JZC35 JPG12:JPG35 JFK12:JFK35 IVO12:IVO35 ILS12:ILS35 IBW12:IBW35 HSA12:HSA35 HIE12:HIE35 GYI12:GYI35 GOM12:GOM35 GEQ12:GEQ35 FUU12:FUU35 FKY12:FKY35 FBC12:FBC35 ERG12:ERG35 EHK12:EHK35 DXO12:DXO35 DNS12:DNS35 DDW12:DDW35 CUA12:CUA35 CKE12:CKE35 CAI12:CAI35 BQM12:BQM35 BGQ12:BGQ35 AWU12:AWU35 AMY12:AMY35 ADC12:ADC35 TG12:TG35">
      <formula1>$G$47:$G$49</formula1>
    </dataValidation>
    <dataValidation type="list" allowBlank="1" showInputMessage="1" showErrorMessage="1" sqref="P65572:P65579 WVX983076:WVX983083 WMB983076:WMB983083 WCF983076:WCF983083 VSJ983076:VSJ983083 VIN983076:VIN983083 UYR983076:UYR983083 UOV983076:UOV983083 UEZ983076:UEZ983083 TVD983076:TVD983083 TLH983076:TLH983083 TBL983076:TBL983083 SRP983076:SRP983083 SHT983076:SHT983083 RXX983076:RXX983083 ROB983076:ROB983083 REF983076:REF983083 QUJ983076:QUJ983083 QKN983076:QKN983083 QAR983076:QAR983083 PQV983076:PQV983083 PGZ983076:PGZ983083 OXD983076:OXD983083 ONH983076:ONH983083 ODL983076:ODL983083 NTP983076:NTP983083 NJT983076:NJT983083 MZX983076:MZX983083 MQB983076:MQB983083 MGF983076:MGF983083 LWJ983076:LWJ983083 LMN983076:LMN983083 LCR983076:LCR983083 KSV983076:KSV983083 KIZ983076:KIZ983083 JZD983076:JZD983083 JPH983076:JPH983083 JFL983076:JFL983083 IVP983076:IVP983083 ILT983076:ILT983083 IBX983076:IBX983083 HSB983076:HSB983083 HIF983076:HIF983083 GYJ983076:GYJ983083 GON983076:GON983083 GER983076:GER983083 FUV983076:FUV983083 FKZ983076:FKZ983083 FBD983076:FBD983083 ERH983076:ERH983083 EHL983076:EHL983083 DXP983076:DXP983083 DNT983076:DNT983083 DDX983076:DDX983083 CUB983076:CUB983083 CKF983076:CKF983083 CAJ983076:CAJ983083 BQN983076:BQN983083 BGR983076:BGR983083 AWV983076:AWV983083 AMZ983076:AMZ983083 ADD983076:ADD983083 TH983076:TH983083 JL983076:JL983083 P983076:P983083 WVX917540:WVX917547 WMB917540:WMB917547 WCF917540:WCF917547 VSJ917540:VSJ917547 VIN917540:VIN917547 UYR917540:UYR917547 UOV917540:UOV917547 UEZ917540:UEZ917547 TVD917540:TVD917547 TLH917540:TLH917547 TBL917540:TBL917547 SRP917540:SRP917547 SHT917540:SHT917547 RXX917540:RXX917547 ROB917540:ROB917547 REF917540:REF917547 QUJ917540:QUJ917547 QKN917540:QKN917547 QAR917540:QAR917547 PQV917540:PQV917547 PGZ917540:PGZ917547 OXD917540:OXD917547 ONH917540:ONH917547 ODL917540:ODL917547 NTP917540:NTP917547 NJT917540:NJT917547 MZX917540:MZX917547 MQB917540:MQB917547 MGF917540:MGF917547 LWJ917540:LWJ917547 LMN917540:LMN917547 LCR917540:LCR917547 KSV917540:KSV917547 KIZ917540:KIZ917547 JZD917540:JZD917547 JPH917540:JPH917547 JFL917540:JFL917547 IVP917540:IVP917547 ILT917540:ILT917547 IBX917540:IBX917547 HSB917540:HSB917547 HIF917540:HIF917547 GYJ917540:GYJ917547 GON917540:GON917547 GER917540:GER917547 FUV917540:FUV917547 FKZ917540:FKZ917547 FBD917540:FBD917547 ERH917540:ERH917547 EHL917540:EHL917547 DXP917540:DXP917547 DNT917540:DNT917547 DDX917540:DDX917547 CUB917540:CUB917547 CKF917540:CKF917547 CAJ917540:CAJ917547 BQN917540:BQN917547 BGR917540:BGR917547 AWV917540:AWV917547 AMZ917540:AMZ917547 ADD917540:ADD917547 TH917540:TH917547 JL917540:JL917547 P917540:P917547 WVX852004:WVX852011 WMB852004:WMB852011 WCF852004:WCF852011 VSJ852004:VSJ852011 VIN852004:VIN852011 UYR852004:UYR852011 UOV852004:UOV852011 UEZ852004:UEZ852011 TVD852004:TVD852011 TLH852004:TLH852011 TBL852004:TBL852011 SRP852004:SRP852011 SHT852004:SHT852011 RXX852004:RXX852011 ROB852004:ROB852011 REF852004:REF852011 QUJ852004:QUJ852011 QKN852004:QKN852011 QAR852004:QAR852011 PQV852004:PQV852011 PGZ852004:PGZ852011 OXD852004:OXD852011 ONH852004:ONH852011 ODL852004:ODL852011 NTP852004:NTP852011 NJT852004:NJT852011 MZX852004:MZX852011 MQB852004:MQB852011 MGF852004:MGF852011 LWJ852004:LWJ852011 LMN852004:LMN852011 LCR852004:LCR852011 KSV852004:KSV852011 KIZ852004:KIZ852011 JZD852004:JZD852011 JPH852004:JPH852011 JFL852004:JFL852011 IVP852004:IVP852011 ILT852004:ILT852011 IBX852004:IBX852011 HSB852004:HSB852011 HIF852004:HIF852011 GYJ852004:GYJ852011 GON852004:GON852011 GER852004:GER852011 FUV852004:FUV852011 FKZ852004:FKZ852011 FBD852004:FBD852011 ERH852004:ERH852011 EHL852004:EHL852011 DXP852004:DXP852011 DNT852004:DNT852011 DDX852004:DDX852011 CUB852004:CUB852011 CKF852004:CKF852011 CAJ852004:CAJ852011 BQN852004:BQN852011 BGR852004:BGR852011 AWV852004:AWV852011 AMZ852004:AMZ852011 ADD852004:ADD852011 TH852004:TH852011 JL852004:JL852011 P852004:P852011 WVX786468:WVX786475 WMB786468:WMB786475 WCF786468:WCF786475 VSJ786468:VSJ786475 VIN786468:VIN786475 UYR786468:UYR786475 UOV786468:UOV786475 UEZ786468:UEZ786475 TVD786468:TVD786475 TLH786468:TLH786475 TBL786468:TBL786475 SRP786468:SRP786475 SHT786468:SHT786475 RXX786468:RXX786475 ROB786468:ROB786475 REF786468:REF786475 QUJ786468:QUJ786475 QKN786468:QKN786475 QAR786468:QAR786475 PQV786468:PQV786475 PGZ786468:PGZ786475 OXD786468:OXD786475 ONH786468:ONH786475 ODL786468:ODL786475 NTP786468:NTP786475 NJT786468:NJT786475 MZX786468:MZX786475 MQB786468:MQB786475 MGF786468:MGF786475 LWJ786468:LWJ786475 LMN786468:LMN786475 LCR786468:LCR786475 KSV786468:KSV786475 KIZ786468:KIZ786475 JZD786468:JZD786475 JPH786468:JPH786475 JFL786468:JFL786475 IVP786468:IVP786475 ILT786468:ILT786475 IBX786468:IBX786475 HSB786468:HSB786475 HIF786468:HIF786475 GYJ786468:GYJ786475 GON786468:GON786475 GER786468:GER786475 FUV786468:FUV786475 FKZ786468:FKZ786475 FBD786468:FBD786475 ERH786468:ERH786475 EHL786468:EHL786475 DXP786468:DXP786475 DNT786468:DNT786475 DDX786468:DDX786475 CUB786468:CUB786475 CKF786468:CKF786475 CAJ786468:CAJ786475 BQN786468:BQN786475 BGR786468:BGR786475 AWV786468:AWV786475 AMZ786468:AMZ786475 ADD786468:ADD786475 TH786468:TH786475 JL786468:JL786475 P786468:P786475 WVX720932:WVX720939 WMB720932:WMB720939 WCF720932:WCF720939 VSJ720932:VSJ720939 VIN720932:VIN720939 UYR720932:UYR720939 UOV720932:UOV720939 UEZ720932:UEZ720939 TVD720932:TVD720939 TLH720932:TLH720939 TBL720932:TBL720939 SRP720932:SRP720939 SHT720932:SHT720939 RXX720932:RXX720939 ROB720932:ROB720939 REF720932:REF720939 QUJ720932:QUJ720939 QKN720932:QKN720939 QAR720932:QAR720939 PQV720932:PQV720939 PGZ720932:PGZ720939 OXD720932:OXD720939 ONH720932:ONH720939 ODL720932:ODL720939 NTP720932:NTP720939 NJT720932:NJT720939 MZX720932:MZX720939 MQB720932:MQB720939 MGF720932:MGF720939 LWJ720932:LWJ720939 LMN720932:LMN720939 LCR720932:LCR720939 KSV720932:KSV720939 KIZ720932:KIZ720939 JZD720932:JZD720939 JPH720932:JPH720939 JFL720932:JFL720939 IVP720932:IVP720939 ILT720932:ILT720939 IBX720932:IBX720939 HSB720932:HSB720939 HIF720932:HIF720939 GYJ720932:GYJ720939 GON720932:GON720939 GER720932:GER720939 FUV720932:FUV720939 FKZ720932:FKZ720939 FBD720932:FBD720939 ERH720932:ERH720939 EHL720932:EHL720939 DXP720932:DXP720939 DNT720932:DNT720939 DDX720932:DDX720939 CUB720932:CUB720939 CKF720932:CKF720939 CAJ720932:CAJ720939 BQN720932:BQN720939 BGR720932:BGR720939 AWV720932:AWV720939 AMZ720932:AMZ720939 ADD720932:ADD720939 TH720932:TH720939 JL720932:JL720939 P720932:P720939 WVX655396:WVX655403 WMB655396:WMB655403 WCF655396:WCF655403 VSJ655396:VSJ655403 VIN655396:VIN655403 UYR655396:UYR655403 UOV655396:UOV655403 UEZ655396:UEZ655403 TVD655396:TVD655403 TLH655396:TLH655403 TBL655396:TBL655403 SRP655396:SRP655403 SHT655396:SHT655403 RXX655396:RXX655403 ROB655396:ROB655403 REF655396:REF655403 QUJ655396:QUJ655403 QKN655396:QKN655403 QAR655396:QAR655403 PQV655396:PQV655403 PGZ655396:PGZ655403 OXD655396:OXD655403 ONH655396:ONH655403 ODL655396:ODL655403 NTP655396:NTP655403 NJT655396:NJT655403 MZX655396:MZX655403 MQB655396:MQB655403 MGF655396:MGF655403 LWJ655396:LWJ655403 LMN655396:LMN655403 LCR655396:LCR655403 KSV655396:KSV655403 KIZ655396:KIZ655403 JZD655396:JZD655403 JPH655396:JPH655403 JFL655396:JFL655403 IVP655396:IVP655403 ILT655396:ILT655403 IBX655396:IBX655403 HSB655396:HSB655403 HIF655396:HIF655403 GYJ655396:GYJ655403 GON655396:GON655403 GER655396:GER655403 FUV655396:FUV655403 FKZ655396:FKZ655403 FBD655396:FBD655403 ERH655396:ERH655403 EHL655396:EHL655403 DXP655396:DXP655403 DNT655396:DNT655403 DDX655396:DDX655403 CUB655396:CUB655403 CKF655396:CKF655403 CAJ655396:CAJ655403 BQN655396:BQN655403 BGR655396:BGR655403 AWV655396:AWV655403 AMZ655396:AMZ655403 ADD655396:ADD655403 TH655396:TH655403 JL655396:JL655403 P655396:P655403 WVX589860:WVX589867 WMB589860:WMB589867 WCF589860:WCF589867 VSJ589860:VSJ589867 VIN589860:VIN589867 UYR589860:UYR589867 UOV589860:UOV589867 UEZ589860:UEZ589867 TVD589860:TVD589867 TLH589860:TLH589867 TBL589860:TBL589867 SRP589860:SRP589867 SHT589860:SHT589867 RXX589860:RXX589867 ROB589860:ROB589867 REF589860:REF589867 QUJ589860:QUJ589867 QKN589860:QKN589867 QAR589860:QAR589867 PQV589860:PQV589867 PGZ589860:PGZ589867 OXD589860:OXD589867 ONH589860:ONH589867 ODL589860:ODL589867 NTP589860:NTP589867 NJT589860:NJT589867 MZX589860:MZX589867 MQB589860:MQB589867 MGF589860:MGF589867 LWJ589860:LWJ589867 LMN589860:LMN589867 LCR589860:LCR589867 KSV589860:KSV589867 KIZ589860:KIZ589867 JZD589860:JZD589867 JPH589860:JPH589867 JFL589860:JFL589867 IVP589860:IVP589867 ILT589860:ILT589867 IBX589860:IBX589867 HSB589860:HSB589867 HIF589860:HIF589867 GYJ589860:GYJ589867 GON589860:GON589867 GER589860:GER589867 FUV589860:FUV589867 FKZ589860:FKZ589867 FBD589860:FBD589867 ERH589860:ERH589867 EHL589860:EHL589867 DXP589860:DXP589867 DNT589860:DNT589867 DDX589860:DDX589867 CUB589860:CUB589867 CKF589860:CKF589867 CAJ589860:CAJ589867 BQN589860:BQN589867 BGR589860:BGR589867 AWV589860:AWV589867 AMZ589860:AMZ589867 ADD589860:ADD589867 TH589860:TH589867 JL589860:JL589867 P589860:P589867 WVX524324:WVX524331 WMB524324:WMB524331 WCF524324:WCF524331 VSJ524324:VSJ524331 VIN524324:VIN524331 UYR524324:UYR524331 UOV524324:UOV524331 UEZ524324:UEZ524331 TVD524324:TVD524331 TLH524324:TLH524331 TBL524324:TBL524331 SRP524324:SRP524331 SHT524324:SHT524331 RXX524324:RXX524331 ROB524324:ROB524331 REF524324:REF524331 QUJ524324:QUJ524331 QKN524324:QKN524331 QAR524324:QAR524331 PQV524324:PQV524331 PGZ524324:PGZ524331 OXD524324:OXD524331 ONH524324:ONH524331 ODL524324:ODL524331 NTP524324:NTP524331 NJT524324:NJT524331 MZX524324:MZX524331 MQB524324:MQB524331 MGF524324:MGF524331 LWJ524324:LWJ524331 LMN524324:LMN524331 LCR524324:LCR524331 KSV524324:KSV524331 KIZ524324:KIZ524331 JZD524324:JZD524331 JPH524324:JPH524331 JFL524324:JFL524331 IVP524324:IVP524331 ILT524324:ILT524331 IBX524324:IBX524331 HSB524324:HSB524331 HIF524324:HIF524331 GYJ524324:GYJ524331 GON524324:GON524331 GER524324:GER524331 FUV524324:FUV524331 FKZ524324:FKZ524331 FBD524324:FBD524331 ERH524324:ERH524331 EHL524324:EHL524331 DXP524324:DXP524331 DNT524324:DNT524331 DDX524324:DDX524331 CUB524324:CUB524331 CKF524324:CKF524331 CAJ524324:CAJ524331 BQN524324:BQN524331 BGR524324:BGR524331 AWV524324:AWV524331 AMZ524324:AMZ524331 ADD524324:ADD524331 TH524324:TH524331 JL524324:JL524331 P524324:P524331 WVX458788:WVX458795 WMB458788:WMB458795 WCF458788:WCF458795 VSJ458788:VSJ458795 VIN458788:VIN458795 UYR458788:UYR458795 UOV458788:UOV458795 UEZ458788:UEZ458795 TVD458788:TVD458795 TLH458788:TLH458795 TBL458788:TBL458795 SRP458788:SRP458795 SHT458788:SHT458795 RXX458788:RXX458795 ROB458788:ROB458795 REF458788:REF458795 QUJ458788:QUJ458795 QKN458788:QKN458795 QAR458788:QAR458795 PQV458788:PQV458795 PGZ458788:PGZ458795 OXD458788:OXD458795 ONH458788:ONH458795 ODL458788:ODL458795 NTP458788:NTP458795 NJT458788:NJT458795 MZX458788:MZX458795 MQB458788:MQB458795 MGF458788:MGF458795 LWJ458788:LWJ458795 LMN458788:LMN458795 LCR458788:LCR458795 KSV458788:KSV458795 KIZ458788:KIZ458795 JZD458788:JZD458795 JPH458788:JPH458795 JFL458788:JFL458795 IVP458788:IVP458795 ILT458788:ILT458795 IBX458788:IBX458795 HSB458788:HSB458795 HIF458788:HIF458795 GYJ458788:GYJ458795 GON458788:GON458795 GER458788:GER458795 FUV458788:FUV458795 FKZ458788:FKZ458795 FBD458788:FBD458795 ERH458788:ERH458795 EHL458788:EHL458795 DXP458788:DXP458795 DNT458788:DNT458795 DDX458788:DDX458795 CUB458788:CUB458795 CKF458788:CKF458795 CAJ458788:CAJ458795 BQN458788:BQN458795 BGR458788:BGR458795 AWV458788:AWV458795 AMZ458788:AMZ458795 ADD458788:ADD458795 TH458788:TH458795 JL458788:JL458795 P458788:P458795 WVX393252:WVX393259 WMB393252:WMB393259 WCF393252:WCF393259 VSJ393252:VSJ393259 VIN393252:VIN393259 UYR393252:UYR393259 UOV393252:UOV393259 UEZ393252:UEZ393259 TVD393252:TVD393259 TLH393252:TLH393259 TBL393252:TBL393259 SRP393252:SRP393259 SHT393252:SHT393259 RXX393252:RXX393259 ROB393252:ROB393259 REF393252:REF393259 QUJ393252:QUJ393259 QKN393252:QKN393259 QAR393252:QAR393259 PQV393252:PQV393259 PGZ393252:PGZ393259 OXD393252:OXD393259 ONH393252:ONH393259 ODL393252:ODL393259 NTP393252:NTP393259 NJT393252:NJT393259 MZX393252:MZX393259 MQB393252:MQB393259 MGF393252:MGF393259 LWJ393252:LWJ393259 LMN393252:LMN393259 LCR393252:LCR393259 KSV393252:KSV393259 KIZ393252:KIZ393259 JZD393252:JZD393259 JPH393252:JPH393259 JFL393252:JFL393259 IVP393252:IVP393259 ILT393252:ILT393259 IBX393252:IBX393259 HSB393252:HSB393259 HIF393252:HIF393259 GYJ393252:GYJ393259 GON393252:GON393259 GER393252:GER393259 FUV393252:FUV393259 FKZ393252:FKZ393259 FBD393252:FBD393259 ERH393252:ERH393259 EHL393252:EHL393259 DXP393252:DXP393259 DNT393252:DNT393259 DDX393252:DDX393259 CUB393252:CUB393259 CKF393252:CKF393259 CAJ393252:CAJ393259 BQN393252:BQN393259 BGR393252:BGR393259 AWV393252:AWV393259 AMZ393252:AMZ393259 ADD393252:ADD393259 TH393252:TH393259 JL393252:JL393259 P393252:P393259 WVX327716:WVX327723 WMB327716:WMB327723 WCF327716:WCF327723 VSJ327716:VSJ327723 VIN327716:VIN327723 UYR327716:UYR327723 UOV327716:UOV327723 UEZ327716:UEZ327723 TVD327716:TVD327723 TLH327716:TLH327723 TBL327716:TBL327723 SRP327716:SRP327723 SHT327716:SHT327723 RXX327716:RXX327723 ROB327716:ROB327723 REF327716:REF327723 QUJ327716:QUJ327723 QKN327716:QKN327723 QAR327716:QAR327723 PQV327716:PQV327723 PGZ327716:PGZ327723 OXD327716:OXD327723 ONH327716:ONH327723 ODL327716:ODL327723 NTP327716:NTP327723 NJT327716:NJT327723 MZX327716:MZX327723 MQB327716:MQB327723 MGF327716:MGF327723 LWJ327716:LWJ327723 LMN327716:LMN327723 LCR327716:LCR327723 KSV327716:KSV327723 KIZ327716:KIZ327723 JZD327716:JZD327723 JPH327716:JPH327723 JFL327716:JFL327723 IVP327716:IVP327723 ILT327716:ILT327723 IBX327716:IBX327723 HSB327716:HSB327723 HIF327716:HIF327723 GYJ327716:GYJ327723 GON327716:GON327723 GER327716:GER327723 FUV327716:FUV327723 FKZ327716:FKZ327723 FBD327716:FBD327723 ERH327716:ERH327723 EHL327716:EHL327723 DXP327716:DXP327723 DNT327716:DNT327723 DDX327716:DDX327723 CUB327716:CUB327723 CKF327716:CKF327723 CAJ327716:CAJ327723 BQN327716:BQN327723 BGR327716:BGR327723 AWV327716:AWV327723 AMZ327716:AMZ327723 ADD327716:ADD327723 TH327716:TH327723 JL327716:JL327723 P327716:P327723 WVX262180:WVX262187 WMB262180:WMB262187 WCF262180:WCF262187 VSJ262180:VSJ262187 VIN262180:VIN262187 UYR262180:UYR262187 UOV262180:UOV262187 UEZ262180:UEZ262187 TVD262180:TVD262187 TLH262180:TLH262187 TBL262180:TBL262187 SRP262180:SRP262187 SHT262180:SHT262187 RXX262180:RXX262187 ROB262180:ROB262187 REF262180:REF262187 QUJ262180:QUJ262187 QKN262180:QKN262187 QAR262180:QAR262187 PQV262180:PQV262187 PGZ262180:PGZ262187 OXD262180:OXD262187 ONH262180:ONH262187 ODL262180:ODL262187 NTP262180:NTP262187 NJT262180:NJT262187 MZX262180:MZX262187 MQB262180:MQB262187 MGF262180:MGF262187 LWJ262180:LWJ262187 LMN262180:LMN262187 LCR262180:LCR262187 KSV262180:KSV262187 KIZ262180:KIZ262187 JZD262180:JZD262187 JPH262180:JPH262187 JFL262180:JFL262187 IVP262180:IVP262187 ILT262180:ILT262187 IBX262180:IBX262187 HSB262180:HSB262187 HIF262180:HIF262187 GYJ262180:GYJ262187 GON262180:GON262187 GER262180:GER262187 FUV262180:FUV262187 FKZ262180:FKZ262187 FBD262180:FBD262187 ERH262180:ERH262187 EHL262180:EHL262187 DXP262180:DXP262187 DNT262180:DNT262187 DDX262180:DDX262187 CUB262180:CUB262187 CKF262180:CKF262187 CAJ262180:CAJ262187 BQN262180:BQN262187 BGR262180:BGR262187 AWV262180:AWV262187 AMZ262180:AMZ262187 ADD262180:ADD262187 TH262180:TH262187 JL262180:JL262187 P262180:P262187 WVX196644:WVX196651 WMB196644:WMB196651 WCF196644:WCF196651 VSJ196644:VSJ196651 VIN196644:VIN196651 UYR196644:UYR196651 UOV196644:UOV196651 UEZ196644:UEZ196651 TVD196644:TVD196651 TLH196644:TLH196651 TBL196644:TBL196651 SRP196644:SRP196651 SHT196644:SHT196651 RXX196644:RXX196651 ROB196644:ROB196651 REF196644:REF196651 QUJ196644:QUJ196651 QKN196644:QKN196651 QAR196644:QAR196651 PQV196644:PQV196651 PGZ196644:PGZ196651 OXD196644:OXD196651 ONH196644:ONH196651 ODL196644:ODL196651 NTP196644:NTP196651 NJT196644:NJT196651 MZX196644:MZX196651 MQB196644:MQB196651 MGF196644:MGF196651 LWJ196644:LWJ196651 LMN196644:LMN196651 LCR196644:LCR196651 KSV196644:KSV196651 KIZ196644:KIZ196651 JZD196644:JZD196651 JPH196644:JPH196651 JFL196644:JFL196651 IVP196644:IVP196651 ILT196644:ILT196651 IBX196644:IBX196651 HSB196644:HSB196651 HIF196644:HIF196651 GYJ196644:GYJ196651 GON196644:GON196651 GER196644:GER196651 FUV196644:FUV196651 FKZ196644:FKZ196651 FBD196644:FBD196651 ERH196644:ERH196651 EHL196644:EHL196651 DXP196644:DXP196651 DNT196644:DNT196651 DDX196644:DDX196651 CUB196644:CUB196651 CKF196644:CKF196651 CAJ196644:CAJ196651 BQN196644:BQN196651 BGR196644:BGR196651 AWV196644:AWV196651 AMZ196644:AMZ196651 ADD196644:ADD196651 TH196644:TH196651 JL196644:JL196651 P196644:P196651 WVX131108:WVX131115 WMB131108:WMB131115 WCF131108:WCF131115 VSJ131108:VSJ131115 VIN131108:VIN131115 UYR131108:UYR131115 UOV131108:UOV131115 UEZ131108:UEZ131115 TVD131108:TVD131115 TLH131108:TLH131115 TBL131108:TBL131115 SRP131108:SRP131115 SHT131108:SHT131115 RXX131108:RXX131115 ROB131108:ROB131115 REF131108:REF131115 QUJ131108:QUJ131115 QKN131108:QKN131115 QAR131108:QAR131115 PQV131108:PQV131115 PGZ131108:PGZ131115 OXD131108:OXD131115 ONH131108:ONH131115 ODL131108:ODL131115 NTP131108:NTP131115 NJT131108:NJT131115 MZX131108:MZX131115 MQB131108:MQB131115 MGF131108:MGF131115 LWJ131108:LWJ131115 LMN131108:LMN131115 LCR131108:LCR131115 KSV131108:KSV131115 KIZ131108:KIZ131115 JZD131108:JZD131115 JPH131108:JPH131115 JFL131108:JFL131115 IVP131108:IVP131115 ILT131108:ILT131115 IBX131108:IBX131115 HSB131108:HSB131115 HIF131108:HIF131115 GYJ131108:GYJ131115 GON131108:GON131115 GER131108:GER131115 FUV131108:FUV131115 FKZ131108:FKZ131115 FBD131108:FBD131115 ERH131108:ERH131115 EHL131108:EHL131115 DXP131108:DXP131115 DNT131108:DNT131115 DDX131108:DDX131115 CUB131108:CUB131115 CKF131108:CKF131115 CAJ131108:CAJ131115 BQN131108:BQN131115 BGR131108:BGR131115 AWV131108:AWV131115 AMZ131108:AMZ131115 ADD131108:ADD131115 TH131108:TH131115 JL131108:JL131115 P131108:P131115 WVX65572:WVX65579 WMB65572:WMB65579 WCF65572:WCF65579 VSJ65572:VSJ65579 VIN65572:VIN65579 UYR65572:UYR65579 UOV65572:UOV65579 UEZ65572:UEZ65579 TVD65572:TVD65579 TLH65572:TLH65579 TBL65572:TBL65579 SRP65572:SRP65579 SHT65572:SHT65579 RXX65572:RXX65579 ROB65572:ROB65579 REF65572:REF65579 QUJ65572:QUJ65579 QKN65572:QKN65579 QAR65572:QAR65579 PQV65572:PQV65579 PGZ65572:PGZ65579 OXD65572:OXD65579 ONH65572:ONH65579 ODL65572:ODL65579 NTP65572:NTP65579 NJT65572:NJT65579 MZX65572:MZX65579 MQB65572:MQB65579 MGF65572:MGF65579 LWJ65572:LWJ65579 LMN65572:LMN65579 LCR65572:LCR65579 KSV65572:KSV65579 KIZ65572:KIZ65579 JZD65572:JZD65579 JPH65572:JPH65579 JFL65572:JFL65579 IVP65572:IVP65579 ILT65572:ILT65579 IBX65572:IBX65579 HSB65572:HSB65579 HIF65572:HIF65579 GYJ65572:GYJ65579 GON65572:GON65579 GER65572:GER65579 FUV65572:FUV65579 FKZ65572:FKZ65579 FBD65572:FBD65579 ERH65572:ERH65579 EHL65572:EHL65579 DXP65572:DXP65579 DNT65572:DNT65579 DDX65572:DDX65579 CUB65572:CUB65579 CKF65572:CKF65579 CAJ65572:CAJ65579 BQN65572:BQN65579 BGR65572:BGR65579 AWV65572:AWV65579 AMZ65572:AMZ65579 ADD65572:ADD65579 TH65572:TH65579 JL65572:JL65579 WVX12:WVX35 WMB12:WMB35 WCF12:WCF35 VSJ12:VSJ35 VIN12:VIN35 UYR12:UYR35 UOV12:UOV35 UEZ12:UEZ35 TVD12:TVD35 TLH12:TLH35 TBL12:TBL35 SRP12:SRP35 SHT12:SHT35 RXX12:RXX35 ROB12:ROB35 REF12:REF35 QUJ12:QUJ35 QKN12:QKN35 QAR12:QAR35 PQV12:PQV35 PGZ12:PGZ35 OXD12:OXD35 ONH12:ONH35 ODL12:ODL35 NTP12:NTP35 NJT12:NJT35 MZX12:MZX35 MQB12:MQB35 MGF12:MGF35 LWJ12:LWJ35 LMN12:LMN35 LCR12:LCR35 KSV12:KSV35 KIZ12:KIZ35 JZD12:JZD35 JPH12:JPH35 JFL12:JFL35 IVP12:IVP35 ILT12:ILT35 IBX12:IBX35 HSB12:HSB35 HIF12:HIF35 GYJ12:GYJ35 GON12:GON35 GER12:GER35 FUV12:FUV35 FKZ12:FKZ35 FBD12:FBD35 ERH12:ERH35 EHL12:EHL35 DXP12:DXP35 DNT12:DNT35 DDX12:DDX35 CUB12:CUB35 CKF12:CKF35 CAJ12:CAJ35 BQN12:BQN35 BGR12:BGR35 AWV12:AWV35 AMZ12:AMZ35 ADD12:ADD35 TH12:TH35 JL12:JL35">
      <formula1>$G$55:$G$57</formula1>
    </dataValidation>
    <dataValidation type="list" allowBlank="1" showInputMessage="1" showErrorMessage="1" sqref="L12:L35">
      <formula1>$G$49:$G$50</formula1>
    </dataValidation>
    <dataValidation type="list" allowBlank="1" showInputMessage="1" showErrorMessage="1" sqref="O12:O35">
      <formula1>$G$55:$G$56</formula1>
    </dataValidation>
    <dataValidation type="list" allowBlank="1" showInputMessage="1" showErrorMessage="1" sqref="P12:P35">
      <formula1>$G$57:$G$58</formula1>
    </dataValidation>
    <dataValidation type="list" allowBlank="1" showInputMessage="1" showErrorMessage="1" sqref="M12:M35">
      <formula1>$G$51:$G$52</formula1>
    </dataValidation>
    <dataValidation type="list" allowBlank="1" showInputMessage="1" showErrorMessage="1" sqref="N12:N35">
      <formula1>$G$53:$G$54</formula1>
    </dataValidation>
  </dataValidations>
  <hyperlinks>
    <hyperlink ref="J10:P10" r:id="rId1" display="Aspectos claves de diseño del control (accion de control)"/>
  </hyperlinks>
  <pageMargins left="0.7" right="0.7" top="0.75" bottom="0.75" header="0.3" footer="0.3"/>
  <pageSetup orientation="portrait" horizontalDpi="120" verticalDpi="72"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activeCell="G15" sqref="G15"/>
    </sheetView>
  </sheetViews>
  <sheetFormatPr baseColWidth="10" defaultRowHeight="15" x14ac:dyDescent="0.25"/>
  <cols>
    <col min="1" max="1" width="3.28515625" bestFit="1" customWidth="1"/>
    <col min="2" max="2" width="12.42578125" customWidth="1"/>
    <col min="3" max="3" width="13" customWidth="1"/>
    <col min="4" max="4" width="11.7109375" customWidth="1"/>
    <col min="5" max="5" width="11.140625" customWidth="1"/>
    <col min="6" max="6" width="12.140625" bestFit="1" customWidth="1"/>
    <col min="7" max="7" width="20" customWidth="1"/>
    <col min="8" max="8" width="39.140625" bestFit="1" customWidth="1"/>
    <col min="9" max="9" width="11" bestFit="1" customWidth="1"/>
    <col min="10" max="10" width="11.140625" customWidth="1"/>
    <col min="11" max="11" width="8.7109375" customWidth="1"/>
    <col min="12" max="12" width="13" customWidth="1"/>
    <col min="13" max="13" width="8.28515625" bestFit="1" customWidth="1"/>
    <col min="14" max="14" width="10" customWidth="1"/>
    <col min="15" max="15" width="14.85546875" customWidth="1"/>
    <col min="16" max="16" width="13.28515625" customWidth="1"/>
    <col min="17" max="17" width="14" customWidth="1"/>
    <col min="18" max="18" width="39" customWidth="1"/>
  </cols>
  <sheetData>
    <row r="1" spans="1:18" ht="15.75" x14ac:dyDescent="0.25">
      <c r="A1" s="58" t="s">
        <v>17</v>
      </c>
      <c r="B1" s="59"/>
      <c r="C1" s="60"/>
      <c r="D1" s="60"/>
      <c r="E1" s="60"/>
      <c r="F1" s="59"/>
      <c r="G1" s="59"/>
      <c r="H1" s="59"/>
      <c r="I1" s="59"/>
      <c r="J1" s="59"/>
      <c r="K1" s="59"/>
      <c r="L1" s="59"/>
      <c r="M1" s="59"/>
      <c r="N1" s="59"/>
      <c r="O1" s="59"/>
      <c r="P1" s="61"/>
      <c r="Q1" s="61"/>
      <c r="R1" s="61"/>
    </row>
    <row r="2" spans="1:18" x14ac:dyDescent="0.25">
      <c r="A2" s="59"/>
      <c r="B2" s="59"/>
      <c r="C2" s="59"/>
      <c r="D2" s="59"/>
      <c r="E2" s="59"/>
      <c r="F2" s="59"/>
      <c r="G2" s="59"/>
      <c r="H2" s="59"/>
      <c r="I2" s="59"/>
      <c r="J2" s="59"/>
      <c r="K2" s="59"/>
    </row>
    <row r="3" spans="1:18" x14ac:dyDescent="0.25">
      <c r="A3" s="59"/>
      <c r="B3" s="354" t="s">
        <v>18</v>
      </c>
      <c r="C3" s="355"/>
      <c r="D3" s="355"/>
      <c r="E3" s="355"/>
      <c r="F3" s="355"/>
      <c r="G3" s="355"/>
      <c r="H3" s="356"/>
      <c r="I3" s="62"/>
      <c r="J3" s="62"/>
      <c r="K3" s="59"/>
    </row>
    <row r="4" spans="1:18" ht="38.25" x14ac:dyDescent="0.25">
      <c r="A4" s="59"/>
      <c r="B4" s="45" t="s">
        <v>19</v>
      </c>
      <c r="C4" s="45" t="s">
        <v>20</v>
      </c>
      <c r="D4" s="45" t="s">
        <v>1</v>
      </c>
      <c r="E4" s="45" t="s">
        <v>21</v>
      </c>
      <c r="F4" s="45" t="s">
        <v>3</v>
      </c>
      <c r="G4" s="45" t="s">
        <v>22</v>
      </c>
      <c r="H4" s="45" t="s">
        <v>23</v>
      </c>
      <c r="I4" s="62"/>
      <c r="J4" s="62"/>
      <c r="K4" s="59"/>
    </row>
    <row r="5" spans="1:18" ht="15.75" x14ac:dyDescent="0.25">
      <c r="A5" s="59"/>
      <c r="B5" s="63">
        <v>1</v>
      </c>
      <c r="C5" s="63">
        <v>1</v>
      </c>
      <c r="D5" s="63">
        <f>B5*C5</f>
        <v>1</v>
      </c>
      <c r="E5" s="64">
        <f>D5/90</f>
        <v>1.1111111111111112E-2</v>
      </c>
      <c r="F5" s="65" t="s">
        <v>24</v>
      </c>
      <c r="G5" s="65" t="s">
        <v>25</v>
      </c>
      <c r="H5" s="66" t="s">
        <v>26</v>
      </c>
      <c r="I5" s="62"/>
      <c r="J5" s="62"/>
      <c r="K5" s="59"/>
    </row>
    <row r="6" spans="1:18" x14ac:dyDescent="0.25">
      <c r="A6" s="59"/>
      <c r="B6" s="63">
        <v>2</v>
      </c>
      <c r="C6" s="63">
        <v>1</v>
      </c>
      <c r="D6" s="63">
        <f>B6*C6</f>
        <v>2</v>
      </c>
      <c r="E6" s="64">
        <f>D6/90</f>
        <v>2.2222222222222223E-2</v>
      </c>
      <c r="F6" s="63" t="s">
        <v>24</v>
      </c>
      <c r="G6" s="67" t="s">
        <v>25</v>
      </c>
      <c r="H6" s="66" t="s">
        <v>26</v>
      </c>
      <c r="I6" s="68"/>
      <c r="J6" s="68"/>
      <c r="K6" s="60"/>
    </row>
    <row r="7" spans="1:18" ht="20.25" x14ac:dyDescent="0.25">
      <c r="A7" s="59"/>
      <c r="B7" s="63">
        <v>1</v>
      </c>
      <c r="C7" s="63">
        <v>3</v>
      </c>
      <c r="D7" s="69">
        <f>B7*C7</f>
        <v>3</v>
      </c>
      <c r="E7" s="70">
        <f>D7/90</f>
        <v>3.3333333333333333E-2</v>
      </c>
      <c r="F7" s="63" t="s">
        <v>24</v>
      </c>
      <c r="G7" s="67" t="s">
        <v>25</v>
      </c>
      <c r="H7" s="66" t="s">
        <v>26</v>
      </c>
      <c r="I7" s="71"/>
      <c r="J7" s="71"/>
      <c r="K7" s="60"/>
    </row>
    <row r="8" spans="1:18" ht="20.25" x14ac:dyDescent="0.25">
      <c r="A8" s="59"/>
      <c r="B8" s="69">
        <v>3</v>
      </c>
      <c r="C8" s="69">
        <v>1</v>
      </c>
      <c r="D8" s="69">
        <f>B8*C8</f>
        <v>3</v>
      </c>
      <c r="E8" s="70">
        <f>D8/90</f>
        <v>3.3333333333333333E-2</v>
      </c>
      <c r="F8" s="63" t="s">
        <v>24</v>
      </c>
      <c r="G8" s="67" t="s">
        <v>25</v>
      </c>
      <c r="H8" s="66" t="s">
        <v>26</v>
      </c>
      <c r="I8" s="68"/>
      <c r="J8" s="68"/>
      <c r="K8" s="60"/>
    </row>
    <row r="9" spans="1:18" ht="15.75" x14ac:dyDescent="0.25">
      <c r="A9" s="59"/>
      <c r="B9" s="72">
        <v>4</v>
      </c>
      <c r="C9" s="72">
        <v>1</v>
      </c>
      <c r="D9" s="72">
        <f>+B9*C9</f>
        <v>4</v>
      </c>
      <c r="E9" s="73">
        <f t="shared" ref="E9:E29" si="0">D9/90</f>
        <v>4.4444444444444446E-2</v>
      </c>
      <c r="F9" s="74" t="s">
        <v>27</v>
      </c>
      <c r="G9" s="74" t="s">
        <v>28</v>
      </c>
      <c r="H9" s="75" t="s">
        <v>29</v>
      </c>
      <c r="I9" s="76"/>
      <c r="J9" s="76"/>
      <c r="K9" s="60"/>
    </row>
    <row r="10" spans="1:18" ht="15.75" x14ac:dyDescent="0.25">
      <c r="A10" s="59"/>
      <c r="B10" s="77">
        <v>5</v>
      </c>
      <c r="C10" s="77">
        <v>1</v>
      </c>
      <c r="D10" s="77">
        <f>B10*C10</f>
        <v>5</v>
      </c>
      <c r="E10" s="78">
        <f t="shared" si="0"/>
        <v>5.5555555555555552E-2</v>
      </c>
      <c r="F10" s="79" t="s">
        <v>30</v>
      </c>
      <c r="G10" s="79" t="s">
        <v>31</v>
      </c>
      <c r="H10" s="80" t="s">
        <v>32</v>
      </c>
      <c r="I10" s="76"/>
      <c r="J10" s="76"/>
      <c r="K10" s="60"/>
    </row>
    <row r="11" spans="1:18" x14ac:dyDescent="0.25">
      <c r="A11" s="59"/>
      <c r="B11" s="63">
        <v>2</v>
      </c>
      <c r="C11" s="63">
        <v>3</v>
      </c>
      <c r="D11" s="63">
        <f>B11*C11</f>
        <v>6</v>
      </c>
      <c r="E11" s="64">
        <f t="shared" si="0"/>
        <v>6.6666666666666666E-2</v>
      </c>
      <c r="F11" s="63" t="s">
        <v>24</v>
      </c>
      <c r="G11" s="67" t="s">
        <v>25</v>
      </c>
      <c r="H11" s="66" t="s">
        <v>26</v>
      </c>
      <c r="I11" s="76"/>
      <c r="J11" s="76"/>
      <c r="K11" s="60"/>
    </row>
    <row r="12" spans="1:18" x14ac:dyDescent="0.25">
      <c r="A12" s="59"/>
      <c r="B12" s="72">
        <v>1</v>
      </c>
      <c r="C12" s="72">
        <v>8</v>
      </c>
      <c r="D12" s="72">
        <f t="shared" ref="D12:D29" si="1">+B12*C12</f>
        <v>8</v>
      </c>
      <c r="E12" s="73">
        <f t="shared" si="0"/>
        <v>8.8888888888888892E-2</v>
      </c>
      <c r="F12" s="72" t="s">
        <v>27</v>
      </c>
      <c r="G12" s="81" t="s">
        <v>28</v>
      </c>
      <c r="H12" s="75" t="s">
        <v>29</v>
      </c>
      <c r="I12" s="76"/>
      <c r="J12" s="76"/>
      <c r="K12" s="60"/>
    </row>
    <row r="13" spans="1:18" x14ac:dyDescent="0.25">
      <c r="A13" s="59"/>
      <c r="B13" s="72">
        <v>3</v>
      </c>
      <c r="C13" s="72">
        <v>3</v>
      </c>
      <c r="D13" s="72">
        <f t="shared" si="1"/>
        <v>9</v>
      </c>
      <c r="E13" s="73">
        <f t="shared" si="0"/>
        <v>0.1</v>
      </c>
      <c r="F13" s="72" t="s">
        <v>27</v>
      </c>
      <c r="G13" s="81" t="s">
        <v>28</v>
      </c>
      <c r="H13" s="75" t="s">
        <v>29</v>
      </c>
      <c r="I13" s="76"/>
      <c r="J13" s="76"/>
      <c r="K13" s="59"/>
    </row>
    <row r="14" spans="1:18" x14ac:dyDescent="0.25">
      <c r="A14" s="59"/>
      <c r="B14" s="77">
        <v>4</v>
      </c>
      <c r="C14" s="77">
        <v>3</v>
      </c>
      <c r="D14" s="77">
        <f t="shared" si="1"/>
        <v>12</v>
      </c>
      <c r="E14" s="78">
        <f t="shared" si="0"/>
        <v>0.13333333333333333</v>
      </c>
      <c r="F14" s="82" t="s">
        <v>30</v>
      </c>
      <c r="G14" s="83" t="s">
        <v>31</v>
      </c>
      <c r="H14" s="80" t="s">
        <v>32</v>
      </c>
      <c r="I14" s="62"/>
      <c r="J14" s="62"/>
      <c r="K14" s="59"/>
    </row>
    <row r="15" spans="1:18" x14ac:dyDescent="0.25">
      <c r="A15" s="59"/>
      <c r="B15" s="77">
        <v>1</v>
      </c>
      <c r="C15" s="77">
        <v>13</v>
      </c>
      <c r="D15" s="77">
        <f t="shared" si="1"/>
        <v>13</v>
      </c>
      <c r="E15" s="78">
        <f t="shared" si="0"/>
        <v>0.14444444444444443</v>
      </c>
      <c r="F15" s="82" t="s">
        <v>30</v>
      </c>
      <c r="G15" s="83" t="s">
        <v>31</v>
      </c>
      <c r="H15" s="80" t="s">
        <v>32</v>
      </c>
      <c r="I15" s="76"/>
      <c r="J15" s="76"/>
      <c r="K15" s="59"/>
    </row>
    <row r="16" spans="1:18" x14ac:dyDescent="0.25">
      <c r="A16" s="59"/>
      <c r="B16" s="77">
        <v>5</v>
      </c>
      <c r="C16" s="77">
        <v>3</v>
      </c>
      <c r="D16" s="77">
        <f t="shared" si="1"/>
        <v>15</v>
      </c>
      <c r="E16" s="78">
        <f t="shared" si="0"/>
        <v>0.16666666666666666</v>
      </c>
      <c r="F16" s="82" t="s">
        <v>30</v>
      </c>
      <c r="G16" s="83" t="s">
        <v>31</v>
      </c>
      <c r="H16" s="80" t="s">
        <v>32</v>
      </c>
      <c r="I16" s="76"/>
      <c r="J16" s="76"/>
      <c r="K16" s="59"/>
    </row>
    <row r="17" spans="1:18" x14ac:dyDescent="0.25">
      <c r="A17" s="59"/>
      <c r="B17" s="72">
        <v>2</v>
      </c>
      <c r="C17" s="72">
        <v>8</v>
      </c>
      <c r="D17" s="72">
        <f t="shared" si="1"/>
        <v>16</v>
      </c>
      <c r="E17" s="73">
        <f t="shared" si="0"/>
        <v>0.17777777777777778</v>
      </c>
      <c r="F17" s="72" t="s">
        <v>27</v>
      </c>
      <c r="G17" s="81" t="s">
        <v>28</v>
      </c>
      <c r="H17" s="75" t="s">
        <v>29</v>
      </c>
      <c r="I17" s="76"/>
      <c r="J17" s="76"/>
      <c r="K17" s="59"/>
    </row>
    <row r="18" spans="1:18" x14ac:dyDescent="0.25">
      <c r="A18" s="59"/>
      <c r="B18" s="77">
        <v>1</v>
      </c>
      <c r="C18" s="77">
        <v>18</v>
      </c>
      <c r="D18" s="77">
        <f t="shared" si="1"/>
        <v>18</v>
      </c>
      <c r="E18" s="78">
        <f t="shared" si="0"/>
        <v>0.2</v>
      </c>
      <c r="F18" s="82" t="s">
        <v>30</v>
      </c>
      <c r="G18" s="83" t="s">
        <v>31</v>
      </c>
      <c r="H18" s="80" t="s">
        <v>32</v>
      </c>
      <c r="I18" s="76"/>
      <c r="J18" s="76"/>
      <c r="K18" s="59"/>
    </row>
    <row r="19" spans="1:18" x14ac:dyDescent="0.25">
      <c r="A19" s="59"/>
      <c r="B19" s="77">
        <v>3</v>
      </c>
      <c r="C19" s="77">
        <v>8</v>
      </c>
      <c r="D19" s="77">
        <f t="shared" si="1"/>
        <v>24</v>
      </c>
      <c r="E19" s="78">
        <f t="shared" si="0"/>
        <v>0.26666666666666666</v>
      </c>
      <c r="F19" s="82" t="s">
        <v>30</v>
      </c>
      <c r="G19" s="83" t="s">
        <v>31</v>
      </c>
      <c r="H19" s="80" t="s">
        <v>32</v>
      </c>
      <c r="I19" s="76"/>
      <c r="J19" s="76"/>
      <c r="K19" s="59"/>
    </row>
    <row r="20" spans="1:18" x14ac:dyDescent="0.25">
      <c r="A20" s="59"/>
      <c r="B20" s="77">
        <v>2</v>
      </c>
      <c r="C20" s="77">
        <v>13</v>
      </c>
      <c r="D20" s="77">
        <f t="shared" si="1"/>
        <v>26</v>
      </c>
      <c r="E20" s="78">
        <f t="shared" si="0"/>
        <v>0.28888888888888886</v>
      </c>
      <c r="F20" s="82" t="s">
        <v>30</v>
      </c>
      <c r="G20" s="83" t="s">
        <v>31</v>
      </c>
      <c r="H20" s="80" t="s">
        <v>32</v>
      </c>
      <c r="I20" s="62"/>
      <c r="J20" s="62"/>
      <c r="K20" s="59"/>
    </row>
    <row r="21" spans="1:18" x14ac:dyDescent="0.25">
      <c r="A21" s="59"/>
      <c r="B21" s="77">
        <v>4</v>
      </c>
      <c r="C21" s="77">
        <v>8</v>
      </c>
      <c r="D21" s="77">
        <f t="shared" si="1"/>
        <v>32</v>
      </c>
      <c r="E21" s="78">
        <f t="shared" si="0"/>
        <v>0.35555555555555557</v>
      </c>
      <c r="F21" s="82" t="s">
        <v>30</v>
      </c>
      <c r="G21" s="83" t="s">
        <v>31</v>
      </c>
      <c r="H21" s="80" t="s">
        <v>32</v>
      </c>
      <c r="I21" s="68"/>
      <c r="J21" s="68"/>
      <c r="K21" s="59"/>
    </row>
    <row r="22" spans="1:18" ht="15.75" x14ac:dyDescent="0.25">
      <c r="A22" s="59"/>
      <c r="B22" s="84">
        <v>2</v>
      </c>
      <c r="C22" s="84">
        <v>18</v>
      </c>
      <c r="D22" s="84">
        <f t="shared" si="1"/>
        <v>36</v>
      </c>
      <c r="E22" s="85">
        <f t="shared" si="0"/>
        <v>0.4</v>
      </c>
      <c r="F22" s="86" t="s">
        <v>33</v>
      </c>
      <c r="G22" s="86" t="s">
        <v>34</v>
      </c>
      <c r="H22" s="87" t="s">
        <v>35</v>
      </c>
      <c r="I22" s="88"/>
      <c r="J22" s="88"/>
      <c r="K22" s="59"/>
    </row>
    <row r="23" spans="1:18" x14ac:dyDescent="0.25">
      <c r="A23" s="59"/>
      <c r="B23" s="84">
        <v>3</v>
      </c>
      <c r="C23" s="84">
        <v>13</v>
      </c>
      <c r="D23" s="84">
        <f t="shared" si="1"/>
        <v>39</v>
      </c>
      <c r="E23" s="85">
        <f t="shared" si="0"/>
        <v>0.43333333333333335</v>
      </c>
      <c r="F23" s="89" t="s">
        <v>33</v>
      </c>
      <c r="G23" s="90" t="s">
        <v>34</v>
      </c>
      <c r="H23" s="87" t="s">
        <v>35</v>
      </c>
      <c r="I23" s="88"/>
      <c r="J23" s="88"/>
      <c r="K23" s="59"/>
    </row>
    <row r="24" spans="1:18" x14ac:dyDescent="0.25">
      <c r="A24" s="59"/>
      <c r="B24" s="84">
        <v>2</v>
      </c>
      <c r="C24" s="84">
        <v>20</v>
      </c>
      <c r="D24" s="84">
        <f t="shared" si="1"/>
        <v>40</v>
      </c>
      <c r="E24" s="85">
        <f t="shared" si="0"/>
        <v>0.44444444444444442</v>
      </c>
      <c r="F24" s="89" t="s">
        <v>33</v>
      </c>
      <c r="G24" s="90" t="s">
        <v>34</v>
      </c>
      <c r="H24" s="87" t="s">
        <v>35</v>
      </c>
      <c r="I24" s="91"/>
      <c r="J24" s="91"/>
      <c r="K24" s="59"/>
    </row>
    <row r="25" spans="1:18" x14ac:dyDescent="0.25">
      <c r="A25" s="59"/>
      <c r="B25" s="84">
        <v>4</v>
      </c>
      <c r="C25" s="84">
        <v>13</v>
      </c>
      <c r="D25" s="84">
        <f t="shared" si="1"/>
        <v>52</v>
      </c>
      <c r="E25" s="85">
        <f t="shared" si="0"/>
        <v>0.57777777777777772</v>
      </c>
      <c r="F25" s="89" t="s">
        <v>33</v>
      </c>
      <c r="G25" s="90" t="s">
        <v>34</v>
      </c>
      <c r="H25" s="87" t="s">
        <v>35</v>
      </c>
      <c r="I25" s="91"/>
      <c r="J25" s="91"/>
      <c r="K25" s="59"/>
    </row>
    <row r="26" spans="1:18" x14ac:dyDescent="0.25">
      <c r="A26" s="59"/>
      <c r="B26" s="84">
        <v>3</v>
      </c>
      <c r="C26" s="84">
        <v>18</v>
      </c>
      <c r="D26" s="84">
        <f t="shared" si="1"/>
        <v>54</v>
      </c>
      <c r="E26" s="85">
        <f t="shared" si="0"/>
        <v>0.6</v>
      </c>
      <c r="F26" s="89" t="s">
        <v>33</v>
      </c>
      <c r="G26" s="90" t="s">
        <v>34</v>
      </c>
      <c r="H26" s="87" t="s">
        <v>35</v>
      </c>
      <c r="I26" s="59"/>
      <c r="J26" s="59"/>
      <c r="K26" s="59"/>
    </row>
    <row r="27" spans="1:18" x14ac:dyDescent="0.25">
      <c r="A27" s="59"/>
      <c r="B27" s="84">
        <v>5</v>
      </c>
      <c r="C27" s="84">
        <v>13</v>
      </c>
      <c r="D27" s="84">
        <f t="shared" si="1"/>
        <v>65</v>
      </c>
      <c r="E27" s="85">
        <f t="shared" si="0"/>
        <v>0.72222222222222221</v>
      </c>
      <c r="F27" s="89" t="s">
        <v>33</v>
      </c>
      <c r="G27" s="90" t="s">
        <v>34</v>
      </c>
      <c r="H27" s="87" t="s">
        <v>35</v>
      </c>
      <c r="I27" s="59"/>
      <c r="J27" s="59"/>
      <c r="K27" s="59"/>
    </row>
    <row r="28" spans="1:18" x14ac:dyDescent="0.25">
      <c r="A28" s="59"/>
      <c r="B28" s="84">
        <v>4</v>
      </c>
      <c r="C28" s="84">
        <v>18</v>
      </c>
      <c r="D28" s="84">
        <f t="shared" si="1"/>
        <v>72</v>
      </c>
      <c r="E28" s="85">
        <f t="shared" si="0"/>
        <v>0.8</v>
      </c>
      <c r="F28" s="89" t="s">
        <v>33</v>
      </c>
      <c r="G28" s="90" t="s">
        <v>34</v>
      </c>
      <c r="H28" s="87" t="s">
        <v>35</v>
      </c>
      <c r="I28" s="59"/>
      <c r="J28" s="59"/>
      <c r="K28" s="59"/>
    </row>
    <row r="29" spans="1:18" ht="18" x14ac:dyDescent="0.25">
      <c r="A29" s="59"/>
      <c r="B29" s="84">
        <v>5</v>
      </c>
      <c r="C29" s="84">
        <v>18</v>
      </c>
      <c r="D29" s="92">
        <f t="shared" si="1"/>
        <v>90</v>
      </c>
      <c r="E29" s="85">
        <f t="shared" si="0"/>
        <v>1</v>
      </c>
      <c r="F29" s="89" t="s">
        <v>33</v>
      </c>
      <c r="G29" s="90" t="s">
        <v>34</v>
      </c>
      <c r="H29" s="87" t="s">
        <v>35</v>
      </c>
      <c r="I29" s="59"/>
      <c r="J29" s="59"/>
      <c r="K29" s="59"/>
      <c r="L29" s="59"/>
      <c r="M29" s="59"/>
      <c r="N29" s="59"/>
      <c r="O29" s="59"/>
      <c r="P29" s="59"/>
      <c r="Q29" s="93"/>
      <c r="R29" s="59"/>
    </row>
    <row r="30" spans="1:18" x14ac:dyDescent="0.25">
      <c r="A30" s="59"/>
      <c r="B30" s="59"/>
      <c r="C30" s="59"/>
      <c r="D30" s="59"/>
      <c r="E30" s="59"/>
      <c r="F30" s="59"/>
      <c r="G30" s="59"/>
      <c r="M30" s="59"/>
      <c r="N30" s="59"/>
      <c r="O30" s="59"/>
      <c r="P30" s="59"/>
      <c r="Q30" s="59"/>
      <c r="R30" s="59"/>
    </row>
    <row r="31" spans="1:18" x14ac:dyDescent="0.25">
      <c r="A31" s="59"/>
      <c r="B31" s="94" t="s">
        <v>36</v>
      </c>
      <c r="C31" s="59"/>
      <c r="D31" s="94"/>
      <c r="E31" s="95">
        <f>COUNTA(B5:B29)</f>
        <v>25</v>
      </c>
      <c r="F31" s="59"/>
      <c r="G31" s="59"/>
      <c r="H31" s="59"/>
      <c r="M31" s="59"/>
      <c r="N31" s="59"/>
      <c r="O31" s="59"/>
      <c r="P31" s="59"/>
      <c r="Q31" s="59"/>
      <c r="R31" s="59"/>
    </row>
    <row r="32" spans="1:18" x14ac:dyDescent="0.25">
      <c r="A32" s="59"/>
      <c r="B32" s="59"/>
      <c r="C32" s="59"/>
      <c r="D32" s="59"/>
      <c r="E32" s="59"/>
      <c r="F32" s="59"/>
      <c r="G32" s="59"/>
      <c r="H32" s="59"/>
      <c r="M32" s="59"/>
      <c r="N32" s="59"/>
      <c r="O32" s="59"/>
      <c r="P32" s="59"/>
      <c r="Q32" s="59"/>
      <c r="R32" s="59"/>
    </row>
    <row r="33" spans="1:18" x14ac:dyDescent="0.25">
      <c r="A33" s="59"/>
      <c r="B33" s="59" t="s">
        <v>37</v>
      </c>
      <c r="C33" s="59"/>
      <c r="D33" s="59"/>
      <c r="E33" s="96">
        <v>4</v>
      </c>
      <c r="F33" s="59"/>
      <c r="G33" s="59"/>
      <c r="H33" s="59"/>
      <c r="M33" s="59"/>
      <c r="N33" s="59"/>
      <c r="O33" s="59"/>
      <c r="P33" s="59"/>
      <c r="Q33" s="59"/>
      <c r="R33" s="59"/>
    </row>
    <row r="34" spans="1:18" x14ac:dyDescent="0.25">
      <c r="A34" s="59"/>
      <c r="B34" s="59"/>
      <c r="C34" s="59"/>
      <c r="D34" s="59"/>
      <c r="E34" s="97"/>
      <c r="F34" s="59"/>
      <c r="H34" s="59"/>
      <c r="M34" s="59"/>
      <c r="N34" s="59"/>
      <c r="O34" s="59"/>
      <c r="P34" s="59"/>
      <c r="Q34" s="59"/>
      <c r="R34" s="59"/>
    </row>
    <row r="35" spans="1:18" x14ac:dyDescent="0.25">
      <c r="B35" s="59" t="s">
        <v>38</v>
      </c>
      <c r="C35" s="59"/>
      <c r="D35" s="59"/>
      <c r="E35" s="96">
        <f>E31/E33</f>
        <v>6.25</v>
      </c>
    </row>
  </sheetData>
  <sheetProtection algorithmName="SHA-512" hashValue="xe/oxpiJOkHcDSCgDKqoXFPBJT7xXXt47MydIanK2jvtwf9wnDoiB7XqUCbPVf0GsQiZYbQmTKF9IOYK50cvOA==" saltValue="DoVy7Py4hWicELR5KZNgaA==" spinCount="100000" sheet="1" objects="1" scenarios="1"/>
  <mergeCells count="1">
    <mergeCell ref="B3:H3"/>
  </mergeCells>
  <pageMargins left="0.7" right="0.7" top="0.75" bottom="0.75" header="0.3" footer="0.3"/>
  <pageSetup orientation="portrait" horizontalDpi="120" verticalDpi="7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RIESGOS</vt:lpstr>
      <vt:lpstr>EFECT CONTROLES</vt:lpstr>
      <vt:lpstr>TABLA VULNERAB</vt:lpstr>
      <vt:lpstr>'MATRIZ RIESGOS'!Títulos_a_imprimir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ALBERTO</dc:creator>
  <cp:lastModifiedBy>javier andres bernal lopez</cp:lastModifiedBy>
  <cp:lastPrinted>2017-02-16T16:26:01Z</cp:lastPrinted>
  <dcterms:created xsi:type="dcterms:W3CDTF">2011-06-22T23:04:39Z</dcterms:created>
  <dcterms:modified xsi:type="dcterms:W3CDTF">2017-07-27T20:17:34Z</dcterms:modified>
</cp:coreProperties>
</file>